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weety\Desktop\2023\PROMISE V2\June'23\"/>
    </mc:Choice>
  </mc:AlternateContent>
  <bookViews>
    <workbookView xWindow="0" yWindow="0" windowWidth="19164" windowHeight="9456" tabRatio="701" activeTab="5"/>
  </bookViews>
  <sheets>
    <sheet name="Jan 23" sheetId="26" r:id="rId1"/>
    <sheet name="feb 23" sheetId="28" r:id="rId2"/>
    <sheet name="Mar 23" sheetId="29" r:id="rId3"/>
    <sheet name="Apr 23" sheetId="30" r:id="rId4"/>
    <sheet name="May 23" sheetId="31" r:id="rId5"/>
    <sheet name="Jun 23" sheetId="32" r:id="rId6"/>
    <sheet name="Data Source KL" sheetId="17" state="hidden" r:id="rId7"/>
    <sheet name="Data Source PG" sheetId="4" state="hidden" r:id="rId8"/>
    <sheet name="Data Source EC " sheetId="19" state="hidden" r:id="rId9"/>
  </sheets>
  <definedNames>
    <definedName name="_xlnm.Print_Titles" localSheetId="3">'Apr 23'!$1:$2</definedName>
    <definedName name="_xlnm.Print_Titles" localSheetId="8">'Data Source EC '!$2:$2</definedName>
    <definedName name="_xlnm.Print_Titles" localSheetId="6">'Data Source KL'!$2:$2</definedName>
    <definedName name="_xlnm.Print_Titles" localSheetId="7">'Data Source PG'!$2:$2</definedName>
    <definedName name="_xlnm.Print_Titles" localSheetId="1">'feb 23'!$1:$2</definedName>
    <definedName name="_xlnm.Print_Titles" localSheetId="0">'Jan 23'!$1:$2</definedName>
    <definedName name="_xlnm.Print_Titles" localSheetId="5">'Jun 23'!$1:$2</definedName>
    <definedName name="_xlnm.Print_Titles" localSheetId="2">'Mar 23'!$1:$2</definedName>
    <definedName name="_xlnm.Print_Titles" localSheetId="4">'May 23'!$1:$2</definedName>
  </definedNames>
  <calcPr calcId="162913"/>
</workbook>
</file>

<file path=xl/calcChain.xml><?xml version="1.0" encoding="utf-8"?>
<calcChain xmlns="http://schemas.openxmlformats.org/spreadsheetml/2006/main">
  <c r="AY43" i="32" l="1"/>
  <c r="AW8" i="32" l="1"/>
  <c r="AW5" i="32"/>
  <c r="AW43" i="32"/>
  <c r="AJ5" i="32"/>
  <c r="AV43" i="32" l="1"/>
  <c r="AU43" i="32" l="1"/>
  <c r="AT43" i="32" l="1"/>
  <c r="AP43" i="32" l="1"/>
  <c r="AO43" i="32" l="1"/>
  <c r="AN43" i="32" l="1"/>
  <c r="AN8" i="32"/>
  <c r="B43" i="32" l="1"/>
  <c r="F42" i="32"/>
  <c r="F43" i="32" s="1"/>
  <c r="AL41" i="32"/>
  <c r="AY41" i="32" s="1"/>
  <c r="AK41" i="32"/>
  <c r="AX41" i="32" s="1"/>
  <c r="AJ41" i="32"/>
  <c r="AW41" i="32" s="1"/>
  <c r="AI41" i="32"/>
  <c r="AV41" i="32" s="1"/>
  <c r="AH41" i="32"/>
  <c r="AU41" i="32" s="1"/>
  <c r="AG41" i="32"/>
  <c r="AT41" i="32" s="1"/>
  <c r="AF41" i="32"/>
  <c r="AS41" i="32" s="1"/>
  <c r="AE41" i="32"/>
  <c r="AR41" i="32" s="1"/>
  <c r="AD41" i="32"/>
  <c r="AQ41" i="32" s="1"/>
  <c r="AC41" i="32"/>
  <c r="AP41" i="32" s="1"/>
  <c r="AB41" i="32"/>
  <c r="AO41" i="32" s="1"/>
  <c r="AA41" i="32"/>
  <c r="AN41" i="32" s="1"/>
  <c r="U41" i="32"/>
  <c r="AV40" i="32"/>
  <c r="AL40" i="32"/>
  <c r="AY40" i="32" s="1"/>
  <c r="AK40" i="32"/>
  <c r="AX40" i="32" s="1"/>
  <c r="AJ40" i="32"/>
  <c r="AW40" i="32" s="1"/>
  <c r="AI40" i="32"/>
  <c r="AH40" i="32"/>
  <c r="AU40" i="32" s="1"/>
  <c r="AG40" i="32"/>
  <c r="AT40" i="32" s="1"/>
  <c r="AF40" i="32"/>
  <c r="AS40" i="32" s="1"/>
  <c r="AE40" i="32"/>
  <c r="AR40" i="32" s="1"/>
  <c r="AD40" i="32"/>
  <c r="AQ40" i="32" s="1"/>
  <c r="AC40" i="32"/>
  <c r="AP40" i="32" s="1"/>
  <c r="AB40" i="32"/>
  <c r="AO40" i="32" s="1"/>
  <c r="AA40" i="32"/>
  <c r="AN40" i="32" s="1"/>
  <c r="U40" i="32"/>
  <c r="AL39" i="32"/>
  <c r="AY39" i="32" s="1"/>
  <c r="AK39" i="32"/>
  <c r="AX39" i="32" s="1"/>
  <c r="AJ39" i="32"/>
  <c r="AW39" i="32" s="1"/>
  <c r="AI39" i="32"/>
  <c r="AV39" i="32" s="1"/>
  <c r="AH39" i="32"/>
  <c r="AU39" i="32" s="1"/>
  <c r="AG39" i="32"/>
  <c r="AT39" i="32" s="1"/>
  <c r="AF39" i="32"/>
  <c r="AS39" i="32" s="1"/>
  <c r="AE39" i="32"/>
  <c r="AR39" i="32" s="1"/>
  <c r="AD39" i="32"/>
  <c r="AQ39" i="32" s="1"/>
  <c r="AC39" i="32"/>
  <c r="AP39" i="32" s="1"/>
  <c r="AB39" i="32"/>
  <c r="AO39" i="32" s="1"/>
  <c r="AA39" i="32"/>
  <c r="AN39" i="32" s="1"/>
  <c r="U39" i="32"/>
  <c r="AL38" i="32"/>
  <c r="AK38" i="32"/>
  <c r="AJ38" i="32"/>
  <c r="AI38" i="32"/>
  <c r="AI42" i="32" s="1"/>
  <c r="AH38" i="32"/>
  <c r="AU38" i="32" s="1"/>
  <c r="AG38" i="32"/>
  <c r="AF38" i="32"/>
  <c r="AS38" i="32" s="1"/>
  <c r="AE38" i="32"/>
  <c r="AR38" i="32" s="1"/>
  <c r="AD38" i="32"/>
  <c r="AC38" i="32"/>
  <c r="AB38" i="32"/>
  <c r="AA38" i="32"/>
  <c r="U38" i="32"/>
  <c r="F37" i="32"/>
  <c r="AL36" i="32"/>
  <c r="AY36" i="32" s="1"/>
  <c r="AK36" i="32"/>
  <c r="AX36" i="32" s="1"/>
  <c r="AJ36" i="32"/>
  <c r="AW36" i="32" s="1"/>
  <c r="AI36" i="32"/>
  <c r="AV36" i="32" s="1"/>
  <c r="AH36" i="32"/>
  <c r="AU36" i="32" s="1"/>
  <c r="AG36" i="32"/>
  <c r="AT36" i="32" s="1"/>
  <c r="AF36" i="32"/>
  <c r="AS36" i="32" s="1"/>
  <c r="AE36" i="32"/>
  <c r="AR36" i="32" s="1"/>
  <c r="AD36" i="32"/>
  <c r="AQ36" i="32" s="1"/>
  <c r="AC36" i="32"/>
  <c r="AP36" i="32" s="1"/>
  <c r="AB36" i="32"/>
  <c r="AO36" i="32" s="1"/>
  <c r="AA36" i="32"/>
  <c r="AN36" i="32" s="1"/>
  <c r="U36" i="32"/>
  <c r="AL35" i="32"/>
  <c r="AY35" i="32" s="1"/>
  <c r="AK35" i="32"/>
  <c r="AX35" i="32" s="1"/>
  <c r="AJ35" i="32"/>
  <c r="AW35" i="32" s="1"/>
  <c r="AI35" i="32"/>
  <c r="AV35" i="32" s="1"/>
  <c r="AH35" i="32"/>
  <c r="AU35" i="32" s="1"/>
  <c r="AG35" i="32"/>
  <c r="AT35" i="32" s="1"/>
  <c r="AF35" i="32"/>
  <c r="AS35" i="32" s="1"/>
  <c r="AE35" i="32"/>
  <c r="AR35" i="32" s="1"/>
  <c r="AD35" i="32"/>
  <c r="AQ35" i="32" s="1"/>
  <c r="AC35" i="32"/>
  <c r="AP35" i="32" s="1"/>
  <c r="AB35" i="32"/>
  <c r="AO35" i="32" s="1"/>
  <c r="AA35" i="32"/>
  <c r="AN35" i="32" s="1"/>
  <c r="U35" i="32"/>
  <c r="AV34" i="32"/>
  <c r="AL34" i="32"/>
  <c r="AY34" i="32" s="1"/>
  <c r="AK34" i="32"/>
  <c r="AX34" i="32" s="1"/>
  <c r="AJ34" i="32"/>
  <c r="AW34" i="32" s="1"/>
  <c r="AI34" i="32"/>
  <c r="AH34" i="32"/>
  <c r="AU34" i="32" s="1"/>
  <c r="AG34" i="32"/>
  <c r="AT34" i="32" s="1"/>
  <c r="AF34" i="32"/>
  <c r="AS34" i="32" s="1"/>
  <c r="AE34" i="32"/>
  <c r="AR34" i="32" s="1"/>
  <c r="AD34" i="32"/>
  <c r="AQ34" i="32" s="1"/>
  <c r="AC34" i="32"/>
  <c r="AP34" i="32" s="1"/>
  <c r="AB34" i="32"/>
  <c r="AO34" i="32" s="1"/>
  <c r="AA34" i="32"/>
  <c r="AN34" i="32" s="1"/>
  <c r="AL33" i="32"/>
  <c r="AK33" i="32"/>
  <c r="AJ33" i="32"/>
  <c r="AJ37" i="32" s="1"/>
  <c r="AW37" i="32" s="1"/>
  <c r="AI33" i="32"/>
  <c r="AV33" i="32" s="1"/>
  <c r="AH33" i="32"/>
  <c r="AU33" i="32" s="1"/>
  <c r="AG33" i="32"/>
  <c r="AF33" i="32"/>
  <c r="AE33" i="32"/>
  <c r="AE37" i="32" s="1"/>
  <c r="AR37" i="32" s="1"/>
  <c r="AD33" i="32"/>
  <c r="AC33" i="32"/>
  <c r="AB33" i="32"/>
  <c r="AO33" i="32" s="1"/>
  <c r="AA33" i="32"/>
  <c r="AN33" i="32" s="1"/>
  <c r="F32" i="32"/>
  <c r="AX31" i="32"/>
  <c r="AL31" i="32"/>
  <c r="AY31" i="32" s="1"/>
  <c r="AK31" i="32"/>
  <c r="AJ31" i="32"/>
  <c r="AW31" i="32" s="1"/>
  <c r="AI31" i="32"/>
  <c r="AV31" i="32" s="1"/>
  <c r="AH31" i="32"/>
  <c r="AU31" i="32" s="1"/>
  <c r="AG31" i="32"/>
  <c r="AT31" i="32" s="1"/>
  <c r="AF31" i="32"/>
  <c r="AS31" i="32" s="1"/>
  <c r="AE31" i="32"/>
  <c r="AR31" i="32" s="1"/>
  <c r="AD31" i="32"/>
  <c r="AQ31" i="32" s="1"/>
  <c r="AC31" i="32"/>
  <c r="AP31" i="32" s="1"/>
  <c r="AB31" i="32"/>
  <c r="AO31" i="32" s="1"/>
  <c r="AA31" i="32"/>
  <c r="AN31" i="32" s="1"/>
  <c r="U31" i="32"/>
  <c r="AL30" i="32"/>
  <c r="AY30" i="32" s="1"/>
  <c r="AK30" i="32"/>
  <c r="AX30" i="32" s="1"/>
  <c r="AJ30" i="32"/>
  <c r="AW30" i="32" s="1"/>
  <c r="AI30" i="32"/>
  <c r="AV30" i="32" s="1"/>
  <c r="AH30" i="32"/>
  <c r="AU30" i="32" s="1"/>
  <c r="AG30" i="32"/>
  <c r="AT30" i="32" s="1"/>
  <c r="AF30" i="32"/>
  <c r="AS30" i="32" s="1"/>
  <c r="AE30" i="32"/>
  <c r="AR30" i="32" s="1"/>
  <c r="AD30" i="32"/>
  <c r="AQ30" i="32" s="1"/>
  <c r="AC30" i="32"/>
  <c r="AP30" i="32" s="1"/>
  <c r="AB30" i="32"/>
  <c r="AO30" i="32" s="1"/>
  <c r="AA30" i="32"/>
  <c r="AN30" i="32" s="1"/>
  <c r="U30" i="32"/>
  <c r="AV29" i="32"/>
  <c r="AL29" i="32"/>
  <c r="AY29" i="32" s="1"/>
  <c r="AK29" i="32"/>
  <c r="AX29" i="32" s="1"/>
  <c r="AJ29" i="32"/>
  <c r="AW29" i="32" s="1"/>
  <c r="AI29" i="32"/>
  <c r="AH29" i="32"/>
  <c r="AU29" i="32" s="1"/>
  <c r="AG29" i="32"/>
  <c r="AT29" i="32" s="1"/>
  <c r="AF29" i="32"/>
  <c r="AS29" i="32" s="1"/>
  <c r="AE29" i="32"/>
  <c r="AR29" i="32" s="1"/>
  <c r="AD29" i="32"/>
  <c r="AQ29" i="32" s="1"/>
  <c r="AC29" i="32"/>
  <c r="AP29" i="32" s="1"/>
  <c r="AB29" i="32"/>
  <c r="AO29" i="32" s="1"/>
  <c r="AA29" i="32"/>
  <c r="AN29" i="32" s="1"/>
  <c r="U29" i="32"/>
  <c r="AV28" i="32"/>
  <c r="AP28" i="32"/>
  <c r="AL28" i="32"/>
  <c r="AY28" i="32" s="1"/>
  <c r="AK28" i="32"/>
  <c r="AX28" i="32" s="1"/>
  <c r="AJ28" i="32"/>
  <c r="AW28" i="32" s="1"/>
  <c r="AI28" i="32"/>
  <c r="AH28" i="32"/>
  <c r="AU28" i="32" s="1"/>
  <c r="AG28" i="32"/>
  <c r="AT28" i="32" s="1"/>
  <c r="AF28" i="32"/>
  <c r="AS28" i="32" s="1"/>
  <c r="AE28" i="32"/>
  <c r="AR28" i="32" s="1"/>
  <c r="AD28" i="32"/>
  <c r="AQ28" i="32" s="1"/>
  <c r="AC28" i="32"/>
  <c r="AB28" i="32"/>
  <c r="AO28" i="32" s="1"/>
  <c r="AA28" i="32"/>
  <c r="AN28" i="32" s="1"/>
  <c r="U28" i="32"/>
  <c r="AL27" i="32"/>
  <c r="AY27" i="32" s="1"/>
  <c r="AK27" i="32"/>
  <c r="AX27" i="32" s="1"/>
  <c r="AJ27" i="32"/>
  <c r="AW27" i="32" s="1"/>
  <c r="AI27" i="32"/>
  <c r="AV27" i="32" s="1"/>
  <c r="AH27" i="32"/>
  <c r="AU27" i="32" s="1"/>
  <c r="AG27" i="32"/>
  <c r="AT27" i="32" s="1"/>
  <c r="AF27" i="32"/>
  <c r="AE27" i="32"/>
  <c r="AD27" i="32"/>
  <c r="AQ27" i="32" s="1"/>
  <c r="AC27" i="32"/>
  <c r="AP27" i="32" s="1"/>
  <c r="AB27" i="32"/>
  <c r="AO27" i="32" s="1"/>
  <c r="AA27" i="32"/>
  <c r="AN27" i="32" s="1"/>
  <c r="U27" i="32"/>
  <c r="F26" i="32"/>
  <c r="AL25" i="32"/>
  <c r="AY25" i="32" s="1"/>
  <c r="AK25" i="32"/>
  <c r="AX25" i="32" s="1"/>
  <c r="AJ25" i="32"/>
  <c r="AW25" i="32" s="1"/>
  <c r="AI25" i="32"/>
  <c r="AV25" i="32" s="1"/>
  <c r="AH25" i="32"/>
  <c r="AU25" i="32" s="1"/>
  <c r="AG25" i="32"/>
  <c r="AT25" i="32" s="1"/>
  <c r="AF25" i="32"/>
  <c r="AS25" i="32" s="1"/>
  <c r="AE25" i="32"/>
  <c r="AR25" i="32" s="1"/>
  <c r="AD25" i="32"/>
  <c r="AQ25" i="32" s="1"/>
  <c r="AC25" i="32"/>
  <c r="AP25" i="32" s="1"/>
  <c r="AB25" i="32"/>
  <c r="AO25" i="32" s="1"/>
  <c r="AA25" i="32"/>
  <c r="AN25" i="32" s="1"/>
  <c r="AS24" i="32"/>
  <c r="AL24" i="32"/>
  <c r="AY24" i="32" s="1"/>
  <c r="AK24" i="32"/>
  <c r="AX24" i="32" s="1"/>
  <c r="AJ24" i="32"/>
  <c r="AW24" i="32" s="1"/>
  <c r="AI24" i="32"/>
  <c r="AV24" i="32" s="1"/>
  <c r="AH24" i="32"/>
  <c r="AU24" i="32" s="1"/>
  <c r="AG24" i="32"/>
  <c r="AT24" i="32" s="1"/>
  <c r="AF24" i="32"/>
  <c r="AE24" i="32"/>
  <c r="AR24" i="32" s="1"/>
  <c r="AD24" i="32"/>
  <c r="AQ24" i="32" s="1"/>
  <c r="AC24" i="32"/>
  <c r="AP24" i="32" s="1"/>
  <c r="AB24" i="32"/>
  <c r="AO24" i="32" s="1"/>
  <c r="AA24" i="32"/>
  <c r="AN24" i="32" s="1"/>
  <c r="U24" i="32"/>
  <c r="AU23" i="32"/>
  <c r="AL23" i="32"/>
  <c r="AY23" i="32" s="1"/>
  <c r="AK23" i="32"/>
  <c r="AX23" i="32" s="1"/>
  <c r="AJ23" i="32"/>
  <c r="AW23" i="32" s="1"/>
  <c r="AI23" i="32"/>
  <c r="AV23" i="32" s="1"/>
  <c r="AH23" i="32"/>
  <c r="AG23" i="32"/>
  <c r="AT23" i="32" s="1"/>
  <c r="AF23" i="32"/>
  <c r="AS23" i="32" s="1"/>
  <c r="AE23" i="32"/>
  <c r="AR23" i="32" s="1"/>
  <c r="AD23" i="32"/>
  <c r="AQ23" i="32" s="1"/>
  <c r="U23" i="32"/>
  <c r="AY22" i="32"/>
  <c r="AL22" i="32"/>
  <c r="AK22" i="32"/>
  <c r="AX22" i="32" s="1"/>
  <c r="AJ22" i="32"/>
  <c r="AW22" i="32" s="1"/>
  <c r="AI22" i="32"/>
  <c r="AV22" i="32" s="1"/>
  <c r="AH22" i="32"/>
  <c r="AU22" i="32" s="1"/>
  <c r="AG22" i="32"/>
  <c r="AT22" i="32" s="1"/>
  <c r="AF22" i="32"/>
  <c r="AS22" i="32" s="1"/>
  <c r="AE22" i="32"/>
  <c r="AR22" i="32" s="1"/>
  <c r="AD22" i="32"/>
  <c r="AQ22" i="32" s="1"/>
  <c r="AC22" i="32"/>
  <c r="AP22" i="32" s="1"/>
  <c r="AB22" i="32"/>
  <c r="AO22" i="32" s="1"/>
  <c r="AA22" i="32"/>
  <c r="AN22" i="32" s="1"/>
  <c r="U22" i="32"/>
  <c r="AL21" i="32"/>
  <c r="AY21" i="32" s="1"/>
  <c r="AK21" i="32"/>
  <c r="AX21" i="32" s="1"/>
  <c r="AJ21" i="32"/>
  <c r="AW21" i="32" s="1"/>
  <c r="AI21" i="32"/>
  <c r="AV21" i="32" s="1"/>
  <c r="AH21" i="32"/>
  <c r="AU21" i="32" s="1"/>
  <c r="AG21" i="32"/>
  <c r="AT21" i="32" s="1"/>
  <c r="AF21" i="32"/>
  <c r="AS21" i="32" s="1"/>
  <c r="AE21" i="32"/>
  <c r="AR21" i="32" s="1"/>
  <c r="AD21" i="32"/>
  <c r="AQ21" i="32" s="1"/>
  <c r="AC21" i="32"/>
  <c r="AP21" i="32" s="1"/>
  <c r="AB21" i="32"/>
  <c r="AO21" i="32" s="1"/>
  <c r="AA21" i="32"/>
  <c r="AN21" i="32" s="1"/>
  <c r="U21" i="32"/>
  <c r="AQ20" i="32"/>
  <c r="AL20" i="32"/>
  <c r="AY20" i="32" s="1"/>
  <c r="AK20" i="32"/>
  <c r="AX20" i="32" s="1"/>
  <c r="AJ20" i="32"/>
  <c r="AW20" i="32" s="1"/>
  <c r="AI20" i="32"/>
  <c r="AV20" i="32" s="1"/>
  <c r="AH20" i="32"/>
  <c r="AU20" i="32" s="1"/>
  <c r="AG20" i="32"/>
  <c r="AT20" i="32" s="1"/>
  <c r="AF20" i="32"/>
  <c r="AS20" i="32" s="1"/>
  <c r="AE20" i="32"/>
  <c r="AR20" i="32" s="1"/>
  <c r="AC20" i="32"/>
  <c r="AP20" i="32" s="1"/>
  <c r="AB20" i="32"/>
  <c r="AO20" i="32" s="1"/>
  <c r="AA20" i="32"/>
  <c r="AN20" i="32" s="1"/>
  <c r="U20" i="32"/>
  <c r="AW19" i="32"/>
  <c r="AQ19" i="32"/>
  <c r="AN19" i="32"/>
  <c r="AL19" i="32"/>
  <c r="AY19" i="32" s="1"/>
  <c r="AK19" i="32"/>
  <c r="AX19" i="32" s="1"/>
  <c r="AJ19" i="32"/>
  <c r="AI19" i="32"/>
  <c r="AV19" i="32" s="1"/>
  <c r="AH19" i="32"/>
  <c r="AU19" i="32" s="1"/>
  <c r="AG19" i="32"/>
  <c r="AT19" i="32" s="1"/>
  <c r="AF19" i="32"/>
  <c r="AS19" i="32" s="1"/>
  <c r="AE19" i="32"/>
  <c r="AR19" i="32" s="1"/>
  <c r="AC19" i="32"/>
  <c r="AP19" i="32" s="1"/>
  <c r="AB19" i="32"/>
  <c r="AO19" i="32" s="1"/>
  <c r="AA19" i="32"/>
  <c r="U19" i="32"/>
  <c r="AW18" i="32"/>
  <c r="AP18" i="32"/>
  <c r="AL18" i="32"/>
  <c r="AY18" i="32" s="1"/>
  <c r="AK18" i="32"/>
  <c r="AX18" i="32" s="1"/>
  <c r="AJ18" i="32"/>
  <c r="AI18" i="32"/>
  <c r="AV18" i="32" s="1"/>
  <c r="AH18" i="32"/>
  <c r="AU18" i="32" s="1"/>
  <c r="AG18" i="32"/>
  <c r="AT18" i="32" s="1"/>
  <c r="AF18" i="32"/>
  <c r="AS18" i="32" s="1"/>
  <c r="AE18" i="32"/>
  <c r="AR18" i="32" s="1"/>
  <c r="AD18" i="32"/>
  <c r="AQ18" i="32" s="1"/>
  <c r="AC18" i="32"/>
  <c r="AB18" i="32"/>
  <c r="AO18" i="32" s="1"/>
  <c r="AA18" i="32"/>
  <c r="AN18" i="32" s="1"/>
  <c r="U18" i="32"/>
  <c r="AY17" i="32"/>
  <c r="AW17" i="32"/>
  <c r="AL17" i="32"/>
  <c r="AK17" i="32"/>
  <c r="AX17" i="32" s="1"/>
  <c r="AJ17" i="32"/>
  <c r="AI17" i="32"/>
  <c r="AV17" i="32" s="1"/>
  <c r="AH17" i="32"/>
  <c r="AU17" i="32" s="1"/>
  <c r="AG17" i="32"/>
  <c r="AT17" i="32" s="1"/>
  <c r="AF17" i="32"/>
  <c r="AS17" i="32" s="1"/>
  <c r="AE17" i="32"/>
  <c r="AR17" i="32" s="1"/>
  <c r="AD17" i="32"/>
  <c r="AQ17" i="32" s="1"/>
  <c r="AC17" i="32"/>
  <c r="AP17" i="32" s="1"/>
  <c r="AB17" i="32"/>
  <c r="AO17" i="32" s="1"/>
  <c r="AA17" i="32"/>
  <c r="AN17" i="32" s="1"/>
  <c r="U17" i="32"/>
  <c r="AV16" i="32"/>
  <c r="AL16" i="32"/>
  <c r="AY16" i="32" s="1"/>
  <c r="AK16" i="32"/>
  <c r="AJ16" i="32"/>
  <c r="AI16" i="32"/>
  <c r="AH16" i="32"/>
  <c r="AG16" i="32"/>
  <c r="AT16" i="32" s="1"/>
  <c r="AF16" i="32"/>
  <c r="AS16" i="32" s="1"/>
  <c r="AE16" i="32"/>
  <c r="AR16" i="32" s="1"/>
  <c r="AD16" i="32"/>
  <c r="AQ16" i="32" s="1"/>
  <c r="AC16" i="32"/>
  <c r="AP16" i="32" s="1"/>
  <c r="AB16" i="32"/>
  <c r="AA16" i="32"/>
  <c r="AN16" i="32" s="1"/>
  <c r="U16" i="32"/>
  <c r="F15" i="32"/>
  <c r="AL14" i="32"/>
  <c r="AY14" i="32" s="1"/>
  <c r="AK14" i="32"/>
  <c r="AX14" i="32" s="1"/>
  <c r="AJ14" i="32"/>
  <c r="AW14" i="32" s="1"/>
  <c r="AI14" i="32"/>
  <c r="AV14" i="32" s="1"/>
  <c r="AH14" i="32"/>
  <c r="AU14" i="32" s="1"/>
  <c r="AG14" i="32"/>
  <c r="AT14" i="32" s="1"/>
  <c r="AF14" i="32"/>
  <c r="AS14" i="32" s="1"/>
  <c r="AE14" i="32"/>
  <c r="AR14" i="32" s="1"/>
  <c r="AD14" i="32"/>
  <c r="AQ14" i="32" s="1"/>
  <c r="AC14" i="32"/>
  <c r="AP14" i="32" s="1"/>
  <c r="AB14" i="32"/>
  <c r="AO14" i="32" s="1"/>
  <c r="AA14" i="32"/>
  <c r="AN14" i="32" s="1"/>
  <c r="U14" i="32"/>
  <c r="AY13" i="32"/>
  <c r="AQ13" i="32"/>
  <c r="AL13" i="32"/>
  <c r="AK13" i="32"/>
  <c r="AX13" i="32" s="1"/>
  <c r="AJ13" i="32"/>
  <c r="AW13" i="32" s="1"/>
  <c r="AI13" i="32"/>
  <c r="AV13" i="32" s="1"/>
  <c r="AH13" i="32"/>
  <c r="AU13" i="32" s="1"/>
  <c r="AG13" i="32"/>
  <c r="AT13" i="32" s="1"/>
  <c r="AF13" i="32"/>
  <c r="AS13" i="32" s="1"/>
  <c r="AE13" i="32"/>
  <c r="AR13" i="32" s="1"/>
  <c r="AD13" i="32"/>
  <c r="AC13" i="32"/>
  <c r="AP13" i="32" s="1"/>
  <c r="AB13" i="32"/>
  <c r="AO13" i="32" s="1"/>
  <c r="AA13" i="32"/>
  <c r="AN13" i="32" s="1"/>
  <c r="U13" i="32"/>
  <c r="AL12" i="32"/>
  <c r="AY12" i="32" s="1"/>
  <c r="AK12" i="32"/>
  <c r="AX12" i="32" s="1"/>
  <c r="AJ12" i="32"/>
  <c r="AW12" i="32" s="1"/>
  <c r="AI12" i="32"/>
  <c r="AV12" i="32" s="1"/>
  <c r="AH12" i="32"/>
  <c r="AU12" i="32" s="1"/>
  <c r="AG12" i="32"/>
  <c r="AT12" i="32" s="1"/>
  <c r="AF12" i="32"/>
  <c r="AS12" i="32" s="1"/>
  <c r="AE12" i="32"/>
  <c r="AR12" i="32" s="1"/>
  <c r="AD12" i="32"/>
  <c r="AQ12" i="32" s="1"/>
  <c r="AC12" i="32"/>
  <c r="AP12" i="32" s="1"/>
  <c r="AB12" i="32"/>
  <c r="AO12" i="32" s="1"/>
  <c r="AA12" i="32"/>
  <c r="AN12" i="32" s="1"/>
  <c r="U12" i="32"/>
  <c r="AP11" i="32"/>
  <c r="AL11" i="32"/>
  <c r="AY11" i="32" s="1"/>
  <c r="AK11" i="32"/>
  <c r="AX11" i="32" s="1"/>
  <c r="AJ11" i="32"/>
  <c r="AW11" i="32" s="1"/>
  <c r="AI11" i="32"/>
  <c r="AV11" i="32" s="1"/>
  <c r="AH11" i="32"/>
  <c r="AU11" i="32" s="1"/>
  <c r="AG11" i="32"/>
  <c r="AT11" i="32" s="1"/>
  <c r="AF11" i="32"/>
  <c r="AS11" i="32" s="1"/>
  <c r="AE11" i="32"/>
  <c r="AD11" i="32"/>
  <c r="AQ11" i="32" s="1"/>
  <c r="AC11" i="32"/>
  <c r="AB11" i="32"/>
  <c r="AO11" i="32" s="1"/>
  <c r="AA11" i="32"/>
  <c r="AN11" i="32" s="1"/>
  <c r="U11" i="32"/>
  <c r="AL10" i="32"/>
  <c r="AY10" i="32" s="1"/>
  <c r="AK10" i="32"/>
  <c r="AX10" i="32" s="1"/>
  <c r="AJ10" i="32"/>
  <c r="AI10" i="32"/>
  <c r="AV10" i="32" s="1"/>
  <c r="AH10" i="32"/>
  <c r="AU10" i="32" s="1"/>
  <c r="AG10" i="32"/>
  <c r="AT10" i="32" s="1"/>
  <c r="AF10" i="32"/>
  <c r="AS10" i="32" s="1"/>
  <c r="AE10" i="32"/>
  <c r="AR10" i="32" s="1"/>
  <c r="AD10" i="32"/>
  <c r="AQ10" i="32" s="1"/>
  <c r="AC10" i="32"/>
  <c r="AP10" i="32" s="1"/>
  <c r="AB10" i="32"/>
  <c r="AO10" i="32" s="1"/>
  <c r="AA10" i="32"/>
  <c r="AN10" i="32" s="1"/>
  <c r="U10" i="32"/>
  <c r="AL9" i="32"/>
  <c r="AK9" i="32"/>
  <c r="AJ9" i="32"/>
  <c r="AW9" i="32" s="1"/>
  <c r="AI9" i="32"/>
  <c r="AH9" i="32"/>
  <c r="AG9" i="32"/>
  <c r="AF9" i="32"/>
  <c r="AE9" i="32"/>
  <c r="AR9" i="32" s="1"/>
  <c r="AD9" i="32"/>
  <c r="AC9" i="32"/>
  <c r="AB9" i="32"/>
  <c r="AO9" i="32" s="1"/>
  <c r="AA9" i="32"/>
  <c r="U9" i="32"/>
  <c r="F8" i="32"/>
  <c r="AL7" i="32"/>
  <c r="AY7" i="32" s="1"/>
  <c r="AK7" i="32"/>
  <c r="AX7" i="32" s="1"/>
  <c r="AJ7" i="32"/>
  <c r="AW7" i="32" s="1"/>
  <c r="AI7" i="32"/>
  <c r="AV7" i="32" s="1"/>
  <c r="AH7" i="32"/>
  <c r="AU7" i="32" s="1"/>
  <c r="AG7" i="32"/>
  <c r="AT7" i="32" s="1"/>
  <c r="AF7" i="32"/>
  <c r="AS7" i="32" s="1"/>
  <c r="AE7" i="32"/>
  <c r="AR7" i="32" s="1"/>
  <c r="AD7" i="32"/>
  <c r="AQ7" i="32" s="1"/>
  <c r="AC7" i="32"/>
  <c r="AP7" i="32" s="1"/>
  <c r="U7" i="32"/>
  <c r="AL6" i="32"/>
  <c r="AY6" i="32" s="1"/>
  <c r="AK6" i="32"/>
  <c r="AX6" i="32" s="1"/>
  <c r="AJ6" i="32"/>
  <c r="AW6" i="32" s="1"/>
  <c r="AI6" i="32"/>
  <c r="AV6" i="32" s="1"/>
  <c r="AH6" i="32"/>
  <c r="AU6" i="32" s="1"/>
  <c r="AG6" i="32"/>
  <c r="AT6" i="32" s="1"/>
  <c r="AF6" i="32"/>
  <c r="AS6" i="32" s="1"/>
  <c r="AE6" i="32"/>
  <c r="AR6" i="32" s="1"/>
  <c r="AD6" i="32"/>
  <c r="AQ6" i="32" s="1"/>
  <c r="AC6" i="32"/>
  <c r="AP6" i="32" s="1"/>
  <c r="U6" i="32"/>
  <c r="AF5" i="32"/>
  <c r="AS5" i="32" s="1"/>
  <c r="AE5" i="32"/>
  <c r="AR5" i="32" s="1"/>
  <c r="AD5" i="32"/>
  <c r="AQ5" i="32" s="1"/>
  <c r="AC5" i="32"/>
  <c r="AP5" i="32" s="1"/>
  <c r="AB5" i="32"/>
  <c r="AO5" i="32" s="1"/>
  <c r="AA5" i="32"/>
  <c r="AN5" i="32" s="1"/>
  <c r="U5" i="32"/>
  <c r="AL4" i="32"/>
  <c r="AY4" i="32" s="1"/>
  <c r="AK4" i="32"/>
  <c r="AX4" i="32" s="1"/>
  <c r="AJ4" i="32"/>
  <c r="AW4" i="32" s="1"/>
  <c r="AI4" i="32"/>
  <c r="AV4" i="32" s="1"/>
  <c r="AH4" i="32"/>
  <c r="AU4" i="32" s="1"/>
  <c r="AG4" i="32"/>
  <c r="AT4" i="32" s="1"/>
  <c r="AF4" i="32"/>
  <c r="AS4" i="32" s="1"/>
  <c r="AE4" i="32"/>
  <c r="AR4" i="32" s="1"/>
  <c r="AD4" i="32"/>
  <c r="AQ4" i="32" s="1"/>
  <c r="U4" i="32"/>
  <c r="AL3" i="32"/>
  <c r="AY3" i="32" s="1"/>
  <c r="AK3" i="32"/>
  <c r="AX3" i="32" s="1"/>
  <c r="AJ3" i="32"/>
  <c r="AI3" i="32"/>
  <c r="AH3" i="32"/>
  <c r="AU3" i="32" s="1"/>
  <c r="AG3" i="32"/>
  <c r="AT3" i="32" s="1"/>
  <c r="AF3" i="32"/>
  <c r="AS3" i="32" s="1"/>
  <c r="AE3" i="32"/>
  <c r="AR3" i="32" s="1"/>
  <c r="AD3" i="32"/>
  <c r="AQ3" i="32" s="1"/>
  <c r="U3" i="32"/>
  <c r="AL15" i="32" l="1"/>
  <c r="AY15" i="32" s="1"/>
  <c r="AY9" i="32"/>
  <c r="AL42" i="32"/>
  <c r="AL37" i="32"/>
  <c r="AY37" i="32" s="1"/>
  <c r="AL26" i="32"/>
  <c r="AY26" i="32" s="1"/>
  <c r="AL32" i="32"/>
  <c r="AY32" i="32" s="1"/>
  <c r="AK15" i="32"/>
  <c r="AX15" i="32" s="1"/>
  <c r="AK37" i="32"/>
  <c r="AX37" i="32" s="1"/>
  <c r="AK42" i="32"/>
  <c r="AK26" i="32"/>
  <c r="AX26" i="32" s="1"/>
  <c r="AJ15" i="32"/>
  <c r="AW15" i="32" s="1"/>
  <c r="AJ42" i="32"/>
  <c r="AW33" i="32"/>
  <c r="AJ8" i="32"/>
  <c r="AW10" i="32"/>
  <c r="AJ32" i="32"/>
  <c r="AW32" i="32" s="1"/>
  <c r="AJ26" i="32"/>
  <c r="AW26" i="32" s="1"/>
  <c r="AI8" i="32"/>
  <c r="AV8" i="32" s="1"/>
  <c r="AI26" i="32"/>
  <c r="AV26" i="32" s="1"/>
  <c r="AV3" i="32"/>
  <c r="AI15" i="32"/>
  <c r="AV15" i="32" s="1"/>
  <c r="AV38" i="32"/>
  <c r="AH15" i="32"/>
  <c r="AU15" i="32" s="1"/>
  <c r="AH26" i="32"/>
  <c r="AU26" i="32" s="1"/>
  <c r="AH8" i="32"/>
  <c r="AU8" i="32" s="1"/>
  <c r="AH42" i="32"/>
  <c r="AG37" i="32"/>
  <c r="AT37" i="32" s="1"/>
  <c r="AG15" i="32"/>
  <c r="AT15" i="32" s="1"/>
  <c r="AG42" i="32"/>
  <c r="AT9" i="32"/>
  <c r="AT38" i="32"/>
  <c r="AG26" i="32"/>
  <c r="AT26" i="32" s="1"/>
  <c r="AT33" i="32"/>
  <c r="AF32" i="32"/>
  <c r="AS32" i="32" s="1"/>
  <c r="AF15" i="32"/>
  <c r="AS15" i="32" s="1"/>
  <c r="AF42" i="32"/>
  <c r="AF8" i="32"/>
  <c r="AS8" i="32" s="1"/>
  <c r="AF37" i="32"/>
  <c r="AS37" i="32" s="1"/>
  <c r="AF26" i="32"/>
  <c r="AS26" i="32" s="1"/>
  <c r="AE15" i="32"/>
  <c r="AR15" i="32" s="1"/>
  <c r="AE32" i="32"/>
  <c r="AR32" i="32" s="1"/>
  <c r="AR27" i="32"/>
  <c r="AD15" i="32"/>
  <c r="AQ15" i="32" s="1"/>
  <c r="AQ9" i="32"/>
  <c r="AD32" i="32"/>
  <c r="AQ32" i="32" s="1"/>
  <c r="AD26" i="32"/>
  <c r="AQ26" i="32" s="1"/>
  <c r="AD37" i="32"/>
  <c r="AQ37" i="32" s="1"/>
  <c r="AD42" i="32"/>
  <c r="AC37" i="32"/>
  <c r="AP37" i="32" s="1"/>
  <c r="AC15" i="32"/>
  <c r="AP15" i="32" s="1"/>
  <c r="AC42" i="32"/>
  <c r="AZ5" i="32"/>
  <c r="AB8" i="32"/>
  <c r="AO8" i="32" s="1"/>
  <c r="AB32" i="32"/>
  <c r="AO32" i="32" s="1"/>
  <c r="AB26" i="32"/>
  <c r="AO26" i="32" s="1"/>
  <c r="AZ17" i="32"/>
  <c r="AZ19" i="32"/>
  <c r="AZ22" i="32"/>
  <c r="AB15" i="32"/>
  <c r="AO15" i="32" s="1"/>
  <c r="AZ34" i="32"/>
  <c r="AB42" i="32"/>
  <c r="AZ36" i="32"/>
  <c r="AZ13" i="32"/>
  <c r="AZ18" i="32"/>
  <c r="AB37" i="32"/>
  <c r="AO37" i="32" s="1"/>
  <c r="AA42" i="32"/>
  <c r="AN38" i="32"/>
  <c r="AA8" i="32"/>
  <c r="AA15" i="32"/>
  <c r="AN15" i="32" s="1"/>
  <c r="AA26" i="32"/>
  <c r="AN26" i="32" s="1"/>
  <c r="AT42" i="32"/>
  <c r="AZ30" i="32"/>
  <c r="AZ31" i="32"/>
  <c r="AU42" i="32"/>
  <c r="AZ4" i="32"/>
  <c r="AZ14" i="32"/>
  <c r="AZ6" i="32"/>
  <c r="AZ23" i="32"/>
  <c r="AZ10" i="32"/>
  <c r="AZ35" i="32"/>
  <c r="AN42" i="32"/>
  <c r="AV42" i="32"/>
  <c r="AZ41" i="32"/>
  <c r="AO42" i="32"/>
  <c r="AW42" i="32"/>
  <c r="AZ12" i="32"/>
  <c r="AZ29" i="32"/>
  <c r="AP42" i="32"/>
  <c r="AX42" i="32"/>
  <c r="AZ39" i="32"/>
  <c r="AZ21" i="32"/>
  <c r="AZ28" i="32"/>
  <c r="AQ42" i="32"/>
  <c r="AY42" i="32"/>
  <c r="AZ40" i="32"/>
  <c r="AZ24" i="32"/>
  <c r="AZ7" i="32"/>
  <c r="AZ20" i="32"/>
  <c r="AS42" i="32"/>
  <c r="AF43" i="32"/>
  <c r="AS43" i="32" s="1"/>
  <c r="AE42" i="32"/>
  <c r="AK8" i="32"/>
  <c r="AX8" i="32" s="1"/>
  <c r="AW3" i="32"/>
  <c r="AZ3" i="32" s="1"/>
  <c r="AD8" i="32"/>
  <c r="AQ8" i="32" s="1"/>
  <c r="AL8" i="32"/>
  <c r="AY8" i="32" s="1"/>
  <c r="AS9" i="32"/>
  <c r="AU16" i="32"/>
  <c r="AS27" i="32"/>
  <c r="AH32" i="32"/>
  <c r="AU32" i="32" s="1"/>
  <c r="AP33" i="32"/>
  <c r="AX33" i="32"/>
  <c r="AH37" i="32"/>
  <c r="AU37" i="32" s="1"/>
  <c r="AO38" i="32"/>
  <c r="AW38" i="32"/>
  <c r="AG32" i="32"/>
  <c r="AT32" i="32" s="1"/>
  <c r="AE8" i="32"/>
  <c r="AR8" i="32" s="1"/>
  <c r="AE26" i="32"/>
  <c r="AR26" i="32" s="1"/>
  <c r="AA32" i="32"/>
  <c r="AN32" i="32" s="1"/>
  <c r="AI32" i="32"/>
  <c r="AV32" i="32" s="1"/>
  <c r="AQ33" i="32"/>
  <c r="AY33" i="32"/>
  <c r="AA37" i="32"/>
  <c r="AN37" i="32" s="1"/>
  <c r="AI37" i="32"/>
  <c r="AV37" i="32" s="1"/>
  <c r="AP38" i="32"/>
  <c r="AX38" i="32"/>
  <c r="AC26" i="32"/>
  <c r="AP26" i="32" s="1"/>
  <c r="AU9" i="32"/>
  <c r="AO16" i="32"/>
  <c r="AW16" i="32"/>
  <c r="AR33" i="32"/>
  <c r="AQ38" i="32"/>
  <c r="AY38" i="32"/>
  <c r="AC8" i="32"/>
  <c r="AP8" i="32" s="1"/>
  <c r="AG8" i="32"/>
  <c r="AT8" i="32" s="1"/>
  <c r="AN9" i="32"/>
  <c r="AV9" i="32"/>
  <c r="AR11" i="32"/>
  <c r="AZ11" i="32" s="1"/>
  <c r="AX16" i="32"/>
  <c r="AC32" i="32"/>
  <c r="AP32" i="32" s="1"/>
  <c r="AK32" i="32"/>
  <c r="AX32" i="32" s="1"/>
  <c r="AS33" i="32"/>
  <c r="AP9" i="32"/>
  <c r="AX9" i="32"/>
  <c r="AC10" i="31"/>
  <c r="AD10" i="31"/>
  <c r="AE10" i="31"/>
  <c r="AF10" i="31"/>
  <c r="AG10" i="31"/>
  <c r="AH10" i="31"/>
  <c r="AI10" i="31"/>
  <c r="AJ10" i="31"/>
  <c r="AK10" i="31"/>
  <c r="AL10" i="31"/>
  <c r="AA10" i="31"/>
  <c r="AB10" i="31"/>
  <c r="AL43" i="32" l="1"/>
  <c r="AJ43" i="32"/>
  <c r="AZ16" i="32"/>
  <c r="AH43" i="32"/>
  <c r="AZ33" i="32"/>
  <c r="AZ27" i="32"/>
  <c r="AZ37" i="32"/>
  <c r="AB43" i="32"/>
  <c r="AZ15" i="32"/>
  <c r="AZ8" i="32"/>
  <c r="AZ26" i="32"/>
  <c r="AZ38" i="32"/>
  <c r="AC43" i="32"/>
  <c r="AD43" i="32"/>
  <c r="AQ43" i="32" s="1"/>
  <c r="AZ9" i="32"/>
  <c r="AZ32" i="32"/>
  <c r="AI43" i="32"/>
  <c r="AR42" i="32"/>
  <c r="AE43" i="32"/>
  <c r="AR43" i="32" s="1"/>
  <c r="AZ42" i="32"/>
  <c r="AG43" i="32"/>
  <c r="AK43" i="32"/>
  <c r="AX43" i="32" s="1"/>
  <c r="AA43" i="32"/>
  <c r="B43" i="31"/>
  <c r="F42" i="31"/>
  <c r="F43" i="31" s="1"/>
  <c r="AL41" i="31"/>
  <c r="AY41" i="31" s="1"/>
  <c r="AK41" i="31"/>
  <c r="AX41" i="31" s="1"/>
  <c r="AJ41" i="31"/>
  <c r="AW41" i="31" s="1"/>
  <c r="AI41" i="31"/>
  <c r="AV41" i="31" s="1"/>
  <c r="AH41" i="31"/>
  <c r="AU41" i="31" s="1"/>
  <c r="AG41" i="31"/>
  <c r="AT41" i="31" s="1"/>
  <c r="AF41" i="31"/>
  <c r="AS41" i="31" s="1"/>
  <c r="AE41" i="31"/>
  <c r="AR41" i="31" s="1"/>
  <c r="AD41" i="31"/>
  <c r="AQ41" i="31" s="1"/>
  <c r="AC41" i="31"/>
  <c r="AP41" i="31" s="1"/>
  <c r="AB41" i="31"/>
  <c r="AO41" i="31" s="1"/>
  <c r="AA41" i="31"/>
  <c r="AN41" i="31" s="1"/>
  <c r="U41" i="31"/>
  <c r="AL40" i="31"/>
  <c r="AY40" i="31" s="1"/>
  <c r="AK40" i="31"/>
  <c r="AX40" i="31" s="1"/>
  <c r="AJ40" i="31"/>
  <c r="AW40" i="31" s="1"/>
  <c r="AI40" i="31"/>
  <c r="AV40" i="31" s="1"/>
  <c r="AH40" i="31"/>
  <c r="AU40" i="31" s="1"/>
  <c r="AG40" i="31"/>
  <c r="AT40" i="31" s="1"/>
  <c r="AF40" i="31"/>
  <c r="AS40" i="31" s="1"/>
  <c r="AE40" i="31"/>
  <c r="AR40" i="31" s="1"/>
  <c r="AD40" i="31"/>
  <c r="AQ40" i="31" s="1"/>
  <c r="AC40" i="31"/>
  <c r="AP40" i="31" s="1"/>
  <c r="AB40" i="31"/>
  <c r="AO40" i="31" s="1"/>
  <c r="AA40" i="31"/>
  <c r="AN40" i="31" s="1"/>
  <c r="U40" i="31"/>
  <c r="AL39" i="31"/>
  <c r="AY39" i="31" s="1"/>
  <c r="AK39" i="31"/>
  <c r="AX39" i="31" s="1"/>
  <c r="AJ39" i="31"/>
  <c r="AW39" i="31" s="1"/>
  <c r="AI39" i="31"/>
  <c r="AV39" i="31" s="1"/>
  <c r="AH39" i="31"/>
  <c r="AU39" i="31" s="1"/>
  <c r="AG39" i="31"/>
  <c r="AT39" i="31" s="1"/>
  <c r="AF39" i="31"/>
  <c r="AS39" i="31" s="1"/>
  <c r="AE39" i="31"/>
  <c r="AR39" i="31" s="1"/>
  <c r="AD39" i="31"/>
  <c r="AQ39" i="31" s="1"/>
  <c r="AC39" i="31"/>
  <c r="AP39" i="31" s="1"/>
  <c r="AB39" i="31"/>
  <c r="AO39" i="31" s="1"/>
  <c r="AA39" i="31"/>
  <c r="AN39" i="31" s="1"/>
  <c r="U39" i="31"/>
  <c r="AL38" i="31"/>
  <c r="AK38" i="31"/>
  <c r="AJ38" i="31"/>
  <c r="AW38" i="31" s="1"/>
  <c r="AI38" i="31"/>
  <c r="AH38" i="31"/>
  <c r="AU38" i="31" s="1"/>
  <c r="AG38" i="31"/>
  <c r="AT38" i="31" s="1"/>
  <c r="AF38" i="31"/>
  <c r="AE38" i="31"/>
  <c r="AR38" i="31" s="1"/>
  <c r="AD38" i="31"/>
  <c r="AC38" i="31"/>
  <c r="AB38" i="31"/>
  <c r="AO38" i="31" s="1"/>
  <c r="AA38" i="31"/>
  <c r="U38" i="31"/>
  <c r="F37" i="31"/>
  <c r="AL36" i="31"/>
  <c r="AY36" i="31" s="1"/>
  <c r="AK36" i="31"/>
  <c r="AX36" i="31" s="1"/>
  <c r="AJ36" i="31"/>
  <c r="AW36" i="31" s="1"/>
  <c r="AI36" i="31"/>
  <c r="AV36" i="31" s="1"/>
  <c r="AH36" i="31"/>
  <c r="AU36" i="31" s="1"/>
  <c r="AG36" i="31"/>
  <c r="AT36" i="31" s="1"/>
  <c r="AF36" i="31"/>
  <c r="AS36" i="31" s="1"/>
  <c r="AE36" i="31"/>
  <c r="AR36" i="31" s="1"/>
  <c r="AD36" i="31"/>
  <c r="AQ36" i="31" s="1"/>
  <c r="AC36" i="31"/>
  <c r="AP36" i="31" s="1"/>
  <c r="AB36" i="31"/>
  <c r="AO36" i="31" s="1"/>
  <c r="AA36" i="31"/>
  <c r="AN36" i="31" s="1"/>
  <c r="U36" i="31"/>
  <c r="AL35" i="31"/>
  <c r="AY35" i="31" s="1"/>
  <c r="AK35" i="31"/>
  <c r="AX35" i="31" s="1"/>
  <c r="AJ35" i="31"/>
  <c r="AW35" i="31" s="1"/>
  <c r="AI35" i="31"/>
  <c r="AV35" i="31" s="1"/>
  <c r="AH35" i="31"/>
  <c r="AU35" i="31" s="1"/>
  <c r="AG35" i="31"/>
  <c r="AT35" i="31" s="1"/>
  <c r="AF35" i="31"/>
  <c r="AS35" i="31" s="1"/>
  <c r="AE35" i="31"/>
  <c r="AR35" i="31" s="1"/>
  <c r="AD35" i="31"/>
  <c r="AQ35" i="31" s="1"/>
  <c r="AC35" i="31"/>
  <c r="AP35" i="31" s="1"/>
  <c r="AB35" i="31"/>
  <c r="AO35" i="31" s="1"/>
  <c r="AA35" i="31"/>
  <c r="AN35" i="31" s="1"/>
  <c r="U35" i="31"/>
  <c r="AL34" i="31"/>
  <c r="AY34" i="31" s="1"/>
  <c r="AK34" i="31"/>
  <c r="AX34" i="31" s="1"/>
  <c r="AJ34" i="31"/>
  <c r="AW34" i="31" s="1"/>
  <c r="AI34" i="31"/>
  <c r="AV34" i="31" s="1"/>
  <c r="AH34" i="31"/>
  <c r="AU34" i="31" s="1"/>
  <c r="AG34" i="31"/>
  <c r="AT34" i="31" s="1"/>
  <c r="AF34" i="31"/>
  <c r="AS34" i="31" s="1"/>
  <c r="AE34" i="31"/>
  <c r="AR34" i="31" s="1"/>
  <c r="AD34" i="31"/>
  <c r="AQ34" i="31" s="1"/>
  <c r="AC34" i="31"/>
  <c r="AP34" i="31" s="1"/>
  <c r="AB34" i="31"/>
  <c r="AO34" i="31" s="1"/>
  <c r="AA34" i="31"/>
  <c r="AN34" i="31" s="1"/>
  <c r="AL33" i="31"/>
  <c r="AY33" i="31" s="1"/>
  <c r="AK33" i="31"/>
  <c r="AJ33" i="31"/>
  <c r="AI33" i="31"/>
  <c r="AV33" i="31" s="1"/>
  <c r="AH33" i="31"/>
  <c r="AU33" i="31" s="1"/>
  <c r="AG33" i="31"/>
  <c r="AT33" i="31" s="1"/>
  <c r="AF33" i="31"/>
  <c r="AS33" i="31" s="1"/>
  <c r="AE33" i="31"/>
  <c r="AD33" i="31"/>
  <c r="AQ33" i="31" s="1"/>
  <c r="AC33" i="31"/>
  <c r="AC37" i="31" s="1"/>
  <c r="AP37" i="31" s="1"/>
  <c r="AB33" i="31"/>
  <c r="AA33" i="31"/>
  <c r="AN33" i="31" s="1"/>
  <c r="F32" i="31"/>
  <c r="AL31" i="31"/>
  <c r="AY31" i="31" s="1"/>
  <c r="AK31" i="31"/>
  <c r="AX31" i="31" s="1"/>
  <c r="AJ31" i="31"/>
  <c r="AW31" i="31" s="1"/>
  <c r="AI31" i="31"/>
  <c r="AV31" i="31" s="1"/>
  <c r="AH31" i="31"/>
  <c r="AU31" i="31" s="1"/>
  <c r="AG31" i="31"/>
  <c r="AT31" i="31" s="1"/>
  <c r="AF31" i="31"/>
  <c r="AS31" i="31" s="1"/>
  <c r="AE31" i="31"/>
  <c r="AR31" i="31" s="1"/>
  <c r="AD31" i="31"/>
  <c r="AQ31" i="31" s="1"/>
  <c r="AC31" i="31"/>
  <c r="AP31" i="31" s="1"/>
  <c r="AB31" i="31"/>
  <c r="AO31" i="31" s="1"/>
  <c r="AA31" i="31"/>
  <c r="AN31" i="31" s="1"/>
  <c r="U31" i="31"/>
  <c r="AX30" i="31"/>
  <c r="AL30" i="31"/>
  <c r="AY30" i="31" s="1"/>
  <c r="AK30" i="31"/>
  <c r="AJ30" i="31"/>
  <c r="AW30" i="31" s="1"/>
  <c r="AI30" i="31"/>
  <c r="AV30" i="31" s="1"/>
  <c r="AH30" i="31"/>
  <c r="AU30" i="31" s="1"/>
  <c r="AG30" i="31"/>
  <c r="AT30" i="31" s="1"/>
  <c r="AF30" i="31"/>
  <c r="AS30" i="31" s="1"/>
  <c r="AE30" i="31"/>
  <c r="AR30" i="31" s="1"/>
  <c r="AD30" i="31"/>
  <c r="AQ30" i="31" s="1"/>
  <c r="AC30" i="31"/>
  <c r="AP30" i="31" s="1"/>
  <c r="AB30" i="31"/>
  <c r="AO30" i="31" s="1"/>
  <c r="AA30" i="31"/>
  <c r="AN30" i="31" s="1"/>
  <c r="U30" i="31"/>
  <c r="AL29" i="31"/>
  <c r="AY29" i="31" s="1"/>
  <c r="AK29" i="31"/>
  <c r="AX29" i="31" s="1"/>
  <c r="AJ29" i="31"/>
  <c r="AW29" i="31" s="1"/>
  <c r="AI29" i="31"/>
  <c r="AV29" i="31" s="1"/>
  <c r="AH29" i="31"/>
  <c r="AU29" i="31" s="1"/>
  <c r="AG29" i="31"/>
  <c r="AT29" i="31" s="1"/>
  <c r="AF29" i="31"/>
  <c r="AS29" i="31" s="1"/>
  <c r="AE29" i="31"/>
  <c r="AR29" i="31" s="1"/>
  <c r="AD29" i="31"/>
  <c r="AQ29" i="31" s="1"/>
  <c r="AC29" i="31"/>
  <c r="AP29" i="31" s="1"/>
  <c r="AB29" i="31"/>
  <c r="AO29" i="31" s="1"/>
  <c r="AA29" i="31"/>
  <c r="AN29" i="31" s="1"/>
  <c r="U29" i="31"/>
  <c r="AQ28" i="31"/>
  <c r="AL28" i="31"/>
  <c r="AY28" i="31" s="1"/>
  <c r="AK28" i="31"/>
  <c r="AX28" i="31" s="1"/>
  <c r="AJ28" i="31"/>
  <c r="AW28" i="31" s="1"/>
  <c r="AI28" i="31"/>
  <c r="AV28" i="31" s="1"/>
  <c r="AH28" i="31"/>
  <c r="AG28" i="31"/>
  <c r="AT28" i="31" s="1"/>
  <c r="AF28" i="31"/>
  <c r="AS28" i="31" s="1"/>
  <c r="AE28" i="31"/>
  <c r="AR28" i="31" s="1"/>
  <c r="AD28" i="31"/>
  <c r="AC28" i="31"/>
  <c r="AP28" i="31" s="1"/>
  <c r="AB28" i="31"/>
  <c r="AO28" i="31" s="1"/>
  <c r="AA28" i="31"/>
  <c r="AN28" i="31" s="1"/>
  <c r="U28" i="31"/>
  <c r="AL27" i="31"/>
  <c r="AY27" i="31" s="1"/>
  <c r="AK27" i="31"/>
  <c r="AX27" i="31" s="1"/>
  <c r="AJ27" i="31"/>
  <c r="AW27" i="31" s="1"/>
  <c r="AI27" i="31"/>
  <c r="AH27" i="31"/>
  <c r="AU27" i="31" s="1"/>
  <c r="AG27" i="31"/>
  <c r="AF27" i="31"/>
  <c r="AE27" i="31"/>
  <c r="AD27" i="31"/>
  <c r="AQ27" i="31" s="1"/>
  <c r="AC27" i="31"/>
  <c r="AP27" i="31" s="1"/>
  <c r="AB27" i="31"/>
  <c r="AO27" i="31" s="1"/>
  <c r="AA27" i="31"/>
  <c r="U27" i="31"/>
  <c r="F26" i="31"/>
  <c r="AL25" i="31"/>
  <c r="AY25" i="31" s="1"/>
  <c r="AK25" i="31"/>
  <c r="AX25" i="31" s="1"/>
  <c r="AJ25" i="31"/>
  <c r="AW25" i="31" s="1"/>
  <c r="AI25" i="31"/>
  <c r="AV25" i="31" s="1"/>
  <c r="AH25" i="31"/>
  <c r="AU25" i="31" s="1"/>
  <c r="AG25" i="31"/>
  <c r="AT25" i="31" s="1"/>
  <c r="AF25" i="31"/>
  <c r="AS25" i="31" s="1"/>
  <c r="AE25" i="31"/>
  <c r="AR25" i="31" s="1"/>
  <c r="AD25" i="31"/>
  <c r="AQ25" i="31" s="1"/>
  <c r="AC25" i="31"/>
  <c r="AP25" i="31" s="1"/>
  <c r="AB25" i="31"/>
  <c r="AO25" i="31" s="1"/>
  <c r="AA25" i="31"/>
  <c r="AN25" i="31" s="1"/>
  <c r="AL24" i="31"/>
  <c r="AY24" i="31" s="1"/>
  <c r="AK24" i="31"/>
  <c r="AX24" i="31" s="1"/>
  <c r="AJ24" i="31"/>
  <c r="AW24" i="31" s="1"/>
  <c r="AI24" i="31"/>
  <c r="AV24" i="31" s="1"/>
  <c r="AH24" i="31"/>
  <c r="AU24" i="31" s="1"/>
  <c r="AG24" i="31"/>
  <c r="AT24" i="31" s="1"/>
  <c r="AF24" i="31"/>
  <c r="AS24" i="31" s="1"/>
  <c r="AE24" i="31"/>
  <c r="AR24" i="31" s="1"/>
  <c r="AD24" i="31"/>
  <c r="AQ24" i="31" s="1"/>
  <c r="AC24" i="31"/>
  <c r="AP24" i="31" s="1"/>
  <c r="AB24" i="31"/>
  <c r="AO24" i="31" s="1"/>
  <c r="AA24" i="31"/>
  <c r="AN24" i="31" s="1"/>
  <c r="U24" i="31"/>
  <c r="AL23" i="31"/>
  <c r="AY23" i="31" s="1"/>
  <c r="AK23" i="31"/>
  <c r="AX23" i="31" s="1"/>
  <c r="AJ23" i="31"/>
  <c r="AW23" i="31" s="1"/>
  <c r="AI23" i="31"/>
  <c r="AV23" i="31" s="1"/>
  <c r="AH23" i="31"/>
  <c r="AU23" i="31" s="1"/>
  <c r="AG23" i="31"/>
  <c r="AT23" i="31" s="1"/>
  <c r="AF23" i="31"/>
  <c r="AS23" i="31" s="1"/>
  <c r="AE23" i="31"/>
  <c r="AR23" i="31" s="1"/>
  <c r="AD23" i="31"/>
  <c r="AQ23" i="31" s="1"/>
  <c r="AC23" i="31"/>
  <c r="AP23" i="31" s="1"/>
  <c r="AB23" i="31"/>
  <c r="AO23" i="31" s="1"/>
  <c r="AA23" i="31"/>
  <c r="AN23" i="31" s="1"/>
  <c r="U23" i="31"/>
  <c r="AS22" i="31"/>
  <c r="AL22" i="31"/>
  <c r="AY22" i="31" s="1"/>
  <c r="AK22" i="31"/>
  <c r="AX22" i="31" s="1"/>
  <c r="AJ22" i="31"/>
  <c r="AW22" i="31" s="1"/>
  <c r="AI22" i="31"/>
  <c r="AV22" i="31" s="1"/>
  <c r="AH22" i="31"/>
  <c r="AU22" i="31" s="1"/>
  <c r="AG22" i="31"/>
  <c r="AT22" i="31" s="1"/>
  <c r="AF22" i="31"/>
  <c r="AE22" i="31"/>
  <c r="AR22" i="31" s="1"/>
  <c r="AD22" i="31"/>
  <c r="AQ22" i="31" s="1"/>
  <c r="AC22" i="31"/>
  <c r="AP22" i="31" s="1"/>
  <c r="AB22" i="31"/>
  <c r="AO22" i="31" s="1"/>
  <c r="AA22" i="31"/>
  <c r="AN22" i="31" s="1"/>
  <c r="U22" i="31"/>
  <c r="AL21" i="31"/>
  <c r="AY21" i="31" s="1"/>
  <c r="AK21" i="31"/>
  <c r="AX21" i="31" s="1"/>
  <c r="AJ21" i="31"/>
  <c r="AW21" i="31" s="1"/>
  <c r="AI21" i="31"/>
  <c r="AV21" i="31" s="1"/>
  <c r="AH21" i="31"/>
  <c r="AU21" i="31" s="1"/>
  <c r="AG21" i="31"/>
  <c r="AT21" i="31" s="1"/>
  <c r="AF21" i="31"/>
  <c r="AS21" i="31" s="1"/>
  <c r="AE21" i="31"/>
  <c r="AR21" i="31" s="1"/>
  <c r="AD21" i="31"/>
  <c r="AQ21" i="31" s="1"/>
  <c r="AC21" i="31"/>
  <c r="AP21" i="31" s="1"/>
  <c r="AB21" i="31"/>
  <c r="AO21" i="31" s="1"/>
  <c r="AA21" i="31"/>
  <c r="AN21" i="31" s="1"/>
  <c r="U21" i="31"/>
  <c r="AQ20" i="31"/>
  <c r="AL20" i="31"/>
  <c r="AY20" i="31" s="1"/>
  <c r="AK20" i="31"/>
  <c r="AX20" i="31" s="1"/>
  <c r="AJ20" i="31"/>
  <c r="AW20" i="31" s="1"/>
  <c r="AI20" i="31"/>
  <c r="AV20" i="31" s="1"/>
  <c r="AH20" i="31"/>
  <c r="AU20" i="31" s="1"/>
  <c r="AG20" i="31"/>
  <c r="AT20" i="31" s="1"/>
  <c r="AF20" i="31"/>
  <c r="AS20" i="31" s="1"/>
  <c r="AE20" i="31"/>
  <c r="AR20" i="31" s="1"/>
  <c r="AC20" i="31"/>
  <c r="AP20" i="31" s="1"/>
  <c r="AB20" i="31"/>
  <c r="AO20" i="31" s="1"/>
  <c r="AA20" i="31"/>
  <c r="AN20" i="31" s="1"/>
  <c r="U20" i="31"/>
  <c r="AQ19" i="31"/>
  <c r="AL19" i="31"/>
  <c r="AY19" i="31" s="1"/>
  <c r="AK19" i="31"/>
  <c r="AX19" i="31" s="1"/>
  <c r="AJ19" i="31"/>
  <c r="AW19" i="31" s="1"/>
  <c r="AI19" i="31"/>
  <c r="AV19" i="31" s="1"/>
  <c r="AH19" i="31"/>
  <c r="AU19" i="31" s="1"/>
  <c r="AG19" i="31"/>
  <c r="AT19" i="31" s="1"/>
  <c r="AF19" i="31"/>
  <c r="AS19" i="31" s="1"/>
  <c r="AE19" i="31"/>
  <c r="AR19" i="31" s="1"/>
  <c r="AC19" i="31"/>
  <c r="AP19" i="31" s="1"/>
  <c r="AB19" i="31"/>
  <c r="AO19" i="31" s="1"/>
  <c r="AA19" i="31"/>
  <c r="AN19" i="31" s="1"/>
  <c r="U19" i="31"/>
  <c r="AL18" i="31"/>
  <c r="AY18" i="31" s="1"/>
  <c r="AK18" i="31"/>
  <c r="AX18" i="31" s="1"/>
  <c r="AJ18" i="31"/>
  <c r="AW18" i="31" s="1"/>
  <c r="AI18" i="31"/>
  <c r="AV18" i="31" s="1"/>
  <c r="AH18" i="31"/>
  <c r="AU18" i="31" s="1"/>
  <c r="AG18" i="31"/>
  <c r="AT18" i="31" s="1"/>
  <c r="AF18" i="31"/>
  <c r="AS18" i="31" s="1"/>
  <c r="AE18" i="31"/>
  <c r="AR18" i="31" s="1"/>
  <c r="AD18" i="31"/>
  <c r="AQ18" i="31" s="1"/>
  <c r="AC18" i="31"/>
  <c r="AP18" i="31" s="1"/>
  <c r="AB18" i="31"/>
  <c r="AO18" i="31" s="1"/>
  <c r="AA18" i="31"/>
  <c r="AN18" i="31" s="1"/>
  <c r="U18" i="31"/>
  <c r="AL17" i="31"/>
  <c r="AY17" i="31" s="1"/>
  <c r="AK17" i="31"/>
  <c r="AX17" i="31" s="1"/>
  <c r="AJ17" i="31"/>
  <c r="AW17" i="31" s="1"/>
  <c r="AI17" i="31"/>
  <c r="AV17" i="31" s="1"/>
  <c r="AH17" i="31"/>
  <c r="AU17" i="31" s="1"/>
  <c r="AG17" i="31"/>
  <c r="AT17" i="31" s="1"/>
  <c r="AF17" i="31"/>
  <c r="AS17" i="31" s="1"/>
  <c r="AE17" i="31"/>
  <c r="AR17" i="31" s="1"/>
  <c r="AD17" i="31"/>
  <c r="AQ17" i="31" s="1"/>
  <c r="AC17" i="31"/>
  <c r="AP17" i="31" s="1"/>
  <c r="AB17" i="31"/>
  <c r="AO17" i="31" s="1"/>
  <c r="AA17" i="31"/>
  <c r="AN17" i="31" s="1"/>
  <c r="U17" i="31"/>
  <c r="AL16" i="31"/>
  <c r="AK16" i="31"/>
  <c r="AX16" i="31" s="1"/>
  <c r="AJ16" i="31"/>
  <c r="AI16" i="31"/>
  <c r="AH16" i="31"/>
  <c r="AU16" i="31" s="1"/>
  <c r="AG16" i="31"/>
  <c r="AF16" i="31"/>
  <c r="AS16" i="31" s="1"/>
  <c r="AE16" i="31"/>
  <c r="AR16" i="31" s="1"/>
  <c r="AD16" i="31"/>
  <c r="AQ16" i="31" s="1"/>
  <c r="AC16" i="31"/>
  <c r="AP16" i="31" s="1"/>
  <c r="AB16" i="31"/>
  <c r="AA16" i="31"/>
  <c r="U16" i="31"/>
  <c r="F15" i="31"/>
  <c r="AL14" i="31"/>
  <c r="AY14" i="31" s="1"/>
  <c r="AK14" i="31"/>
  <c r="AX14" i="31" s="1"/>
  <c r="AJ14" i="31"/>
  <c r="AW14" i="31" s="1"/>
  <c r="AI14" i="31"/>
  <c r="AV14" i="31" s="1"/>
  <c r="AH14" i="31"/>
  <c r="AU14" i="31" s="1"/>
  <c r="AG14" i="31"/>
  <c r="AT14" i="31" s="1"/>
  <c r="AF14" i="31"/>
  <c r="AS14" i="31" s="1"/>
  <c r="AE14" i="31"/>
  <c r="AR14" i="31" s="1"/>
  <c r="AD14" i="31"/>
  <c r="AQ14" i="31" s="1"/>
  <c r="AC14" i="31"/>
  <c r="AP14" i="31" s="1"/>
  <c r="AB14" i="31"/>
  <c r="AO14" i="31" s="1"/>
  <c r="AA14" i="31"/>
  <c r="AN14" i="31" s="1"/>
  <c r="U14" i="31"/>
  <c r="AL13" i="31"/>
  <c r="AY13" i="31" s="1"/>
  <c r="AK13" i="31"/>
  <c r="AX13" i="31" s="1"/>
  <c r="AJ13" i="31"/>
  <c r="AW13" i="31" s="1"/>
  <c r="AI13" i="31"/>
  <c r="AV13" i="31" s="1"/>
  <c r="AH13" i="31"/>
  <c r="AU13" i="31" s="1"/>
  <c r="AG13" i="31"/>
  <c r="AT13" i="31" s="1"/>
  <c r="AF13" i="31"/>
  <c r="AS13" i="31" s="1"/>
  <c r="AE13" i="31"/>
  <c r="AR13" i="31" s="1"/>
  <c r="AD13" i="31"/>
  <c r="AQ13" i="31" s="1"/>
  <c r="AC13" i="31"/>
  <c r="AP13" i="31" s="1"/>
  <c r="AB13" i="31"/>
  <c r="AO13" i="31" s="1"/>
  <c r="AA13" i="31"/>
  <c r="AN13" i="31" s="1"/>
  <c r="U13" i="31"/>
  <c r="AU12" i="31"/>
  <c r="AL12" i="31"/>
  <c r="AY12" i="31" s="1"/>
  <c r="AK12" i="31"/>
  <c r="AX12" i="31" s="1"/>
  <c r="AJ12" i="31"/>
  <c r="AW12" i="31" s="1"/>
  <c r="AI12" i="31"/>
  <c r="AV12" i="31" s="1"/>
  <c r="AH12" i="31"/>
  <c r="AG12" i="31"/>
  <c r="AT12" i="31" s="1"/>
  <c r="AF12" i="31"/>
  <c r="AS12" i="31" s="1"/>
  <c r="AE12" i="31"/>
  <c r="AR12" i="31" s="1"/>
  <c r="AD12" i="31"/>
  <c r="AQ12" i="31" s="1"/>
  <c r="AC12" i="31"/>
  <c r="AP12" i="31" s="1"/>
  <c r="AB12" i="31"/>
  <c r="AO12" i="31" s="1"/>
  <c r="AA12" i="31"/>
  <c r="AN12" i="31" s="1"/>
  <c r="U12" i="31"/>
  <c r="AL11" i="31"/>
  <c r="AY11" i="31" s="1"/>
  <c r="AK11" i="31"/>
  <c r="AX11" i="31" s="1"/>
  <c r="AJ11" i="31"/>
  <c r="AW11" i="31" s="1"/>
  <c r="AI11" i="31"/>
  <c r="AV11" i="31" s="1"/>
  <c r="AH11" i="31"/>
  <c r="AU11" i="31" s="1"/>
  <c r="AG11" i="31"/>
  <c r="AT11" i="31" s="1"/>
  <c r="AF11" i="31"/>
  <c r="AS11" i="31" s="1"/>
  <c r="AE11" i="31"/>
  <c r="AR11" i="31" s="1"/>
  <c r="AD11" i="31"/>
  <c r="AQ11" i="31" s="1"/>
  <c r="AC11" i="31"/>
  <c r="AP11" i="31" s="1"/>
  <c r="AB11" i="31"/>
  <c r="AO11" i="31" s="1"/>
  <c r="AA11" i="31"/>
  <c r="AN11" i="31" s="1"/>
  <c r="U11" i="31"/>
  <c r="AY10" i="31"/>
  <c r="AX10" i="31"/>
  <c r="AW10" i="31"/>
  <c r="AV10" i="31"/>
  <c r="AU10" i="31"/>
  <c r="AT10" i="31"/>
  <c r="AS10" i="31"/>
  <c r="AR10" i="31"/>
  <c r="AQ10" i="31"/>
  <c r="AP10" i="31"/>
  <c r="AO10" i="31"/>
  <c r="AN10" i="31"/>
  <c r="U10" i="31"/>
  <c r="AL9" i="31"/>
  <c r="AK9" i="31"/>
  <c r="AJ9" i="31"/>
  <c r="AI9" i="31"/>
  <c r="AH9" i="31"/>
  <c r="AU9" i="31" s="1"/>
  <c r="AG9" i="31"/>
  <c r="AF9" i="31"/>
  <c r="AS9" i="31" s="1"/>
  <c r="AE9" i="31"/>
  <c r="AD9" i="31"/>
  <c r="AC9" i="31"/>
  <c r="AB9" i="31"/>
  <c r="AA9" i="31"/>
  <c r="U9" i="31"/>
  <c r="F8" i="31"/>
  <c r="AL7" i="31"/>
  <c r="AY7" i="31" s="1"/>
  <c r="AK7" i="31"/>
  <c r="AX7" i="31" s="1"/>
  <c r="AJ7" i="31"/>
  <c r="AW7" i="31" s="1"/>
  <c r="AI7" i="31"/>
  <c r="AV7" i="31" s="1"/>
  <c r="AH7" i="31"/>
  <c r="AU7" i="31" s="1"/>
  <c r="AG7" i="31"/>
  <c r="AT7" i="31" s="1"/>
  <c r="AF7" i="31"/>
  <c r="AS7" i="31" s="1"/>
  <c r="AE7" i="31"/>
  <c r="AR7" i="31" s="1"/>
  <c r="AD7" i="31"/>
  <c r="AQ7" i="31" s="1"/>
  <c r="AC7" i="31"/>
  <c r="AP7" i="31" s="1"/>
  <c r="AB7" i="31"/>
  <c r="AO7" i="31" s="1"/>
  <c r="AA7" i="31"/>
  <c r="AN7" i="31" s="1"/>
  <c r="U7" i="31"/>
  <c r="AL6" i="31"/>
  <c r="AY6" i="31" s="1"/>
  <c r="AK6" i="31"/>
  <c r="AX6" i="31" s="1"/>
  <c r="AJ6" i="31"/>
  <c r="AW6" i="31" s="1"/>
  <c r="AI6" i="31"/>
  <c r="AV6" i="31" s="1"/>
  <c r="AH6" i="31"/>
  <c r="AU6" i="31" s="1"/>
  <c r="AG6" i="31"/>
  <c r="AT6" i="31" s="1"/>
  <c r="AF6" i="31"/>
  <c r="AS6" i="31" s="1"/>
  <c r="AE6" i="31"/>
  <c r="AR6" i="31" s="1"/>
  <c r="AD6" i="31"/>
  <c r="AQ6" i="31" s="1"/>
  <c r="AC6" i="31"/>
  <c r="AP6" i="31" s="1"/>
  <c r="AB6" i="31"/>
  <c r="AO6" i="31" s="1"/>
  <c r="AA6" i="31"/>
  <c r="AN6" i="31" s="1"/>
  <c r="U6" i="31"/>
  <c r="AL5" i="31"/>
  <c r="AY5" i="31" s="1"/>
  <c r="AK5" i="31"/>
  <c r="AX5" i="31" s="1"/>
  <c r="AJ5" i="31"/>
  <c r="AW5" i="31" s="1"/>
  <c r="AI5" i="31"/>
  <c r="AV5" i="31" s="1"/>
  <c r="AH5" i="31"/>
  <c r="AU5" i="31" s="1"/>
  <c r="AG5" i="31"/>
  <c r="AT5" i="31" s="1"/>
  <c r="AF5" i="31"/>
  <c r="AS5" i="31" s="1"/>
  <c r="AE5" i="31"/>
  <c r="AR5" i="31" s="1"/>
  <c r="AD5" i="31"/>
  <c r="AQ5" i="31" s="1"/>
  <c r="AC5" i="31"/>
  <c r="AP5" i="31" s="1"/>
  <c r="AB5" i="31"/>
  <c r="AO5" i="31" s="1"/>
  <c r="AA5" i="31"/>
  <c r="AN5" i="31" s="1"/>
  <c r="U5" i="31"/>
  <c r="AL4" i="31"/>
  <c r="AY4" i="31" s="1"/>
  <c r="AK4" i="31"/>
  <c r="AX4" i="31" s="1"/>
  <c r="AJ4" i="31"/>
  <c r="AW4" i="31" s="1"/>
  <c r="AI4" i="31"/>
  <c r="AV4" i="31" s="1"/>
  <c r="AH4" i="31"/>
  <c r="AU4" i="31" s="1"/>
  <c r="AG4" i="31"/>
  <c r="AT4" i="31" s="1"/>
  <c r="AF4" i="31"/>
  <c r="AS4" i="31" s="1"/>
  <c r="AE4" i="31"/>
  <c r="AR4" i="31" s="1"/>
  <c r="AD4" i="31"/>
  <c r="AQ4" i="31" s="1"/>
  <c r="AC4" i="31"/>
  <c r="AP4" i="31" s="1"/>
  <c r="AB4" i="31"/>
  <c r="AO4" i="31" s="1"/>
  <c r="AA4" i="31"/>
  <c r="AN4" i="31" s="1"/>
  <c r="U4" i="31"/>
  <c r="AL3" i="31"/>
  <c r="AY3" i="31" s="1"/>
  <c r="AK3" i="31"/>
  <c r="AX3" i="31" s="1"/>
  <c r="AJ3" i="31"/>
  <c r="AI3" i="31"/>
  <c r="AH3" i="31"/>
  <c r="AU3" i="31" s="1"/>
  <c r="AG3" i="31"/>
  <c r="AT3" i="31" s="1"/>
  <c r="AF3" i="31"/>
  <c r="AE3" i="31"/>
  <c r="AD3" i="31"/>
  <c r="AQ3" i="31" s="1"/>
  <c r="AC3" i="31"/>
  <c r="AP3" i="31" s="1"/>
  <c r="AB3" i="31"/>
  <c r="AA3" i="31"/>
  <c r="U3" i="31"/>
  <c r="AZ43" i="32" l="1"/>
  <c r="AK37" i="31"/>
  <c r="AX37" i="31" s="1"/>
  <c r="AA32" i="31"/>
  <c r="AN32" i="31" s="1"/>
  <c r="AA42" i="31"/>
  <c r="AA26" i="31"/>
  <c r="AN26" i="31" s="1"/>
  <c r="AA8" i="31"/>
  <c r="AN8" i="31" s="1"/>
  <c r="AN27" i="31"/>
  <c r="AA15" i="31"/>
  <c r="AN15" i="31" s="1"/>
  <c r="AF32" i="31"/>
  <c r="AS32" i="31" s="1"/>
  <c r="AI8" i="31"/>
  <c r="AV8" i="31" s="1"/>
  <c r="AI26" i="31"/>
  <c r="AV26" i="31" s="1"/>
  <c r="AI42" i="31"/>
  <c r="AI32" i="31"/>
  <c r="AV32" i="31" s="1"/>
  <c r="AI15" i="31"/>
  <c r="AV15" i="31" s="1"/>
  <c r="AB26" i="31"/>
  <c r="AO26" i="31" s="1"/>
  <c r="AB8" i="31"/>
  <c r="AO8" i="31" s="1"/>
  <c r="AE32" i="31"/>
  <c r="AR32" i="31" s="1"/>
  <c r="AE8" i="31"/>
  <c r="AR8" i="31" s="1"/>
  <c r="AR3" i="31"/>
  <c r="AJ8" i="31"/>
  <c r="AW8" i="31" s="1"/>
  <c r="AJ26" i="31"/>
  <c r="AW26" i="31" s="1"/>
  <c r="AW3" i="31"/>
  <c r="AL42" i="31"/>
  <c r="AD42" i="31"/>
  <c r="AZ23" i="31"/>
  <c r="AB37" i="31"/>
  <c r="AO37" i="31" s="1"/>
  <c r="AJ37" i="31"/>
  <c r="AW37" i="31" s="1"/>
  <c r="AO3" i="31"/>
  <c r="AC15" i="31"/>
  <c r="AP15" i="31" s="1"/>
  <c r="AK15" i="31"/>
  <c r="AX15" i="31" s="1"/>
  <c r="AC26" i="31"/>
  <c r="AP26" i="31" s="1"/>
  <c r="AK26" i="31"/>
  <c r="AX26" i="31" s="1"/>
  <c r="AG32" i="31"/>
  <c r="AT32" i="31" s="1"/>
  <c r="AS27" i="31"/>
  <c r="AD37" i="31"/>
  <c r="AQ37" i="31" s="1"/>
  <c r="AL37" i="31"/>
  <c r="AY37" i="31" s="1"/>
  <c r="AF42" i="31"/>
  <c r="AS42" i="31" s="1"/>
  <c r="AD15" i="31"/>
  <c r="AQ15" i="31" s="1"/>
  <c r="AL15" i="31"/>
  <c r="AY15" i="31" s="1"/>
  <c r="AZ12" i="31"/>
  <c r="AT27" i="31"/>
  <c r="AE37" i="31"/>
  <c r="AR37" i="31" s="1"/>
  <c r="AP33" i="31"/>
  <c r="AH37" i="31"/>
  <c r="AU37" i="31" s="1"/>
  <c r="AE15" i="31"/>
  <c r="AR15" i="31" s="1"/>
  <c r="AN9" i="31"/>
  <c r="AO16" i="31"/>
  <c r="AV27" i="31"/>
  <c r="AF37" i="31"/>
  <c r="AS37" i="31" s="1"/>
  <c r="AZ4" i="31"/>
  <c r="AD8" i="31"/>
  <c r="AQ8" i="31" s="1"/>
  <c r="AG15" i="31"/>
  <c r="AT15" i="31" s="1"/>
  <c r="AH32" i="31"/>
  <c r="AU32" i="31" s="1"/>
  <c r="AX33" i="31"/>
  <c r="AB42" i="31"/>
  <c r="AO42" i="31" s="1"/>
  <c r="AJ42" i="31"/>
  <c r="AV9" i="31"/>
  <c r="AW16" i="31"/>
  <c r="AD32" i="31"/>
  <c r="AQ32" i="31" s="1"/>
  <c r="AL32" i="31"/>
  <c r="AY32" i="31" s="1"/>
  <c r="AZ35" i="31"/>
  <c r="AC42" i="31"/>
  <c r="AP42" i="31" s="1"/>
  <c r="AK42" i="31"/>
  <c r="AZ30" i="31"/>
  <c r="AQ42" i="31"/>
  <c r="AY42" i="31"/>
  <c r="AZ41" i="31"/>
  <c r="AL8" i="31"/>
  <c r="AY8" i="31" s="1"/>
  <c r="AZ18" i="31"/>
  <c r="AZ22" i="31"/>
  <c r="AZ24" i="31"/>
  <c r="AZ7" i="31"/>
  <c r="AZ34" i="31"/>
  <c r="AZ14" i="31"/>
  <c r="AY16" i="31"/>
  <c r="AL26" i="31"/>
  <c r="AY26" i="31" s="1"/>
  <c r="AZ19" i="31"/>
  <c r="AD26" i="31"/>
  <c r="AQ26" i="31" s="1"/>
  <c r="AZ29" i="31"/>
  <c r="AZ31" i="31"/>
  <c r="AZ40" i="31"/>
  <c r="AZ6" i="31"/>
  <c r="AH15" i="31"/>
  <c r="AU15" i="31" s="1"/>
  <c r="AF15" i="31"/>
  <c r="AS15" i="31" s="1"/>
  <c r="AZ20" i="31"/>
  <c r="AZ5" i="31"/>
  <c r="AZ39" i="31"/>
  <c r="AB15" i="31"/>
  <c r="AO15" i="31" s="1"/>
  <c r="AO9" i="31"/>
  <c r="AJ15" i="31"/>
  <c r="AW15" i="31" s="1"/>
  <c r="AW9" i="31"/>
  <c r="AZ10" i="31"/>
  <c r="AZ11" i="31"/>
  <c r="AZ13" i="31"/>
  <c r="AG26" i="31"/>
  <c r="AT26" i="31" s="1"/>
  <c r="AZ17" i="31"/>
  <c r="AZ36" i="31"/>
  <c r="AN42" i="31"/>
  <c r="AV42" i="31"/>
  <c r="AZ21" i="31"/>
  <c r="AS3" i="31"/>
  <c r="AF8" i="31"/>
  <c r="AS8" i="31" s="1"/>
  <c r="AH26" i="31"/>
  <c r="AU26" i="31" s="1"/>
  <c r="AW42" i="31"/>
  <c r="AX42" i="31"/>
  <c r="AN3" i="31"/>
  <c r="AV3" i="31"/>
  <c r="AC8" i="31"/>
  <c r="AP8" i="31" s="1"/>
  <c r="AK8" i="31"/>
  <c r="AX8" i="31" s="1"/>
  <c r="AR9" i="31"/>
  <c r="AT16" i="31"/>
  <c r="AR27" i="31"/>
  <c r="AZ27" i="31" s="1"/>
  <c r="AO33" i="31"/>
  <c r="AW33" i="31"/>
  <c r="AG37" i="31"/>
  <c r="AT37" i="31" s="1"/>
  <c r="AN38" i="31"/>
  <c r="AV38" i="31"/>
  <c r="AE42" i="31"/>
  <c r="AT9" i="31"/>
  <c r="AN16" i="31"/>
  <c r="AV16" i="31"/>
  <c r="AE26" i="31"/>
  <c r="AR26" i="31" s="1"/>
  <c r="AA37" i="31"/>
  <c r="AN37" i="31" s="1"/>
  <c r="AI37" i="31"/>
  <c r="AV37" i="31" s="1"/>
  <c r="AP38" i="31"/>
  <c r="AX38" i="31"/>
  <c r="AG42" i="31"/>
  <c r="AF26" i="31"/>
  <c r="AS26" i="31" s="1"/>
  <c r="AB32" i="31"/>
  <c r="AO32" i="31" s="1"/>
  <c r="AJ32" i="31"/>
  <c r="AW32" i="31" s="1"/>
  <c r="AR33" i="31"/>
  <c r="AQ38" i="31"/>
  <c r="AY38" i="31"/>
  <c r="AH42" i="31"/>
  <c r="AG8" i="31"/>
  <c r="AT8" i="31" s="1"/>
  <c r="AC32" i="31"/>
  <c r="AP32" i="31" s="1"/>
  <c r="AK32" i="31"/>
  <c r="AX32" i="31" s="1"/>
  <c r="AH8" i="31"/>
  <c r="AU8" i="31" s="1"/>
  <c r="AU28" i="31"/>
  <c r="AZ28" i="31" s="1"/>
  <c r="AS38" i="31"/>
  <c r="AP9" i="31"/>
  <c r="AX9" i="31"/>
  <c r="AQ9" i="31"/>
  <c r="AY9" i="31"/>
  <c r="B43" i="30"/>
  <c r="F42" i="30"/>
  <c r="F43" i="30" s="1"/>
  <c r="AL41" i="30"/>
  <c r="AY41" i="30" s="1"/>
  <c r="AK41" i="30"/>
  <c r="AX41" i="30" s="1"/>
  <c r="AJ41" i="30"/>
  <c r="AW41" i="30" s="1"/>
  <c r="AI41" i="30"/>
  <c r="AV41" i="30" s="1"/>
  <c r="AH41" i="30"/>
  <c r="AU41" i="30" s="1"/>
  <c r="AG41" i="30"/>
  <c r="AT41" i="30" s="1"/>
  <c r="AF41" i="30"/>
  <c r="AS41" i="30" s="1"/>
  <c r="AE41" i="30"/>
  <c r="AR41" i="30" s="1"/>
  <c r="AD41" i="30"/>
  <c r="AQ41" i="30" s="1"/>
  <c r="AC41" i="30"/>
  <c r="AP41" i="30" s="1"/>
  <c r="AB41" i="30"/>
  <c r="AO41" i="30" s="1"/>
  <c r="AA41" i="30"/>
  <c r="AN41" i="30" s="1"/>
  <c r="U41" i="30"/>
  <c r="AL40" i="30"/>
  <c r="AY40" i="30" s="1"/>
  <c r="AK40" i="30"/>
  <c r="AX40" i="30" s="1"/>
  <c r="AJ40" i="30"/>
  <c r="AW40" i="30" s="1"/>
  <c r="AI40" i="30"/>
  <c r="AV40" i="30" s="1"/>
  <c r="AH40" i="30"/>
  <c r="AU40" i="30" s="1"/>
  <c r="AG40" i="30"/>
  <c r="AT40" i="30" s="1"/>
  <c r="AF40" i="30"/>
  <c r="AS40" i="30" s="1"/>
  <c r="AE40" i="30"/>
  <c r="AR40" i="30" s="1"/>
  <c r="AD40" i="30"/>
  <c r="AQ40" i="30" s="1"/>
  <c r="AC40" i="30"/>
  <c r="AP40" i="30" s="1"/>
  <c r="AB40" i="30"/>
  <c r="AO40" i="30" s="1"/>
  <c r="AA40" i="30"/>
  <c r="AN40" i="30" s="1"/>
  <c r="U40" i="30"/>
  <c r="AL39" i="30"/>
  <c r="AY39" i="30" s="1"/>
  <c r="AK39" i="30"/>
  <c r="AX39" i="30" s="1"/>
  <c r="AJ39" i="30"/>
  <c r="AW39" i="30" s="1"/>
  <c r="AI39" i="30"/>
  <c r="AV39" i="30" s="1"/>
  <c r="AH39" i="30"/>
  <c r="AU39" i="30" s="1"/>
  <c r="AG39" i="30"/>
  <c r="AT39" i="30" s="1"/>
  <c r="AF39" i="30"/>
  <c r="AS39" i="30" s="1"/>
  <c r="AE39" i="30"/>
  <c r="AR39" i="30" s="1"/>
  <c r="AD39" i="30"/>
  <c r="AQ39" i="30" s="1"/>
  <c r="AC39" i="30"/>
  <c r="AP39" i="30" s="1"/>
  <c r="AB39" i="30"/>
  <c r="AO39" i="30" s="1"/>
  <c r="AA39" i="30"/>
  <c r="AN39" i="30" s="1"/>
  <c r="U39" i="30"/>
  <c r="AS38" i="30"/>
  <c r="AL38" i="30"/>
  <c r="AK38" i="30"/>
  <c r="AJ38" i="30"/>
  <c r="AI38" i="30"/>
  <c r="AH38" i="30"/>
  <c r="AU38" i="30" s="1"/>
  <c r="AG38" i="30"/>
  <c r="AT38" i="30" s="1"/>
  <c r="AF38" i="30"/>
  <c r="AE38" i="30"/>
  <c r="AD38" i="30"/>
  <c r="AC38" i="30"/>
  <c r="AB38" i="30"/>
  <c r="AA38" i="30"/>
  <c r="U38" i="30"/>
  <c r="F37" i="30"/>
  <c r="AO36" i="30"/>
  <c r="AN36" i="30"/>
  <c r="AL36" i="30"/>
  <c r="AY36" i="30" s="1"/>
  <c r="AK36" i="30"/>
  <c r="AX36" i="30" s="1"/>
  <c r="AJ36" i="30"/>
  <c r="AW36" i="30" s="1"/>
  <c r="AI36" i="30"/>
  <c r="AV36" i="30" s="1"/>
  <c r="AH36" i="30"/>
  <c r="AU36" i="30" s="1"/>
  <c r="AG36" i="30"/>
  <c r="AT36" i="30" s="1"/>
  <c r="AF36" i="30"/>
  <c r="AS36" i="30" s="1"/>
  <c r="AE36" i="30"/>
  <c r="AR36" i="30" s="1"/>
  <c r="AD36" i="30"/>
  <c r="AQ36" i="30" s="1"/>
  <c r="AC36" i="30"/>
  <c r="AP36" i="30" s="1"/>
  <c r="AB36" i="30"/>
  <c r="AA36" i="30"/>
  <c r="U36" i="30"/>
  <c r="AL35" i="30"/>
  <c r="AY35" i="30" s="1"/>
  <c r="AK35" i="30"/>
  <c r="AX35" i="30" s="1"/>
  <c r="AJ35" i="30"/>
  <c r="AW35" i="30" s="1"/>
  <c r="AI35" i="30"/>
  <c r="AV35" i="30" s="1"/>
  <c r="AH35" i="30"/>
  <c r="AU35" i="30" s="1"/>
  <c r="AG35" i="30"/>
  <c r="AF35" i="30"/>
  <c r="AS35" i="30" s="1"/>
  <c r="AE35" i="30"/>
  <c r="AR35" i="30" s="1"/>
  <c r="AD35" i="30"/>
  <c r="AQ35" i="30" s="1"/>
  <c r="AC35" i="30"/>
  <c r="AP35" i="30" s="1"/>
  <c r="AB35" i="30"/>
  <c r="AO35" i="30" s="1"/>
  <c r="AA35" i="30"/>
  <c r="AN35" i="30" s="1"/>
  <c r="U35" i="30"/>
  <c r="AS34" i="30"/>
  <c r="AL34" i="30"/>
  <c r="AY34" i="30" s="1"/>
  <c r="AK34" i="30"/>
  <c r="AX34" i="30" s="1"/>
  <c r="AJ34" i="30"/>
  <c r="AW34" i="30" s="1"/>
  <c r="AI34" i="30"/>
  <c r="AV34" i="30" s="1"/>
  <c r="AH34" i="30"/>
  <c r="AU34" i="30" s="1"/>
  <c r="AG34" i="30"/>
  <c r="AT34" i="30" s="1"/>
  <c r="AF34" i="30"/>
  <c r="AE34" i="30"/>
  <c r="AR34" i="30" s="1"/>
  <c r="AD34" i="30"/>
  <c r="AQ34" i="30" s="1"/>
  <c r="AC34" i="30"/>
  <c r="AP34" i="30" s="1"/>
  <c r="AB34" i="30"/>
  <c r="AO34" i="30" s="1"/>
  <c r="AA34" i="30"/>
  <c r="AN34" i="30" s="1"/>
  <c r="AT33" i="30"/>
  <c r="AS33" i="30"/>
  <c r="AL33" i="30"/>
  <c r="AK33" i="30"/>
  <c r="AX33" i="30" s="1"/>
  <c r="AJ33" i="30"/>
  <c r="AI33" i="30"/>
  <c r="AV33" i="30" s="1"/>
  <c r="AH33" i="30"/>
  <c r="AU33" i="30" s="1"/>
  <c r="AG33" i="30"/>
  <c r="AF33" i="30"/>
  <c r="AE33" i="30"/>
  <c r="AD33" i="30"/>
  <c r="AC33" i="30"/>
  <c r="AP33" i="30" s="1"/>
  <c r="AB33" i="30"/>
  <c r="AB37" i="30" s="1"/>
  <c r="AO37" i="30" s="1"/>
  <c r="AA33" i="30"/>
  <c r="AN33" i="30" s="1"/>
  <c r="F32" i="30"/>
  <c r="AL31" i="30"/>
  <c r="AY31" i="30" s="1"/>
  <c r="AK31" i="30"/>
  <c r="AX31" i="30" s="1"/>
  <c r="AJ31" i="30"/>
  <c r="AW31" i="30" s="1"/>
  <c r="AI31" i="30"/>
  <c r="AV31" i="30" s="1"/>
  <c r="AH31" i="30"/>
  <c r="AU31" i="30" s="1"/>
  <c r="AG31" i="30"/>
  <c r="AT31" i="30" s="1"/>
  <c r="AF31" i="30"/>
  <c r="AS31" i="30" s="1"/>
  <c r="AE31" i="30"/>
  <c r="AR31" i="30" s="1"/>
  <c r="AD31" i="30"/>
  <c r="AQ31" i="30" s="1"/>
  <c r="AC31" i="30"/>
  <c r="AP31" i="30" s="1"/>
  <c r="AB31" i="30"/>
  <c r="AO31" i="30" s="1"/>
  <c r="AA31" i="30"/>
  <c r="AN31" i="30" s="1"/>
  <c r="U31" i="30"/>
  <c r="AQ30" i="30"/>
  <c r="AN30" i="30"/>
  <c r="AL30" i="30"/>
  <c r="AY30" i="30" s="1"/>
  <c r="AK30" i="30"/>
  <c r="AX30" i="30" s="1"/>
  <c r="AJ30" i="30"/>
  <c r="AW30" i="30" s="1"/>
  <c r="AI30" i="30"/>
  <c r="AV30" i="30" s="1"/>
  <c r="AH30" i="30"/>
  <c r="AU30" i="30" s="1"/>
  <c r="AG30" i="30"/>
  <c r="AT30" i="30" s="1"/>
  <c r="AF30" i="30"/>
  <c r="AS30" i="30" s="1"/>
  <c r="AE30" i="30"/>
  <c r="AR30" i="30" s="1"/>
  <c r="AD30" i="30"/>
  <c r="AC30" i="30"/>
  <c r="AP30" i="30" s="1"/>
  <c r="AB30" i="30"/>
  <c r="AO30" i="30" s="1"/>
  <c r="AA30" i="30"/>
  <c r="U30" i="30"/>
  <c r="AS29" i="30"/>
  <c r="AL29" i="30"/>
  <c r="AY29" i="30" s="1"/>
  <c r="AK29" i="30"/>
  <c r="AX29" i="30" s="1"/>
  <c r="AJ29" i="30"/>
  <c r="AW29" i="30" s="1"/>
  <c r="AI29" i="30"/>
  <c r="AV29" i="30" s="1"/>
  <c r="AH29" i="30"/>
  <c r="AU29" i="30" s="1"/>
  <c r="AG29" i="30"/>
  <c r="AT29" i="30" s="1"/>
  <c r="AF29" i="30"/>
  <c r="AE29" i="30"/>
  <c r="AR29" i="30" s="1"/>
  <c r="AD29" i="30"/>
  <c r="AQ29" i="30" s="1"/>
  <c r="AC29" i="30"/>
  <c r="AP29" i="30" s="1"/>
  <c r="AB29" i="30"/>
  <c r="AO29" i="30" s="1"/>
  <c r="AA29" i="30"/>
  <c r="AN29" i="30" s="1"/>
  <c r="U29" i="30"/>
  <c r="AU28" i="30"/>
  <c r="AL28" i="30"/>
  <c r="AK28" i="30"/>
  <c r="AJ28" i="30"/>
  <c r="AW28" i="30" s="1"/>
  <c r="AI28" i="30"/>
  <c r="AV28" i="30" s="1"/>
  <c r="AH28" i="30"/>
  <c r="AG28" i="30"/>
  <c r="AT28" i="30" s="1"/>
  <c r="AF28" i="30"/>
  <c r="AS28" i="30" s="1"/>
  <c r="AE28" i="30"/>
  <c r="AR28" i="30" s="1"/>
  <c r="AD28" i="30"/>
  <c r="AC28" i="30"/>
  <c r="AB28" i="30"/>
  <c r="AO28" i="30" s="1"/>
  <c r="AA28" i="30"/>
  <c r="AN28" i="30" s="1"/>
  <c r="U28" i="30"/>
  <c r="AO27" i="30"/>
  <c r="AN27" i="30"/>
  <c r="AL27" i="30"/>
  <c r="AY27" i="30" s="1"/>
  <c r="AK27" i="30"/>
  <c r="AX27" i="30" s="1"/>
  <c r="AJ27" i="30"/>
  <c r="AI27" i="30"/>
  <c r="AV27" i="30" s="1"/>
  <c r="AH27" i="30"/>
  <c r="AU27" i="30" s="1"/>
  <c r="AG27" i="30"/>
  <c r="AT27" i="30" s="1"/>
  <c r="AF27" i="30"/>
  <c r="AF32" i="30" s="1"/>
  <c r="AS32" i="30" s="1"/>
  <c r="AE27" i="30"/>
  <c r="AD27" i="30"/>
  <c r="AQ27" i="30" s="1"/>
  <c r="AC27" i="30"/>
  <c r="AP27" i="30" s="1"/>
  <c r="AB27" i="30"/>
  <c r="AA27" i="30"/>
  <c r="U27" i="30"/>
  <c r="F26" i="30"/>
  <c r="AL25" i="30"/>
  <c r="AY25" i="30" s="1"/>
  <c r="AK25" i="30"/>
  <c r="AX25" i="30" s="1"/>
  <c r="AJ25" i="30"/>
  <c r="AW25" i="30" s="1"/>
  <c r="AI25" i="30"/>
  <c r="AV25" i="30" s="1"/>
  <c r="AH25" i="30"/>
  <c r="AU25" i="30" s="1"/>
  <c r="AG25" i="30"/>
  <c r="AT25" i="30" s="1"/>
  <c r="AF25" i="30"/>
  <c r="AS25" i="30" s="1"/>
  <c r="AE25" i="30"/>
  <c r="AR25" i="30" s="1"/>
  <c r="AD25" i="30"/>
  <c r="AQ25" i="30" s="1"/>
  <c r="AC25" i="30"/>
  <c r="AP25" i="30" s="1"/>
  <c r="AB25" i="30"/>
  <c r="AO25" i="30" s="1"/>
  <c r="AA25" i="30"/>
  <c r="AN25" i="30" s="1"/>
  <c r="AS24" i="30"/>
  <c r="AL24" i="30"/>
  <c r="AY24" i="30" s="1"/>
  <c r="AK24" i="30"/>
  <c r="AX24" i="30" s="1"/>
  <c r="AJ24" i="30"/>
  <c r="AW24" i="30" s="1"/>
  <c r="AI24" i="30"/>
  <c r="AV24" i="30" s="1"/>
  <c r="AH24" i="30"/>
  <c r="AU24" i="30" s="1"/>
  <c r="AG24" i="30"/>
  <c r="AT24" i="30" s="1"/>
  <c r="AF24" i="30"/>
  <c r="AE24" i="30"/>
  <c r="AR24" i="30" s="1"/>
  <c r="AD24" i="30"/>
  <c r="AQ24" i="30" s="1"/>
  <c r="AC24" i="30"/>
  <c r="AP24" i="30" s="1"/>
  <c r="AB24" i="30"/>
  <c r="AO24" i="30" s="1"/>
  <c r="AA24" i="30"/>
  <c r="AN24" i="30" s="1"/>
  <c r="U24" i="30"/>
  <c r="AL23" i="30"/>
  <c r="AY23" i="30" s="1"/>
  <c r="AK23" i="30"/>
  <c r="AX23" i="30" s="1"/>
  <c r="AJ23" i="30"/>
  <c r="AW23" i="30" s="1"/>
  <c r="AI23" i="30"/>
  <c r="AV23" i="30" s="1"/>
  <c r="AH23" i="30"/>
  <c r="AU23" i="30" s="1"/>
  <c r="AG23" i="30"/>
  <c r="AT23" i="30" s="1"/>
  <c r="AF23" i="30"/>
  <c r="AS23" i="30" s="1"/>
  <c r="AE23" i="30"/>
  <c r="AR23" i="30" s="1"/>
  <c r="AD23" i="30"/>
  <c r="AQ23" i="30" s="1"/>
  <c r="AC23" i="30"/>
  <c r="AP23" i="30" s="1"/>
  <c r="AB23" i="30"/>
  <c r="AO23" i="30" s="1"/>
  <c r="AA23" i="30"/>
  <c r="AN23" i="30" s="1"/>
  <c r="U23" i="30"/>
  <c r="AN22" i="30"/>
  <c r="AL22" i="30"/>
  <c r="AY22" i="30" s="1"/>
  <c r="AK22" i="30"/>
  <c r="AX22" i="30" s="1"/>
  <c r="AJ22" i="30"/>
  <c r="AW22" i="30" s="1"/>
  <c r="AI22" i="30"/>
  <c r="AV22" i="30" s="1"/>
  <c r="AH22" i="30"/>
  <c r="AU22" i="30" s="1"/>
  <c r="AG22" i="30"/>
  <c r="AT22" i="30" s="1"/>
  <c r="AF22" i="30"/>
  <c r="AS22" i="30" s="1"/>
  <c r="AE22" i="30"/>
  <c r="AR22" i="30" s="1"/>
  <c r="AD22" i="30"/>
  <c r="AQ22" i="30" s="1"/>
  <c r="AC22" i="30"/>
  <c r="AP22" i="30" s="1"/>
  <c r="AB22" i="30"/>
  <c r="AO22" i="30" s="1"/>
  <c r="AA22" i="30"/>
  <c r="U22" i="30"/>
  <c r="AN21" i="30"/>
  <c r="AL21" i="30"/>
  <c r="AY21" i="30" s="1"/>
  <c r="AK21" i="30"/>
  <c r="AX21" i="30" s="1"/>
  <c r="AJ21" i="30"/>
  <c r="AW21" i="30" s="1"/>
  <c r="AI21" i="30"/>
  <c r="AV21" i="30" s="1"/>
  <c r="AH21" i="30"/>
  <c r="AU21" i="30" s="1"/>
  <c r="AG21" i="30"/>
  <c r="AT21" i="30" s="1"/>
  <c r="AF21" i="30"/>
  <c r="AS21" i="30" s="1"/>
  <c r="AE21" i="30"/>
  <c r="AR21" i="30" s="1"/>
  <c r="AD21" i="30"/>
  <c r="AQ21" i="30" s="1"/>
  <c r="AC21" i="30"/>
  <c r="AP21" i="30" s="1"/>
  <c r="AB21" i="30"/>
  <c r="AO21" i="30" s="1"/>
  <c r="AA21" i="30"/>
  <c r="U21" i="30"/>
  <c r="AQ20" i="30"/>
  <c r="AL20" i="30"/>
  <c r="AY20" i="30" s="1"/>
  <c r="AK20" i="30"/>
  <c r="AX20" i="30" s="1"/>
  <c r="AJ20" i="30"/>
  <c r="AW20" i="30" s="1"/>
  <c r="AI20" i="30"/>
  <c r="AV20" i="30" s="1"/>
  <c r="AH20" i="30"/>
  <c r="AU20" i="30" s="1"/>
  <c r="AG20" i="30"/>
  <c r="AT20" i="30" s="1"/>
  <c r="AF20" i="30"/>
  <c r="AS20" i="30" s="1"/>
  <c r="AE20" i="30"/>
  <c r="AR20" i="30" s="1"/>
  <c r="AC20" i="30"/>
  <c r="AP20" i="30" s="1"/>
  <c r="AB20" i="30"/>
  <c r="AO20" i="30" s="1"/>
  <c r="AA20" i="30"/>
  <c r="AN20" i="30" s="1"/>
  <c r="U20" i="30"/>
  <c r="AY19" i="30"/>
  <c r="AT19" i="30"/>
  <c r="AQ19" i="30"/>
  <c r="AL19" i="30"/>
  <c r="AK19" i="30"/>
  <c r="AX19" i="30" s="1"/>
  <c r="AJ19" i="30"/>
  <c r="AW19" i="30" s="1"/>
  <c r="AI19" i="30"/>
  <c r="AV19" i="30" s="1"/>
  <c r="AH19" i="30"/>
  <c r="AU19" i="30" s="1"/>
  <c r="AG19" i="30"/>
  <c r="AF19" i="30"/>
  <c r="AS19" i="30" s="1"/>
  <c r="AE19" i="30"/>
  <c r="AR19" i="30" s="1"/>
  <c r="AC19" i="30"/>
  <c r="AP19" i="30" s="1"/>
  <c r="AB19" i="30"/>
  <c r="AO19" i="30" s="1"/>
  <c r="AA19" i="30"/>
  <c r="AN19" i="30" s="1"/>
  <c r="U19" i="30"/>
  <c r="AL18" i="30"/>
  <c r="AY18" i="30" s="1"/>
  <c r="AK18" i="30"/>
  <c r="AX18" i="30" s="1"/>
  <c r="AJ18" i="30"/>
  <c r="AW18" i="30" s="1"/>
  <c r="AI18" i="30"/>
  <c r="AV18" i="30" s="1"/>
  <c r="AH18" i="30"/>
  <c r="AU18" i="30" s="1"/>
  <c r="AG18" i="30"/>
  <c r="AT18" i="30" s="1"/>
  <c r="AF18" i="30"/>
  <c r="AS18" i="30" s="1"/>
  <c r="AE18" i="30"/>
  <c r="AR18" i="30" s="1"/>
  <c r="AD18" i="30"/>
  <c r="AQ18" i="30" s="1"/>
  <c r="AC18" i="30"/>
  <c r="AP18" i="30" s="1"/>
  <c r="AB18" i="30"/>
  <c r="AO18" i="30" s="1"/>
  <c r="AA18" i="30"/>
  <c r="AN18" i="30" s="1"/>
  <c r="U18" i="30"/>
  <c r="AT17" i="30"/>
  <c r="AN17" i="30"/>
  <c r="AL17" i="30"/>
  <c r="AY17" i="30" s="1"/>
  <c r="AK17" i="30"/>
  <c r="AX17" i="30" s="1"/>
  <c r="AJ17" i="30"/>
  <c r="AW17" i="30" s="1"/>
  <c r="AI17" i="30"/>
  <c r="AV17" i="30" s="1"/>
  <c r="AH17" i="30"/>
  <c r="AU17" i="30" s="1"/>
  <c r="AG17" i="30"/>
  <c r="AF17" i="30"/>
  <c r="AS17" i="30" s="1"/>
  <c r="AE17" i="30"/>
  <c r="AR17" i="30" s="1"/>
  <c r="AD17" i="30"/>
  <c r="AQ17" i="30" s="1"/>
  <c r="AC17" i="30"/>
  <c r="AP17" i="30" s="1"/>
  <c r="AB17" i="30"/>
  <c r="AO17" i="30" s="1"/>
  <c r="AA17" i="30"/>
  <c r="U17" i="30"/>
  <c r="AL16" i="30"/>
  <c r="AY16" i="30" s="1"/>
  <c r="AK16" i="30"/>
  <c r="AJ16" i="30"/>
  <c r="AI16" i="30"/>
  <c r="AH16" i="30"/>
  <c r="AG16" i="30"/>
  <c r="AF16" i="30"/>
  <c r="AS16" i="30" s="1"/>
  <c r="AE16" i="30"/>
  <c r="AR16" i="30" s="1"/>
  <c r="AD16" i="30"/>
  <c r="AC16" i="30"/>
  <c r="AP16" i="30" s="1"/>
  <c r="AB16" i="30"/>
  <c r="AA16" i="30"/>
  <c r="U16" i="30"/>
  <c r="F15" i="30"/>
  <c r="AL14" i="30"/>
  <c r="AY14" i="30" s="1"/>
  <c r="AK14" i="30"/>
  <c r="AX14" i="30" s="1"/>
  <c r="AJ14" i="30"/>
  <c r="AW14" i="30" s="1"/>
  <c r="AI14" i="30"/>
  <c r="AV14" i="30" s="1"/>
  <c r="AH14" i="30"/>
  <c r="AU14" i="30" s="1"/>
  <c r="AG14" i="30"/>
  <c r="AT14" i="30" s="1"/>
  <c r="AF14" i="30"/>
  <c r="AS14" i="30" s="1"/>
  <c r="AE14" i="30"/>
  <c r="AR14" i="30" s="1"/>
  <c r="AD14" i="30"/>
  <c r="AQ14" i="30" s="1"/>
  <c r="AC14" i="30"/>
  <c r="AP14" i="30" s="1"/>
  <c r="AB14" i="30"/>
  <c r="AO14" i="30" s="1"/>
  <c r="AA14" i="30"/>
  <c r="AN14" i="30" s="1"/>
  <c r="U14" i="30"/>
  <c r="AV13" i="30"/>
  <c r="AL13" i="30"/>
  <c r="AY13" i="30" s="1"/>
  <c r="AK13" i="30"/>
  <c r="AX13" i="30" s="1"/>
  <c r="AJ13" i="30"/>
  <c r="AW13" i="30" s="1"/>
  <c r="AI13" i="30"/>
  <c r="AH13" i="30"/>
  <c r="AU13" i="30" s="1"/>
  <c r="AG13" i="30"/>
  <c r="AT13" i="30" s="1"/>
  <c r="AF13" i="30"/>
  <c r="AS13" i="30" s="1"/>
  <c r="AE13" i="30"/>
  <c r="AR13" i="30" s="1"/>
  <c r="AD13" i="30"/>
  <c r="AQ13" i="30" s="1"/>
  <c r="AC13" i="30"/>
  <c r="AP13" i="30" s="1"/>
  <c r="AB13" i="30"/>
  <c r="AO13" i="30" s="1"/>
  <c r="AA13" i="30"/>
  <c r="AN13" i="30" s="1"/>
  <c r="U13" i="30"/>
  <c r="AQ12" i="30"/>
  <c r="AL12" i="30"/>
  <c r="AY12" i="30" s="1"/>
  <c r="AK12" i="30"/>
  <c r="AX12" i="30" s="1"/>
  <c r="AJ12" i="30"/>
  <c r="AW12" i="30" s="1"/>
  <c r="AI12" i="30"/>
  <c r="AV12" i="30" s="1"/>
  <c r="AH12" i="30"/>
  <c r="AU12" i="30" s="1"/>
  <c r="AG12" i="30"/>
  <c r="AT12" i="30" s="1"/>
  <c r="AF12" i="30"/>
  <c r="AS12" i="30" s="1"/>
  <c r="AE12" i="30"/>
  <c r="AR12" i="30" s="1"/>
  <c r="AD12" i="30"/>
  <c r="AC12" i="30"/>
  <c r="AP12" i="30" s="1"/>
  <c r="AB12" i="30"/>
  <c r="AO12" i="30" s="1"/>
  <c r="AA12" i="30"/>
  <c r="AN12" i="30" s="1"/>
  <c r="U12" i="30"/>
  <c r="AL11" i="30"/>
  <c r="AY11" i="30" s="1"/>
  <c r="AK11" i="30"/>
  <c r="AX11" i="30" s="1"/>
  <c r="AJ11" i="30"/>
  <c r="AI11" i="30"/>
  <c r="AH11" i="30"/>
  <c r="AU11" i="30" s="1"/>
  <c r="AG11" i="30"/>
  <c r="AT11" i="30" s="1"/>
  <c r="AF11" i="30"/>
  <c r="AS11" i="30" s="1"/>
  <c r="AE11" i="30"/>
  <c r="AR11" i="30" s="1"/>
  <c r="AD11" i="30"/>
  <c r="AQ11" i="30" s="1"/>
  <c r="AC11" i="30"/>
  <c r="AP11" i="30" s="1"/>
  <c r="AB11" i="30"/>
  <c r="AA11" i="30"/>
  <c r="U11" i="30"/>
  <c r="AL10" i="30"/>
  <c r="AY10" i="30" s="1"/>
  <c r="AK10" i="30"/>
  <c r="AX10" i="30" s="1"/>
  <c r="AJ10" i="30"/>
  <c r="AW10" i="30" s="1"/>
  <c r="AI10" i="30"/>
  <c r="AV10" i="30" s="1"/>
  <c r="AH10" i="30"/>
  <c r="AU10" i="30" s="1"/>
  <c r="AG10" i="30"/>
  <c r="AG15" i="30" s="1"/>
  <c r="AT15" i="30" s="1"/>
  <c r="AF10" i="30"/>
  <c r="AS10" i="30" s="1"/>
  <c r="AE10" i="30"/>
  <c r="AR10" i="30" s="1"/>
  <c r="AD10" i="30"/>
  <c r="AQ10" i="30" s="1"/>
  <c r="AC10" i="30"/>
  <c r="AP10" i="30" s="1"/>
  <c r="AB10" i="30"/>
  <c r="AO10" i="30" s="1"/>
  <c r="AA10" i="30"/>
  <c r="AN10" i="30" s="1"/>
  <c r="U10" i="30"/>
  <c r="AO9" i="30"/>
  <c r="AL9" i="30"/>
  <c r="AK9" i="30"/>
  <c r="AJ9" i="30"/>
  <c r="AW9" i="30" s="1"/>
  <c r="AI9" i="30"/>
  <c r="AV9" i="30" s="1"/>
  <c r="AH9" i="30"/>
  <c r="AG9" i="30"/>
  <c r="AT9" i="30" s="1"/>
  <c r="AF9" i="30"/>
  <c r="AE9" i="30"/>
  <c r="AR9" i="30" s="1"/>
  <c r="AD9" i="30"/>
  <c r="AC9" i="30"/>
  <c r="AB9" i="30"/>
  <c r="AA9" i="30"/>
  <c r="AN9" i="30" s="1"/>
  <c r="U9" i="30"/>
  <c r="F8" i="30"/>
  <c r="AL7" i="30"/>
  <c r="AY7" i="30" s="1"/>
  <c r="AK7" i="30"/>
  <c r="AX7" i="30" s="1"/>
  <c r="AJ7" i="30"/>
  <c r="AW7" i="30" s="1"/>
  <c r="AI7" i="30"/>
  <c r="AV7" i="30" s="1"/>
  <c r="AH7" i="30"/>
  <c r="AU7" i="30" s="1"/>
  <c r="AG7" i="30"/>
  <c r="AT7" i="30" s="1"/>
  <c r="AF7" i="30"/>
  <c r="AS7" i="30" s="1"/>
  <c r="AE7" i="30"/>
  <c r="AR7" i="30" s="1"/>
  <c r="AD7" i="30"/>
  <c r="AQ7" i="30" s="1"/>
  <c r="AC7" i="30"/>
  <c r="AP7" i="30" s="1"/>
  <c r="AB7" i="30"/>
  <c r="AO7" i="30" s="1"/>
  <c r="AA7" i="30"/>
  <c r="AN7" i="30" s="1"/>
  <c r="U7" i="30"/>
  <c r="AL6" i="30"/>
  <c r="AY6" i="30" s="1"/>
  <c r="AK6" i="30"/>
  <c r="AX6" i="30" s="1"/>
  <c r="AJ6" i="30"/>
  <c r="AW6" i="30" s="1"/>
  <c r="AI6" i="30"/>
  <c r="AV6" i="30" s="1"/>
  <c r="AH6" i="30"/>
  <c r="AU6" i="30" s="1"/>
  <c r="AG6" i="30"/>
  <c r="AT6" i="30" s="1"/>
  <c r="AF6" i="30"/>
  <c r="AS6" i="30" s="1"/>
  <c r="AE6" i="30"/>
  <c r="AR6" i="30" s="1"/>
  <c r="AD6" i="30"/>
  <c r="AQ6" i="30" s="1"/>
  <c r="AC6" i="30"/>
  <c r="AP6" i="30" s="1"/>
  <c r="AB6" i="30"/>
  <c r="AO6" i="30" s="1"/>
  <c r="AA6" i="30"/>
  <c r="AN6" i="30" s="1"/>
  <c r="U6" i="30"/>
  <c r="AL5" i="30"/>
  <c r="AY5" i="30" s="1"/>
  <c r="AK5" i="30"/>
  <c r="AX5" i="30" s="1"/>
  <c r="AJ5" i="30"/>
  <c r="AW5" i="30" s="1"/>
  <c r="AI5" i="30"/>
  <c r="AV5" i="30" s="1"/>
  <c r="AH5" i="30"/>
  <c r="AU5" i="30" s="1"/>
  <c r="AG5" i="30"/>
  <c r="AT5" i="30" s="1"/>
  <c r="AF5" i="30"/>
  <c r="AS5" i="30" s="1"/>
  <c r="AE5" i="30"/>
  <c r="AR5" i="30" s="1"/>
  <c r="AD5" i="30"/>
  <c r="AQ5" i="30" s="1"/>
  <c r="AC5" i="30"/>
  <c r="AP5" i="30" s="1"/>
  <c r="AB5" i="30"/>
  <c r="AO5" i="30" s="1"/>
  <c r="AA5" i="30"/>
  <c r="AN5" i="30" s="1"/>
  <c r="U5" i="30"/>
  <c r="AL4" i="30"/>
  <c r="AY4" i="30" s="1"/>
  <c r="AK4" i="30"/>
  <c r="AJ4" i="30"/>
  <c r="AW4" i="30" s="1"/>
  <c r="AI4" i="30"/>
  <c r="AV4" i="30" s="1"/>
  <c r="AH4" i="30"/>
  <c r="AG4" i="30"/>
  <c r="AT4" i="30" s="1"/>
  <c r="AF4" i="30"/>
  <c r="AS4" i="30" s="1"/>
  <c r="AE4" i="30"/>
  <c r="AR4" i="30" s="1"/>
  <c r="AD4" i="30"/>
  <c r="AQ4" i="30" s="1"/>
  <c r="AC4" i="30"/>
  <c r="AP4" i="30" s="1"/>
  <c r="AB4" i="30"/>
  <c r="AO4" i="30" s="1"/>
  <c r="AA4" i="30"/>
  <c r="AN4" i="30" s="1"/>
  <c r="U4" i="30"/>
  <c r="AL3" i="30"/>
  <c r="AY3" i="30" s="1"/>
  <c r="AK3" i="30"/>
  <c r="AX3" i="30" s="1"/>
  <c r="AJ3" i="30"/>
  <c r="AI3" i="30"/>
  <c r="AH3" i="30"/>
  <c r="AU3" i="30" s="1"/>
  <c r="AG3" i="30"/>
  <c r="AT3" i="30" s="1"/>
  <c r="AF3" i="30"/>
  <c r="AS3" i="30" s="1"/>
  <c r="AE3" i="30"/>
  <c r="AD3" i="30"/>
  <c r="AQ3" i="30" s="1"/>
  <c r="AC3" i="30"/>
  <c r="AP3" i="30" s="1"/>
  <c r="AB3" i="30"/>
  <c r="AA3" i="30"/>
  <c r="U3" i="30"/>
  <c r="AZ26" i="31" l="1"/>
  <c r="AZ33" i="31"/>
  <c r="AZ37" i="31"/>
  <c r="AZ15" i="31"/>
  <c r="AZ32" i="31"/>
  <c r="AZ9" i="31"/>
  <c r="AZ8" i="31"/>
  <c r="AF43" i="31"/>
  <c r="AS43" i="31" s="1"/>
  <c r="AL43" i="31"/>
  <c r="AY43" i="31" s="1"/>
  <c r="AZ16" i="31"/>
  <c r="AZ3" i="31"/>
  <c r="AA43" i="31"/>
  <c r="AN43" i="31" s="1"/>
  <c r="AD43" i="31"/>
  <c r="AQ43" i="31" s="1"/>
  <c r="AK43" i="31"/>
  <c r="AX43" i="31" s="1"/>
  <c r="AT42" i="31"/>
  <c r="AG43" i="31"/>
  <c r="AT43" i="31" s="1"/>
  <c r="AJ43" i="31"/>
  <c r="AW43" i="31" s="1"/>
  <c r="AU42" i="31"/>
  <c r="AH43" i="31"/>
  <c r="AU43" i="31" s="1"/>
  <c r="AR42" i="31"/>
  <c r="AE43" i="31"/>
  <c r="AR43" i="31" s="1"/>
  <c r="AC43" i="31"/>
  <c r="AP43" i="31" s="1"/>
  <c r="AB43" i="31"/>
  <c r="AO43" i="31" s="1"/>
  <c r="AZ38" i="31"/>
  <c r="AI43" i="31"/>
  <c r="AV43" i="31" s="1"/>
  <c r="AL15" i="30"/>
  <c r="AY15" i="30" s="1"/>
  <c r="AL37" i="30"/>
  <c r="AY37" i="30" s="1"/>
  <c r="AY33" i="30"/>
  <c r="AL26" i="30"/>
  <c r="AY26" i="30" s="1"/>
  <c r="AL42" i="30"/>
  <c r="AY42" i="30" s="1"/>
  <c r="AL32" i="30"/>
  <c r="AY32" i="30" s="1"/>
  <c r="AK8" i="30"/>
  <c r="AX8" i="30" s="1"/>
  <c r="AK32" i="30"/>
  <c r="AX32" i="30" s="1"/>
  <c r="AK26" i="30"/>
  <c r="AX26" i="30" s="1"/>
  <c r="AK42" i="30"/>
  <c r="AK15" i="30"/>
  <c r="AX15" i="30" s="1"/>
  <c r="AX16" i="30"/>
  <c r="AX4" i="30"/>
  <c r="AK37" i="30"/>
  <c r="AX37" i="30" s="1"/>
  <c r="AJ42" i="30"/>
  <c r="AJ37" i="30"/>
  <c r="AW37" i="30" s="1"/>
  <c r="AJ32" i="30"/>
  <c r="AW32" i="30" s="1"/>
  <c r="AJ8" i="30"/>
  <c r="AW8" i="30" s="1"/>
  <c r="AW27" i="30"/>
  <c r="AJ26" i="30"/>
  <c r="AW26" i="30" s="1"/>
  <c r="AJ15" i="30"/>
  <c r="AW15" i="30" s="1"/>
  <c r="AW16" i="30"/>
  <c r="AI15" i="30"/>
  <c r="AV15" i="30" s="1"/>
  <c r="AI26" i="30"/>
  <c r="AV26" i="30" s="1"/>
  <c r="AI42" i="30"/>
  <c r="AI8" i="30"/>
  <c r="AV8" i="30" s="1"/>
  <c r="AV16" i="30"/>
  <c r="AI32" i="30"/>
  <c r="AV32" i="30" s="1"/>
  <c r="AH15" i="30"/>
  <c r="AU15" i="30" s="1"/>
  <c r="AU9" i="30"/>
  <c r="AH26" i="30"/>
  <c r="AU26" i="30" s="1"/>
  <c r="AH8" i="30"/>
  <c r="AU8" i="30" s="1"/>
  <c r="AG37" i="30"/>
  <c r="AT37" i="30" s="1"/>
  <c r="AT10" i="30"/>
  <c r="AG26" i="30"/>
  <c r="AT26" i="30" s="1"/>
  <c r="AG32" i="30"/>
  <c r="AT32" i="30" s="1"/>
  <c r="AF15" i="30"/>
  <c r="AS15" i="30" s="1"/>
  <c r="AF37" i="30"/>
  <c r="AS37" i="30" s="1"/>
  <c r="AF42" i="30"/>
  <c r="AF8" i="30"/>
  <c r="AS8" i="30" s="1"/>
  <c r="AE8" i="30"/>
  <c r="AR8" i="30" s="1"/>
  <c r="AE37" i="30"/>
  <c r="AR37" i="30" s="1"/>
  <c r="AE42" i="30"/>
  <c r="AR38" i="30"/>
  <c r="AR3" i="30"/>
  <c r="AE32" i="30"/>
  <c r="AR32" i="30" s="1"/>
  <c r="AZ6" i="30"/>
  <c r="AD37" i="30"/>
  <c r="AQ37" i="30" s="1"/>
  <c r="AD32" i="30"/>
  <c r="AQ32" i="30" s="1"/>
  <c r="AD15" i="30"/>
  <c r="AQ15" i="30" s="1"/>
  <c r="AQ33" i="30"/>
  <c r="AD26" i="30"/>
  <c r="AQ26" i="30" s="1"/>
  <c r="AQ16" i="30"/>
  <c r="AD42" i="30"/>
  <c r="AQ42" i="30" s="1"/>
  <c r="AC42" i="30"/>
  <c r="AC32" i="30"/>
  <c r="AP32" i="30" s="1"/>
  <c r="AC26" i="30"/>
  <c r="AP26" i="30" s="1"/>
  <c r="AC37" i="30"/>
  <c r="AP37" i="30" s="1"/>
  <c r="AC8" i="30"/>
  <c r="AP8" i="30" s="1"/>
  <c r="AC15" i="30"/>
  <c r="AP15" i="30" s="1"/>
  <c r="AZ23" i="30"/>
  <c r="AZ14" i="30"/>
  <c r="AB42" i="30"/>
  <c r="AB26" i="30"/>
  <c r="AO26" i="30" s="1"/>
  <c r="AB8" i="30"/>
  <c r="AO8" i="30" s="1"/>
  <c r="AB32" i="30"/>
  <c r="AO32" i="30" s="1"/>
  <c r="AB15" i="30"/>
  <c r="AO15" i="30" s="1"/>
  <c r="AZ10" i="30"/>
  <c r="AO16" i="30"/>
  <c r="AA32" i="30"/>
  <c r="AN32" i="30" s="1"/>
  <c r="AA26" i="30"/>
  <c r="AN26" i="30" s="1"/>
  <c r="AA42" i="30"/>
  <c r="AN42" i="30" s="1"/>
  <c r="AA8" i="30"/>
  <c r="AN8" i="30" s="1"/>
  <c r="AA15" i="30"/>
  <c r="AN15" i="30" s="1"/>
  <c r="AN16" i="30"/>
  <c r="AZ21" i="30"/>
  <c r="AZ24" i="30"/>
  <c r="AZ39" i="30"/>
  <c r="AZ18" i="30"/>
  <c r="AV42" i="30"/>
  <c r="AZ19" i="30"/>
  <c r="AZ30" i="30"/>
  <c r="AZ12" i="30"/>
  <c r="AZ34" i="30"/>
  <c r="AP42" i="30"/>
  <c r="AX42" i="30"/>
  <c r="AZ41" i="30"/>
  <c r="AZ36" i="30"/>
  <c r="AZ20" i="30"/>
  <c r="AZ22" i="30"/>
  <c r="AW42" i="30"/>
  <c r="AZ5" i="30"/>
  <c r="AZ7" i="30"/>
  <c r="AO42" i="30"/>
  <c r="AZ29" i="30"/>
  <c r="AZ31" i="30"/>
  <c r="AR42" i="30"/>
  <c r="AZ40" i="30"/>
  <c r="AZ13" i="30"/>
  <c r="AZ17" i="30"/>
  <c r="AS42" i="30"/>
  <c r="AG8" i="30"/>
  <c r="AT8" i="30" s="1"/>
  <c r="AV11" i="30"/>
  <c r="AT16" i="30"/>
  <c r="AR27" i="30"/>
  <c r="AP28" i="30"/>
  <c r="AX28" i="30"/>
  <c r="AO33" i="30"/>
  <c r="AW33" i="30"/>
  <c r="AT35" i="30"/>
  <c r="AZ35" i="30" s="1"/>
  <c r="AN38" i="30"/>
  <c r="AV38" i="30"/>
  <c r="AN3" i="30"/>
  <c r="AO3" i="30"/>
  <c r="AW3" i="30"/>
  <c r="AU4" i="30"/>
  <c r="AD8" i="30"/>
  <c r="AQ8" i="30" s="1"/>
  <c r="AL8" i="30"/>
  <c r="AY8" i="30" s="1"/>
  <c r="AS9" i="30"/>
  <c r="AO11" i="30"/>
  <c r="AW11" i="30"/>
  <c r="AU16" i="30"/>
  <c r="AS27" i="30"/>
  <c r="AQ28" i="30"/>
  <c r="AY28" i="30"/>
  <c r="AH32" i="30"/>
  <c r="AU32" i="30" s="1"/>
  <c r="AH37" i="30"/>
  <c r="AU37" i="30" s="1"/>
  <c r="AO38" i="30"/>
  <c r="AW38" i="30"/>
  <c r="AV3" i="30"/>
  <c r="AN11" i="30"/>
  <c r="AE15" i="30"/>
  <c r="AR15" i="30" s="1"/>
  <c r="AE26" i="30"/>
  <c r="AR26" i="30" s="1"/>
  <c r="AA37" i="30"/>
  <c r="AN37" i="30" s="1"/>
  <c r="AI37" i="30"/>
  <c r="AV37" i="30" s="1"/>
  <c r="AP38" i="30"/>
  <c r="AX38" i="30"/>
  <c r="AG42" i="30"/>
  <c r="AF26" i="30"/>
  <c r="AS26" i="30" s="1"/>
  <c r="AR33" i="30"/>
  <c r="AQ38" i="30"/>
  <c r="AY38" i="30"/>
  <c r="AH42" i="30"/>
  <c r="AP9" i="30"/>
  <c r="AX9" i="30"/>
  <c r="AQ9" i="30"/>
  <c r="AY9" i="30"/>
  <c r="AZ34" i="29"/>
  <c r="AZ33" i="29"/>
  <c r="AY37" i="29"/>
  <c r="AV37" i="29"/>
  <c r="AU37" i="29"/>
  <c r="AT37" i="29"/>
  <c r="AQ37" i="29"/>
  <c r="AO37" i="29"/>
  <c r="AN37" i="29"/>
  <c r="AZ42" i="31" l="1"/>
  <c r="AZ43" i="31"/>
  <c r="AL43" i="30"/>
  <c r="AY43" i="30" s="1"/>
  <c r="AZ4" i="30"/>
  <c r="AK43" i="30"/>
  <c r="AX43" i="30" s="1"/>
  <c r="AJ43" i="30"/>
  <c r="AW43" i="30" s="1"/>
  <c r="AF43" i="30"/>
  <c r="AS43" i="30" s="1"/>
  <c r="AZ9" i="30"/>
  <c r="AZ27" i="30"/>
  <c r="AZ28" i="30"/>
  <c r="AC43" i="30"/>
  <c r="AP43" i="30" s="1"/>
  <c r="AZ16" i="30"/>
  <c r="AB43" i="30"/>
  <c r="AO43" i="30" s="1"/>
  <c r="AZ33" i="30"/>
  <c r="AZ32" i="30"/>
  <c r="AZ26" i="30"/>
  <c r="AZ8" i="30"/>
  <c r="AA43" i="30"/>
  <c r="AN43" i="30" s="1"/>
  <c r="AZ15" i="30"/>
  <c r="AZ11" i="30"/>
  <c r="AZ3" i="30"/>
  <c r="AT42" i="30"/>
  <c r="AZ42" i="30" s="1"/>
  <c r="AG43" i="30"/>
  <c r="AT43" i="30" s="1"/>
  <c r="AU42" i="30"/>
  <c r="AH43" i="30"/>
  <c r="AU43" i="30" s="1"/>
  <c r="AZ38" i="30"/>
  <c r="AE43" i="30"/>
  <c r="AR43" i="30" s="1"/>
  <c r="AZ37" i="30"/>
  <c r="AD43" i="30"/>
  <c r="AQ43" i="30" s="1"/>
  <c r="AI43" i="30"/>
  <c r="AV43" i="30" s="1"/>
  <c r="B43" i="29"/>
  <c r="F42" i="29"/>
  <c r="AL41" i="29"/>
  <c r="AY41" i="29" s="1"/>
  <c r="AK41" i="29"/>
  <c r="AX41" i="29" s="1"/>
  <c r="AJ41" i="29"/>
  <c r="AW41" i="29" s="1"/>
  <c r="AI41" i="29"/>
  <c r="AV41" i="29" s="1"/>
  <c r="AH41" i="29"/>
  <c r="AU41" i="29" s="1"/>
  <c r="AG41" i="29"/>
  <c r="AT41" i="29" s="1"/>
  <c r="AF41" i="29"/>
  <c r="AS41" i="29" s="1"/>
  <c r="AE41" i="29"/>
  <c r="AR41" i="29" s="1"/>
  <c r="AD41" i="29"/>
  <c r="AQ41" i="29" s="1"/>
  <c r="AC41" i="29"/>
  <c r="AP41" i="29" s="1"/>
  <c r="AB41" i="29"/>
  <c r="AO41" i="29" s="1"/>
  <c r="AA41" i="29"/>
  <c r="AN41" i="29" s="1"/>
  <c r="U41" i="29"/>
  <c r="AL40" i="29"/>
  <c r="AY40" i="29" s="1"/>
  <c r="AK40" i="29"/>
  <c r="AX40" i="29" s="1"/>
  <c r="AJ40" i="29"/>
  <c r="AW40" i="29" s="1"/>
  <c r="AI40" i="29"/>
  <c r="AV40" i="29" s="1"/>
  <c r="AH40" i="29"/>
  <c r="AU40" i="29" s="1"/>
  <c r="AG40" i="29"/>
  <c r="AT40" i="29" s="1"/>
  <c r="AF40" i="29"/>
  <c r="AS40" i="29" s="1"/>
  <c r="AE40" i="29"/>
  <c r="AR40" i="29" s="1"/>
  <c r="AD40" i="29"/>
  <c r="AQ40" i="29" s="1"/>
  <c r="AC40" i="29"/>
  <c r="AP40" i="29" s="1"/>
  <c r="AB40" i="29"/>
  <c r="AO40" i="29" s="1"/>
  <c r="AA40" i="29"/>
  <c r="AN40" i="29" s="1"/>
  <c r="U40" i="29"/>
  <c r="AL39" i="29"/>
  <c r="AY39" i="29" s="1"/>
  <c r="AK39" i="29"/>
  <c r="AX39" i="29" s="1"/>
  <c r="AJ39" i="29"/>
  <c r="AW39" i="29" s="1"/>
  <c r="AI39" i="29"/>
  <c r="AV39" i="29" s="1"/>
  <c r="AH39" i="29"/>
  <c r="AU39" i="29" s="1"/>
  <c r="AG39" i="29"/>
  <c r="AT39" i="29" s="1"/>
  <c r="AF39" i="29"/>
  <c r="AS39" i="29" s="1"/>
  <c r="AE39" i="29"/>
  <c r="AR39" i="29" s="1"/>
  <c r="AD39" i="29"/>
  <c r="AQ39" i="29" s="1"/>
  <c r="AC39" i="29"/>
  <c r="AP39" i="29" s="1"/>
  <c r="AB39" i="29"/>
  <c r="AO39" i="29" s="1"/>
  <c r="AA39" i="29"/>
  <c r="AN39" i="29" s="1"/>
  <c r="U39" i="29"/>
  <c r="AT38" i="29"/>
  <c r="AL38" i="29"/>
  <c r="AK38" i="29"/>
  <c r="AJ38" i="29"/>
  <c r="AI38" i="29"/>
  <c r="AV38" i="29" s="1"/>
  <c r="AH38" i="29"/>
  <c r="AU38" i="29" s="1"/>
  <c r="AG38" i="29"/>
  <c r="AF38" i="29"/>
  <c r="AS38" i="29" s="1"/>
  <c r="AE38" i="29"/>
  <c r="AR38" i="29" s="1"/>
  <c r="AD38" i="29"/>
  <c r="AC38" i="29"/>
  <c r="AB38" i="29"/>
  <c r="AA38" i="29"/>
  <c r="U38" i="29"/>
  <c r="F37" i="29"/>
  <c r="AL36" i="29"/>
  <c r="AY36" i="29" s="1"/>
  <c r="AK36" i="29"/>
  <c r="AX36" i="29" s="1"/>
  <c r="AJ36" i="29"/>
  <c r="AW36" i="29" s="1"/>
  <c r="AI36" i="29"/>
  <c r="AV36" i="29" s="1"/>
  <c r="AH36" i="29"/>
  <c r="AU36" i="29" s="1"/>
  <c r="AG36" i="29"/>
  <c r="AT36" i="29" s="1"/>
  <c r="AF36" i="29"/>
  <c r="AS36" i="29" s="1"/>
  <c r="AE36" i="29"/>
  <c r="AR36" i="29" s="1"/>
  <c r="AD36" i="29"/>
  <c r="AQ36" i="29" s="1"/>
  <c r="AC36" i="29"/>
  <c r="AP36" i="29" s="1"/>
  <c r="AB36" i="29"/>
  <c r="AO36" i="29" s="1"/>
  <c r="AA36" i="29"/>
  <c r="AN36" i="29" s="1"/>
  <c r="U36" i="29"/>
  <c r="AT35" i="29"/>
  <c r="AL35" i="29"/>
  <c r="AY35" i="29" s="1"/>
  <c r="AK35" i="29"/>
  <c r="AX35" i="29" s="1"/>
  <c r="AJ35" i="29"/>
  <c r="AW35" i="29" s="1"/>
  <c r="AI35" i="29"/>
  <c r="AH35" i="29"/>
  <c r="AU35" i="29" s="1"/>
  <c r="AG35" i="29"/>
  <c r="AF35" i="29"/>
  <c r="AS35" i="29" s="1"/>
  <c r="AE35" i="29"/>
  <c r="AD35" i="29"/>
  <c r="AQ35" i="29" s="1"/>
  <c r="AC35" i="29"/>
  <c r="AP35" i="29" s="1"/>
  <c r="AB35" i="29"/>
  <c r="AO35" i="29" s="1"/>
  <c r="AA35" i="29"/>
  <c r="U35" i="29"/>
  <c r="AU34" i="29"/>
  <c r="AL34" i="29"/>
  <c r="AY34" i="29" s="1"/>
  <c r="AK34" i="29"/>
  <c r="AX34" i="29" s="1"/>
  <c r="AJ34" i="29"/>
  <c r="AW34" i="29" s="1"/>
  <c r="AI34" i="29"/>
  <c r="AV34" i="29" s="1"/>
  <c r="AH34" i="29"/>
  <c r="AG34" i="29"/>
  <c r="AT34" i="29" s="1"/>
  <c r="AF34" i="29"/>
  <c r="AS34" i="29" s="1"/>
  <c r="AE34" i="29"/>
  <c r="AR34" i="29" s="1"/>
  <c r="AD34" i="29"/>
  <c r="AQ34" i="29" s="1"/>
  <c r="AC34" i="29"/>
  <c r="AP34" i="29" s="1"/>
  <c r="AB34" i="29"/>
  <c r="AO34" i="29" s="1"/>
  <c r="AA34" i="29"/>
  <c r="AN34" i="29" s="1"/>
  <c r="AX33" i="29"/>
  <c r="AL33" i="29"/>
  <c r="AK33" i="29"/>
  <c r="AJ33" i="29"/>
  <c r="AI33" i="29"/>
  <c r="AV33" i="29" s="1"/>
  <c r="AH33" i="29"/>
  <c r="AU33" i="29" s="1"/>
  <c r="AG33" i="29"/>
  <c r="AT33" i="29" s="1"/>
  <c r="AF33" i="29"/>
  <c r="AE33" i="29"/>
  <c r="AR33" i="29" s="1"/>
  <c r="AD33" i="29"/>
  <c r="AC33" i="29"/>
  <c r="AB33" i="29"/>
  <c r="AA33" i="29"/>
  <c r="AN33" i="29" s="1"/>
  <c r="F32" i="29"/>
  <c r="AV31" i="29"/>
  <c r="AS31" i="29"/>
  <c r="AL31" i="29"/>
  <c r="AY31" i="29" s="1"/>
  <c r="AK31" i="29"/>
  <c r="AX31" i="29" s="1"/>
  <c r="AJ31" i="29"/>
  <c r="AW31" i="29" s="1"/>
  <c r="AI31" i="29"/>
  <c r="AH31" i="29"/>
  <c r="AU31" i="29" s="1"/>
  <c r="AG31" i="29"/>
  <c r="AT31" i="29" s="1"/>
  <c r="AF31" i="29"/>
  <c r="AE31" i="29"/>
  <c r="AR31" i="29" s="1"/>
  <c r="AD31" i="29"/>
  <c r="AQ31" i="29" s="1"/>
  <c r="AC31" i="29"/>
  <c r="AP31" i="29" s="1"/>
  <c r="AB31" i="29"/>
  <c r="AO31" i="29" s="1"/>
  <c r="AA31" i="29"/>
  <c r="AN31" i="29" s="1"/>
  <c r="U31" i="29"/>
  <c r="AO30" i="29"/>
  <c r="AL30" i="29"/>
  <c r="AY30" i="29" s="1"/>
  <c r="AK30" i="29"/>
  <c r="AX30" i="29" s="1"/>
  <c r="AJ30" i="29"/>
  <c r="AW30" i="29" s="1"/>
  <c r="AI30" i="29"/>
  <c r="AV30" i="29" s="1"/>
  <c r="AH30" i="29"/>
  <c r="AU30" i="29" s="1"/>
  <c r="AG30" i="29"/>
  <c r="AT30" i="29" s="1"/>
  <c r="AF30" i="29"/>
  <c r="AS30" i="29" s="1"/>
  <c r="AE30" i="29"/>
  <c r="AR30" i="29" s="1"/>
  <c r="AD30" i="29"/>
  <c r="AQ30" i="29" s="1"/>
  <c r="AC30" i="29"/>
  <c r="AP30" i="29" s="1"/>
  <c r="AB30" i="29"/>
  <c r="AA30" i="29"/>
  <c r="AN30" i="29" s="1"/>
  <c r="U30" i="29"/>
  <c r="AL29" i="29"/>
  <c r="AY29" i="29" s="1"/>
  <c r="AK29" i="29"/>
  <c r="AX29" i="29" s="1"/>
  <c r="AJ29" i="29"/>
  <c r="AW29" i="29" s="1"/>
  <c r="AI29" i="29"/>
  <c r="AV29" i="29" s="1"/>
  <c r="AH29" i="29"/>
  <c r="AU29" i="29" s="1"/>
  <c r="AG29" i="29"/>
  <c r="AT29" i="29" s="1"/>
  <c r="AF29" i="29"/>
  <c r="AS29" i="29" s="1"/>
  <c r="AE29" i="29"/>
  <c r="AR29" i="29" s="1"/>
  <c r="AD29" i="29"/>
  <c r="AQ29" i="29" s="1"/>
  <c r="AC29" i="29"/>
  <c r="AP29" i="29" s="1"/>
  <c r="AB29" i="29"/>
  <c r="AO29" i="29" s="1"/>
  <c r="AA29" i="29"/>
  <c r="AN29" i="29" s="1"/>
  <c r="U29" i="29"/>
  <c r="AL28" i="29"/>
  <c r="AY28" i="29" s="1"/>
  <c r="AK28" i="29"/>
  <c r="AJ28" i="29"/>
  <c r="AW28" i="29" s="1"/>
  <c r="AI28" i="29"/>
  <c r="AV28" i="29" s="1"/>
  <c r="AH28" i="29"/>
  <c r="AU28" i="29" s="1"/>
  <c r="AG28" i="29"/>
  <c r="AT28" i="29" s="1"/>
  <c r="AF28" i="29"/>
  <c r="AS28" i="29" s="1"/>
  <c r="AE28" i="29"/>
  <c r="AR28" i="29" s="1"/>
  <c r="AD28" i="29"/>
  <c r="AQ28" i="29" s="1"/>
  <c r="AC28" i="29"/>
  <c r="AB28" i="29"/>
  <c r="AO28" i="29" s="1"/>
  <c r="AA28" i="29"/>
  <c r="AN28" i="29" s="1"/>
  <c r="U28" i="29"/>
  <c r="AL27" i="29"/>
  <c r="AK27" i="29"/>
  <c r="AX27" i="29" s="1"/>
  <c r="AJ27" i="29"/>
  <c r="AW27" i="29" s="1"/>
  <c r="AI27" i="29"/>
  <c r="AV27" i="29" s="1"/>
  <c r="AH27" i="29"/>
  <c r="AG27" i="29"/>
  <c r="AF27" i="29"/>
  <c r="AE27" i="29"/>
  <c r="AR27" i="29" s="1"/>
  <c r="AD27" i="29"/>
  <c r="AC27" i="29"/>
  <c r="AP27" i="29" s="1"/>
  <c r="AB27" i="29"/>
  <c r="AO27" i="29" s="1"/>
  <c r="AA27" i="29"/>
  <c r="U27" i="29"/>
  <c r="F26" i="29"/>
  <c r="AQ25" i="29"/>
  <c r="AL25" i="29"/>
  <c r="AY25" i="29" s="1"/>
  <c r="AK25" i="29"/>
  <c r="AX25" i="29" s="1"/>
  <c r="AJ25" i="29"/>
  <c r="AW25" i="29" s="1"/>
  <c r="AI25" i="29"/>
  <c r="AV25" i="29" s="1"/>
  <c r="AH25" i="29"/>
  <c r="AU25" i="29" s="1"/>
  <c r="AG25" i="29"/>
  <c r="AT25" i="29" s="1"/>
  <c r="AF25" i="29"/>
  <c r="AS25" i="29" s="1"/>
  <c r="AE25" i="29"/>
  <c r="AR25" i="29" s="1"/>
  <c r="AD25" i="29"/>
  <c r="AC25" i="29"/>
  <c r="AP25" i="29" s="1"/>
  <c r="AB25" i="29"/>
  <c r="AO25" i="29" s="1"/>
  <c r="AA25" i="29"/>
  <c r="AN25" i="29" s="1"/>
  <c r="AL24" i="29"/>
  <c r="AY24" i="29" s="1"/>
  <c r="AK24" i="29"/>
  <c r="AX24" i="29" s="1"/>
  <c r="AJ24" i="29"/>
  <c r="AW24" i="29" s="1"/>
  <c r="AI24" i="29"/>
  <c r="AV24" i="29" s="1"/>
  <c r="AH24" i="29"/>
  <c r="AU24" i="29" s="1"/>
  <c r="AG24" i="29"/>
  <c r="AT24" i="29" s="1"/>
  <c r="AF24" i="29"/>
  <c r="AS24" i="29" s="1"/>
  <c r="AE24" i="29"/>
  <c r="AR24" i="29" s="1"/>
  <c r="AD24" i="29"/>
  <c r="AQ24" i="29" s="1"/>
  <c r="AC24" i="29"/>
  <c r="AP24" i="29" s="1"/>
  <c r="AB24" i="29"/>
  <c r="AO24" i="29" s="1"/>
  <c r="AA24" i="29"/>
  <c r="AN24" i="29" s="1"/>
  <c r="U24" i="29"/>
  <c r="AL23" i="29"/>
  <c r="AY23" i="29" s="1"/>
  <c r="AK23" i="29"/>
  <c r="AX23" i="29" s="1"/>
  <c r="AJ23" i="29"/>
  <c r="AW23" i="29" s="1"/>
  <c r="AI23" i="29"/>
  <c r="AV23" i="29" s="1"/>
  <c r="AH23" i="29"/>
  <c r="AU23" i="29" s="1"/>
  <c r="AG23" i="29"/>
  <c r="AT23" i="29" s="1"/>
  <c r="AF23" i="29"/>
  <c r="AS23" i="29" s="1"/>
  <c r="AE23" i="29"/>
  <c r="AR23" i="29" s="1"/>
  <c r="AD23" i="29"/>
  <c r="AQ23" i="29" s="1"/>
  <c r="AC23" i="29"/>
  <c r="AP23" i="29" s="1"/>
  <c r="AB23" i="29"/>
  <c r="AO23" i="29" s="1"/>
  <c r="AA23" i="29"/>
  <c r="AN23" i="29" s="1"/>
  <c r="U23" i="29"/>
  <c r="AL22" i="29"/>
  <c r="AY22" i="29" s="1"/>
  <c r="AK22" i="29"/>
  <c r="AX22" i="29" s="1"/>
  <c r="AJ22" i="29"/>
  <c r="AW22" i="29" s="1"/>
  <c r="AI22" i="29"/>
  <c r="AV22" i="29" s="1"/>
  <c r="AH22" i="29"/>
  <c r="AU22" i="29" s="1"/>
  <c r="AG22" i="29"/>
  <c r="AT22" i="29" s="1"/>
  <c r="AF22" i="29"/>
  <c r="AS22" i="29" s="1"/>
  <c r="AE22" i="29"/>
  <c r="AR22" i="29" s="1"/>
  <c r="AD22" i="29"/>
  <c r="AQ22" i="29" s="1"/>
  <c r="AC22" i="29"/>
  <c r="AP22" i="29" s="1"/>
  <c r="AB22" i="29"/>
  <c r="AO22" i="29" s="1"/>
  <c r="AA22" i="29"/>
  <c r="AN22" i="29" s="1"/>
  <c r="U22" i="29"/>
  <c r="AL21" i="29"/>
  <c r="AY21" i="29" s="1"/>
  <c r="AK21" i="29"/>
  <c r="AX21" i="29" s="1"/>
  <c r="AJ21" i="29"/>
  <c r="AW21" i="29" s="1"/>
  <c r="AI21" i="29"/>
  <c r="AV21" i="29" s="1"/>
  <c r="AH21" i="29"/>
  <c r="AU21" i="29" s="1"/>
  <c r="AG21" i="29"/>
  <c r="AT21" i="29" s="1"/>
  <c r="AF21" i="29"/>
  <c r="AS21" i="29" s="1"/>
  <c r="AE21" i="29"/>
  <c r="AR21" i="29" s="1"/>
  <c r="AD21" i="29"/>
  <c r="AQ21" i="29" s="1"/>
  <c r="AC21" i="29"/>
  <c r="AP21" i="29" s="1"/>
  <c r="AB21" i="29"/>
  <c r="AO21" i="29" s="1"/>
  <c r="AA21" i="29"/>
  <c r="AN21" i="29" s="1"/>
  <c r="U21" i="29"/>
  <c r="AQ20" i="29"/>
  <c r="AL20" i="29"/>
  <c r="AY20" i="29" s="1"/>
  <c r="AK20" i="29"/>
  <c r="AX20" i="29" s="1"/>
  <c r="AJ20" i="29"/>
  <c r="AW20" i="29" s="1"/>
  <c r="AI20" i="29"/>
  <c r="AV20" i="29" s="1"/>
  <c r="AH20" i="29"/>
  <c r="AU20" i="29" s="1"/>
  <c r="AG20" i="29"/>
  <c r="AT20" i="29" s="1"/>
  <c r="AF20" i="29"/>
  <c r="AS20" i="29" s="1"/>
  <c r="AE20" i="29"/>
  <c r="AR20" i="29" s="1"/>
  <c r="AC20" i="29"/>
  <c r="AP20" i="29" s="1"/>
  <c r="AB20" i="29"/>
  <c r="AO20" i="29" s="1"/>
  <c r="AA20" i="29"/>
  <c r="AN20" i="29" s="1"/>
  <c r="U20" i="29"/>
  <c r="AQ19" i="29"/>
  <c r="AL19" i="29"/>
  <c r="AY19" i="29" s="1"/>
  <c r="AK19" i="29"/>
  <c r="AX19" i="29" s="1"/>
  <c r="AJ19" i="29"/>
  <c r="AW19" i="29" s="1"/>
  <c r="AI19" i="29"/>
  <c r="AV19" i="29" s="1"/>
  <c r="AH19" i="29"/>
  <c r="AU19" i="29" s="1"/>
  <c r="AG19" i="29"/>
  <c r="AT19" i="29" s="1"/>
  <c r="AF19" i="29"/>
  <c r="AS19" i="29" s="1"/>
  <c r="AE19" i="29"/>
  <c r="AR19" i="29" s="1"/>
  <c r="AC19" i="29"/>
  <c r="AP19" i="29" s="1"/>
  <c r="AB19" i="29"/>
  <c r="AO19" i="29" s="1"/>
  <c r="AA19" i="29"/>
  <c r="AN19" i="29" s="1"/>
  <c r="U19" i="29"/>
  <c r="AL18" i="29"/>
  <c r="AY18" i="29" s="1"/>
  <c r="AK18" i="29"/>
  <c r="AX18" i="29" s="1"/>
  <c r="AJ18" i="29"/>
  <c r="AW18" i="29" s="1"/>
  <c r="AI18" i="29"/>
  <c r="AV18" i="29" s="1"/>
  <c r="AH18" i="29"/>
  <c r="AU18" i="29" s="1"/>
  <c r="AG18" i="29"/>
  <c r="AT18" i="29" s="1"/>
  <c r="AF18" i="29"/>
  <c r="AS18" i="29" s="1"/>
  <c r="AE18" i="29"/>
  <c r="AR18" i="29" s="1"/>
  <c r="AD18" i="29"/>
  <c r="AQ18" i="29" s="1"/>
  <c r="AC18" i="29"/>
  <c r="AP18" i="29" s="1"/>
  <c r="AB18" i="29"/>
  <c r="AO18" i="29" s="1"/>
  <c r="AA18" i="29"/>
  <c r="AN18" i="29" s="1"/>
  <c r="U18" i="29"/>
  <c r="AL17" i="29"/>
  <c r="AY17" i="29" s="1"/>
  <c r="AK17" i="29"/>
  <c r="AX17" i="29" s="1"/>
  <c r="AJ17" i="29"/>
  <c r="AW17" i="29" s="1"/>
  <c r="AI17" i="29"/>
  <c r="AV17" i="29" s="1"/>
  <c r="AH17" i="29"/>
  <c r="AU17" i="29" s="1"/>
  <c r="AG17" i="29"/>
  <c r="AT17" i="29" s="1"/>
  <c r="AF17" i="29"/>
  <c r="AS17" i="29" s="1"/>
  <c r="AE17" i="29"/>
  <c r="AR17" i="29" s="1"/>
  <c r="AD17" i="29"/>
  <c r="AQ17" i="29" s="1"/>
  <c r="AC17" i="29"/>
  <c r="AP17" i="29" s="1"/>
  <c r="AB17" i="29"/>
  <c r="AO17" i="29" s="1"/>
  <c r="AA17" i="29"/>
  <c r="AN17" i="29" s="1"/>
  <c r="U17" i="29"/>
  <c r="AW16" i="29"/>
  <c r="AL16" i="29"/>
  <c r="AY16" i="29" s="1"/>
  <c r="AK16" i="29"/>
  <c r="AX16" i="29" s="1"/>
  <c r="AJ16" i="29"/>
  <c r="AI16" i="29"/>
  <c r="AV16" i="29" s="1"/>
  <c r="AH16" i="29"/>
  <c r="AH26" i="29" s="1"/>
  <c r="AU26" i="29" s="1"/>
  <c r="AG16" i="29"/>
  <c r="AF16" i="29"/>
  <c r="AE16" i="29"/>
  <c r="AR16" i="29" s="1"/>
  <c r="AD16" i="29"/>
  <c r="AC16" i="29"/>
  <c r="AB16" i="29"/>
  <c r="AA16" i="29"/>
  <c r="AN16" i="29" s="1"/>
  <c r="U16" i="29"/>
  <c r="F15" i="29"/>
  <c r="F43" i="29" s="1"/>
  <c r="AV14" i="29"/>
  <c r="AL14" i="29"/>
  <c r="AY14" i="29" s="1"/>
  <c r="AK14" i="29"/>
  <c r="AX14" i="29" s="1"/>
  <c r="AJ14" i="29"/>
  <c r="AW14" i="29" s="1"/>
  <c r="AI14" i="29"/>
  <c r="AH14" i="29"/>
  <c r="AU14" i="29" s="1"/>
  <c r="AG14" i="29"/>
  <c r="AT14" i="29" s="1"/>
  <c r="AF14" i="29"/>
  <c r="AS14" i="29" s="1"/>
  <c r="AE14" i="29"/>
  <c r="AR14" i="29" s="1"/>
  <c r="AD14" i="29"/>
  <c r="AQ14" i="29" s="1"/>
  <c r="AC14" i="29"/>
  <c r="AP14" i="29" s="1"/>
  <c r="AB14" i="29"/>
  <c r="AO14" i="29" s="1"/>
  <c r="AA14" i="29"/>
  <c r="AN14" i="29" s="1"/>
  <c r="U14" i="29"/>
  <c r="AX13" i="29"/>
  <c r="AO13" i="29"/>
  <c r="AL13" i="29"/>
  <c r="AY13" i="29" s="1"/>
  <c r="AK13" i="29"/>
  <c r="AJ13" i="29"/>
  <c r="AW13" i="29" s="1"/>
  <c r="AI13" i="29"/>
  <c r="AV13" i="29" s="1"/>
  <c r="AH13" i="29"/>
  <c r="AU13" i="29" s="1"/>
  <c r="AG13" i="29"/>
  <c r="AT13" i="29" s="1"/>
  <c r="AF13" i="29"/>
  <c r="AS13" i="29" s="1"/>
  <c r="AE13" i="29"/>
  <c r="AR13" i="29" s="1"/>
  <c r="AD13" i="29"/>
  <c r="AQ13" i="29" s="1"/>
  <c r="AC13" i="29"/>
  <c r="AP13" i="29" s="1"/>
  <c r="AB13" i="29"/>
  <c r="AA13" i="29"/>
  <c r="AN13" i="29" s="1"/>
  <c r="U13" i="29"/>
  <c r="AL12" i="29"/>
  <c r="AY12" i="29" s="1"/>
  <c r="AK12" i="29"/>
  <c r="AX12" i="29" s="1"/>
  <c r="AJ12" i="29"/>
  <c r="AW12" i="29" s="1"/>
  <c r="AI12" i="29"/>
  <c r="AV12" i="29" s="1"/>
  <c r="AH12" i="29"/>
  <c r="AU12" i="29" s="1"/>
  <c r="AG12" i="29"/>
  <c r="AT12" i="29" s="1"/>
  <c r="AF12" i="29"/>
  <c r="AS12" i="29" s="1"/>
  <c r="AE12" i="29"/>
  <c r="AR12" i="29" s="1"/>
  <c r="AD12" i="29"/>
  <c r="AQ12" i="29" s="1"/>
  <c r="AC12" i="29"/>
  <c r="AP12" i="29" s="1"/>
  <c r="AB12" i="29"/>
  <c r="AO12" i="29" s="1"/>
  <c r="AA12" i="29"/>
  <c r="AN12" i="29" s="1"/>
  <c r="U12" i="29"/>
  <c r="AL11" i="29"/>
  <c r="AY11" i="29" s="1"/>
  <c r="AK11" i="29"/>
  <c r="AX11" i="29" s="1"/>
  <c r="AJ11" i="29"/>
  <c r="AW11" i="29" s="1"/>
  <c r="AI11" i="29"/>
  <c r="AV11" i="29" s="1"/>
  <c r="AH11" i="29"/>
  <c r="AG11" i="29"/>
  <c r="AT11" i="29" s="1"/>
  <c r="AF11" i="29"/>
  <c r="AS11" i="29" s="1"/>
  <c r="AE11" i="29"/>
  <c r="AR11" i="29" s="1"/>
  <c r="AD11" i="29"/>
  <c r="AQ11" i="29" s="1"/>
  <c r="AC11" i="29"/>
  <c r="AP11" i="29" s="1"/>
  <c r="AB11" i="29"/>
  <c r="AO11" i="29" s="1"/>
  <c r="AA11" i="29"/>
  <c r="AN11" i="29" s="1"/>
  <c r="U11" i="29"/>
  <c r="AL10" i="29"/>
  <c r="AY10" i="29" s="1"/>
  <c r="AK10" i="29"/>
  <c r="AJ10" i="29"/>
  <c r="AI10" i="29"/>
  <c r="AV10" i="29" s="1"/>
  <c r="AH10" i="29"/>
  <c r="AU10" i="29" s="1"/>
  <c r="AG10" i="29"/>
  <c r="AT10" i="29" s="1"/>
  <c r="AF10" i="29"/>
  <c r="AS10" i="29" s="1"/>
  <c r="AE10" i="29"/>
  <c r="AR10" i="29" s="1"/>
  <c r="AD10" i="29"/>
  <c r="AQ10" i="29" s="1"/>
  <c r="AC10" i="29"/>
  <c r="AP10" i="29" s="1"/>
  <c r="AB10" i="29"/>
  <c r="AA10" i="29"/>
  <c r="AN10" i="29" s="1"/>
  <c r="U10" i="29"/>
  <c r="AL9" i="29"/>
  <c r="AK9" i="29"/>
  <c r="AX9" i="29" s="1"/>
  <c r="AJ9" i="29"/>
  <c r="AW9" i="29" s="1"/>
  <c r="AI9" i="29"/>
  <c r="AV9" i="29" s="1"/>
  <c r="AH9" i="29"/>
  <c r="AU9" i="29" s="1"/>
  <c r="AG9" i="29"/>
  <c r="AF9" i="29"/>
  <c r="AE9" i="29"/>
  <c r="AD9" i="29"/>
  <c r="AC9" i="29"/>
  <c r="AP9" i="29" s="1"/>
  <c r="AB9" i="29"/>
  <c r="AO9" i="29" s="1"/>
  <c r="AA9" i="29"/>
  <c r="U9" i="29"/>
  <c r="F8" i="29"/>
  <c r="AL7" i="29"/>
  <c r="AY7" i="29" s="1"/>
  <c r="AK7" i="29"/>
  <c r="AX7" i="29" s="1"/>
  <c r="AJ7" i="29"/>
  <c r="AW7" i="29" s="1"/>
  <c r="AI7" i="29"/>
  <c r="AV7" i="29" s="1"/>
  <c r="AH7" i="29"/>
  <c r="AU7" i="29" s="1"/>
  <c r="AG7" i="29"/>
  <c r="AT7" i="29" s="1"/>
  <c r="AF7" i="29"/>
  <c r="AS7" i="29" s="1"/>
  <c r="AE7" i="29"/>
  <c r="AR7" i="29" s="1"/>
  <c r="AD7" i="29"/>
  <c r="AQ7" i="29" s="1"/>
  <c r="AC7" i="29"/>
  <c r="AP7" i="29" s="1"/>
  <c r="AB7" i="29"/>
  <c r="AO7" i="29" s="1"/>
  <c r="AA7" i="29"/>
  <c r="AN7" i="29" s="1"/>
  <c r="U7" i="29"/>
  <c r="AL6" i="29"/>
  <c r="AY6" i="29" s="1"/>
  <c r="AK6" i="29"/>
  <c r="AX6" i="29" s="1"/>
  <c r="AJ6" i="29"/>
  <c r="AW6" i="29" s="1"/>
  <c r="AI6" i="29"/>
  <c r="AV6" i="29" s="1"/>
  <c r="AH6" i="29"/>
  <c r="AU6" i="29" s="1"/>
  <c r="AG6" i="29"/>
  <c r="AT6" i="29" s="1"/>
  <c r="AF6" i="29"/>
  <c r="AS6" i="29" s="1"/>
  <c r="AE6" i="29"/>
  <c r="AR6" i="29" s="1"/>
  <c r="AD6" i="29"/>
  <c r="AQ6" i="29" s="1"/>
  <c r="AC6" i="29"/>
  <c r="AP6" i="29" s="1"/>
  <c r="AB6" i="29"/>
  <c r="AO6" i="29" s="1"/>
  <c r="AA6" i="29"/>
  <c r="AN6" i="29" s="1"/>
  <c r="U6" i="29"/>
  <c r="AP5" i="29"/>
  <c r="AL5" i="29"/>
  <c r="AY5" i="29" s="1"/>
  <c r="AK5" i="29"/>
  <c r="AX5" i="29" s="1"/>
  <c r="AJ5" i="29"/>
  <c r="AW5" i="29" s="1"/>
  <c r="AI5" i="29"/>
  <c r="AV5" i="29" s="1"/>
  <c r="AH5" i="29"/>
  <c r="AU5" i="29" s="1"/>
  <c r="AG5" i="29"/>
  <c r="AT5" i="29" s="1"/>
  <c r="AF5" i="29"/>
  <c r="AS5" i="29" s="1"/>
  <c r="AE5" i="29"/>
  <c r="AR5" i="29" s="1"/>
  <c r="AD5" i="29"/>
  <c r="AQ5" i="29" s="1"/>
  <c r="AC5" i="29"/>
  <c r="AB5" i="29"/>
  <c r="AO5" i="29" s="1"/>
  <c r="AA5" i="29"/>
  <c r="AN5" i="29" s="1"/>
  <c r="U5" i="29"/>
  <c r="AL4" i="29"/>
  <c r="AY4" i="29" s="1"/>
  <c r="AK4" i="29"/>
  <c r="AX4" i="29" s="1"/>
  <c r="AJ4" i="29"/>
  <c r="AW4" i="29" s="1"/>
  <c r="AI4" i="29"/>
  <c r="AV4" i="29" s="1"/>
  <c r="AH4" i="29"/>
  <c r="AU4" i="29" s="1"/>
  <c r="AG4" i="29"/>
  <c r="AT4" i="29" s="1"/>
  <c r="AF4" i="29"/>
  <c r="AE4" i="29"/>
  <c r="AR4" i="29" s="1"/>
  <c r="AD4" i="29"/>
  <c r="AQ4" i="29" s="1"/>
  <c r="AC4" i="29"/>
  <c r="AP4" i="29" s="1"/>
  <c r="AB4" i="29"/>
  <c r="AO4" i="29" s="1"/>
  <c r="AA4" i="29"/>
  <c r="AN4" i="29" s="1"/>
  <c r="U4" i="29"/>
  <c r="AL3" i="29"/>
  <c r="AY3" i="29" s="1"/>
  <c r="AK3" i="29"/>
  <c r="AX3" i="29" s="1"/>
  <c r="AJ3" i="29"/>
  <c r="AI3" i="29"/>
  <c r="AV3" i="29" s="1"/>
  <c r="AH3" i="29"/>
  <c r="AG3" i="29"/>
  <c r="AT3" i="29" s="1"/>
  <c r="AF3" i="29"/>
  <c r="AS3" i="29" s="1"/>
  <c r="AE3" i="29"/>
  <c r="AR3" i="29" s="1"/>
  <c r="AD3" i="29"/>
  <c r="AQ3" i="29" s="1"/>
  <c r="AC3" i="29"/>
  <c r="AP3" i="29" s="1"/>
  <c r="AB3" i="29"/>
  <c r="AA3" i="29"/>
  <c r="AN3" i="29" s="1"/>
  <c r="U3" i="29"/>
  <c r="AZ43" i="30" l="1"/>
  <c r="AB37" i="29"/>
  <c r="AB15" i="29"/>
  <c r="AO15" i="29" s="1"/>
  <c r="AA32" i="29"/>
  <c r="AN32" i="29" s="1"/>
  <c r="AA42" i="29"/>
  <c r="AN42" i="29" s="1"/>
  <c r="AB42" i="29"/>
  <c r="AO42" i="29" s="1"/>
  <c r="AA15" i="29"/>
  <c r="AN15" i="29" s="1"/>
  <c r="AB26" i="29"/>
  <c r="AO26" i="29" s="1"/>
  <c r="AA37" i="29"/>
  <c r="AN27" i="29"/>
  <c r="AN38" i="29"/>
  <c r="AO16" i="29"/>
  <c r="AC37" i="29"/>
  <c r="AP37" i="29" s="1"/>
  <c r="AC42" i="29"/>
  <c r="AP42" i="29" s="1"/>
  <c r="AC26" i="29"/>
  <c r="AP26" i="29" s="1"/>
  <c r="AP33" i="29"/>
  <c r="AP16" i="29"/>
  <c r="AF15" i="29"/>
  <c r="AS15" i="29" s="1"/>
  <c r="AF37" i="29"/>
  <c r="AS37" i="29" s="1"/>
  <c r="AS33" i="29"/>
  <c r="AF26" i="29"/>
  <c r="AS26" i="29" s="1"/>
  <c r="AF32" i="29"/>
  <c r="AS32" i="29" s="1"/>
  <c r="AS27" i="29"/>
  <c r="AE37" i="29"/>
  <c r="AR37" i="29" s="1"/>
  <c r="AD26" i="29"/>
  <c r="AQ26" i="29" s="1"/>
  <c r="AD32" i="29"/>
  <c r="AQ32" i="29" s="1"/>
  <c r="AD42" i="29"/>
  <c r="AD15" i="29"/>
  <c r="AQ15" i="29" s="1"/>
  <c r="AQ16" i="29"/>
  <c r="AK15" i="29"/>
  <c r="AX15" i="29" s="1"/>
  <c r="AK37" i="29"/>
  <c r="AX37" i="29" s="1"/>
  <c r="AK8" i="29"/>
  <c r="AX8" i="29" s="1"/>
  <c r="AK26" i="29"/>
  <c r="AX26" i="29" s="1"/>
  <c r="AK42" i="29"/>
  <c r="AX42" i="29" s="1"/>
  <c r="AG37" i="29"/>
  <c r="AI37" i="29"/>
  <c r="AI42" i="29"/>
  <c r="AV42" i="29" s="1"/>
  <c r="AI32" i="29"/>
  <c r="AV32" i="29" s="1"/>
  <c r="AJ26" i="29"/>
  <c r="AW26" i="29" s="1"/>
  <c r="AJ42" i="29"/>
  <c r="AW42" i="29" s="1"/>
  <c r="AJ37" i="29"/>
  <c r="AW37" i="29" s="1"/>
  <c r="AJ15" i="29"/>
  <c r="AW15" i="29" s="1"/>
  <c r="AZ40" i="29"/>
  <c r="AH15" i="29"/>
  <c r="AU15" i="29" s="1"/>
  <c r="AH32" i="29"/>
  <c r="AU32" i="29" s="1"/>
  <c r="AU27" i="29"/>
  <c r="AH37" i="29"/>
  <c r="AL32" i="29"/>
  <c r="AY32" i="29" s="1"/>
  <c r="AZ30" i="29"/>
  <c r="AZ21" i="29"/>
  <c r="AZ36" i="29"/>
  <c r="AZ12" i="29"/>
  <c r="AZ20" i="29"/>
  <c r="AL42" i="29"/>
  <c r="AL26" i="29"/>
  <c r="AY26" i="29" s="1"/>
  <c r="AL15" i="29"/>
  <c r="AY15" i="29" s="1"/>
  <c r="AZ5" i="29"/>
  <c r="AZ7" i="29"/>
  <c r="AZ13" i="29"/>
  <c r="AZ6" i="29"/>
  <c r="AO3" i="29"/>
  <c r="AB8" i="29"/>
  <c r="AO8" i="29" s="1"/>
  <c r="AE15" i="29"/>
  <c r="AR15" i="29" s="1"/>
  <c r="AZ18" i="29"/>
  <c r="AZ23" i="29"/>
  <c r="AA26" i="29"/>
  <c r="AN26" i="29" s="1"/>
  <c r="AE42" i="29"/>
  <c r="AX10" i="29"/>
  <c r="AC15" i="29"/>
  <c r="AP15" i="29" s="1"/>
  <c r="AF8" i="29"/>
  <c r="AS8" i="29" s="1"/>
  <c r="AS4" i="29"/>
  <c r="AZ4" i="29" s="1"/>
  <c r="AA8" i="29"/>
  <c r="AN8" i="29" s="1"/>
  <c r="AG26" i="29"/>
  <c r="AT26" i="29" s="1"/>
  <c r="AT16" i="29"/>
  <c r="AI26" i="29"/>
  <c r="AV26" i="29" s="1"/>
  <c r="AG42" i="29"/>
  <c r="AZ41" i="29"/>
  <c r="AE26" i="29"/>
  <c r="AR26" i="29" s="1"/>
  <c r="AW3" i="29"/>
  <c r="AJ8" i="29"/>
  <c r="AW8" i="29" s="1"/>
  <c r="AN9" i="29"/>
  <c r="AD8" i="29"/>
  <c r="AQ8" i="29" s="1"/>
  <c r="AL8" i="29"/>
  <c r="AY8" i="29" s="1"/>
  <c r="AC8" i="29"/>
  <c r="AP8" i="29" s="1"/>
  <c r="AG15" i="29"/>
  <c r="AT15" i="29" s="1"/>
  <c r="AT9" i="29"/>
  <c r="AC32" i="29"/>
  <c r="AP32" i="29" s="1"/>
  <c r="AK32" i="29"/>
  <c r="AX32" i="29" s="1"/>
  <c r="AZ17" i="29"/>
  <c r="AI15" i="29"/>
  <c r="AV15" i="29" s="1"/>
  <c r="AE8" i="29"/>
  <c r="AR8" i="29" s="1"/>
  <c r="AG8" i="29"/>
  <c r="AT8" i="29" s="1"/>
  <c r="AR9" i="29"/>
  <c r="AZ14" i="29"/>
  <c r="AT27" i="29"/>
  <c r="AG32" i="29"/>
  <c r="AT32" i="29" s="1"/>
  <c r="AZ29" i="29"/>
  <c r="AD37" i="29"/>
  <c r="AQ33" i="29"/>
  <c r="AL37" i="29"/>
  <c r="AY33" i="29"/>
  <c r="AZ39" i="29"/>
  <c r="AI8" i="29"/>
  <c r="AV8" i="29" s="1"/>
  <c r="AZ22" i="29"/>
  <c r="AE32" i="29"/>
  <c r="AR32" i="29" s="1"/>
  <c r="AH8" i="29"/>
  <c r="AU8" i="29" s="1"/>
  <c r="AU3" i="29"/>
  <c r="AZ3" i="29" s="1"/>
  <c r="AZ19" i="29"/>
  <c r="AZ24" i="29"/>
  <c r="AZ31" i="29"/>
  <c r="AQ42" i="29"/>
  <c r="AY42" i="29"/>
  <c r="AQ9" i="29"/>
  <c r="AY9" i="29"/>
  <c r="AO10" i="29"/>
  <c r="AW10" i="29"/>
  <c r="AU11" i="29"/>
  <c r="AZ11" i="29" s="1"/>
  <c r="AS16" i="29"/>
  <c r="AQ27" i="29"/>
  <c r="AY27" i="29"/>
  <c r="AO38" i="29"/>
  <c r="AW38" i="29"/>
  <c r="AF42" i="29"/>
  <c r="AP28" i="29"/>
  <c r="AX28" i="29"/>
  <c r="AO33" i="29"/>
  <c r="AW33" i="29"/>
  <c r="AN35" i="29"/>
  <c r="AV35" i="29"/>
  <c r="AP38" i="29"/>
  <c r="AX38" i="29"/>
  <c r="AS9" i="29"/>
  <c r="AU16" i="29"/>
  <c r="AQ38" i="29"/>
  <c r="AY38" i="29"/>
  <c r="AH42" i="29"/>
  <c r="AB32" i="29"/>
  <c r="AO32" i="29" s="1"/>
  <c r="AJ32" i="29"/>
  <c r="AW32" i="29" s="1"/>
  <c r="AR35" i="29"/>
  <c r="AC9" i="28"/>
  <c r="AD9" i="28"/>
  <c r="AD10" i="28"/>
  <c r="AA43" i="29" l="1"/>
  <c r="AN43" i="29" s="1"/>
  <c r="AD43" i="29"/>
  <c r="AQ43" i="29" s="1"/>
  <c r="AZ28" i="29"/>
  <c r="AZ15" i="29"/>
  <c r="AJ43" i="29"/>
  <c r="AW43" i="29" s="1"/>
  <c r="AZ32" i="29"/>
  <c r="AZ10" i="29"/>
  <c r="AZ16" i="29"/>
  <c r="AZ38" i="29"/>
  <c r="AZ27" i="29"/>
  <c r="AZ37" i="29"/>
  <c r="AS42" i="29"/>
  <c r="AF43" i="29"/>
  <c r="AS43" i="29" s="1"/>
  <c r="AT42" i="29"/>
  <c r="AG43" i="29"/>
  <c r="AT43" i="29" s="1"/>
  <c r="AK43" i="29"/>
  <c r="AX43" i="29" s="1"/>
  <c r="AB43" i="29"/>
  <c r="AO43" i="29" s="1"/>
  <c r="AZ9" i="29"/>
  <c r="AZ35" i="29"/>
  <c r="AL43" i="29"/>
  <c r="AY43" i="29" s="1"/>
  <c r="AU42" i="29"/>
  <c r="AH43" i="29"/>
  <c r="AU43" i="29" s="1"/>
  <c r="AI43" i="29"/>
  <c r="AV43" i="29" s="1"/>
  <c r="AC43" i="29"/>
  <c r="AP43" i="29" s="1"/>
  <c r="AR42" i="29"/>
  <c r="AE43" i="29"/>
  <c r="AR43" i="29" s="1"/>
  <c r="AZ26" i="29"/>
  <c r="AZ8" i="29"/>
  <c r="AR43" i="28"/>
  <c r="AR37" i="28"/>
  <c r="AR26" i="28"/>
  <c r="AZ42" i="29" l="1"/>
  <c r="AZ43" i="29"/>
  <c r="AX43" i="28"/>
  <c r="AX26" i="28"/>
  <c r="AD5" i="28" l="1"/>
  <c r="AE5" i="28"/>
  <c r="AF5" i="28"/>
  <c r="AG5" i="28"/>
  <c r="AH5" i="28"/>
  <c r="AI5" i="28"/>
  <c r="AJ5" i="28"/>
  <c r="AK5" i="28"/>
  <c r="AL5" i="28"/>
  <c r="AD34" i="28" l="1"/>
  <c r="AQ34" i="28" s="1"/>
  <c r="B43" i="28"/>
  <c r="F42" i="28"/>
  <c r="F43" i="28" s="1"/>
  <c r="AL41" i="28"/>
  <c r="AY41" i="28" s="1"/>
  <c r="AK41" i="28"/>
  <c r="AX41" i="28" s="1"/>
  <c r="AJ41" i="28"/>
  <c r="AW41" i="28" s="1"/>
  <c r="AI41" i="28"/>
  <c r="AV41" i="28" s="1"/>
  <c r="AH41" i="28"/>
  <c r="AU41" i="28" s="1"/>
  <c r="AG41" i="28"/>
  <c r="AT41" i="28" s="1"/>
  <c r="AF41" i="28"/>
  <c r="AS41" i="28" s="1"/>
  <c r="AE41" i="28"/>
  <c r="AR41" i="28" s="1"/>
  <c r="AD41" i="28"/>
  <c r="AQ41" i="28" s="1"/>
  <c r="AC41" i="28"/>
  <c r="AP41" i="28" s="1"/>
  <c r="AB41" i="28"/>
  <c r="AO41" i="28" s="1"/>
  <c r="AA41" i="28"/>
  <c r="AN41" i="28" s="1"/>
  <c r="U41" i="28"/>
  <c r="AL40" i="28"/>
  <c r="AY40" i="28" s="1"/>
  <c r="AK40" i="28"/>
  <c r="AX40" i="28" s="1"/>
  <c r="AJ40" i="28"/>
  <c r="AW40" i="28" s="1"/>
  <c r="AI40" i="28"/>
  <c r="AV40" i="28" s="1"/>
  <c r="AH40" i="28"/>
  <c r="AU40" i="28" s="1"/>
  <c r="AG40" i="28"/>
  <c r="AT40" i="28" s="1"/>
  <c r="AF40" i="28"/>
  <c r="AS40" i="28" s="1"/>
  <c r="AE40" i="28"/>
  <c r="AR40" i="28" s="1"/>
  <c r="AD40" i="28"/>
  <c r="AQ40" i="28" s="1"/>
  <c r="AC40" i="28"/>
  <c r="AP40" i="28" s="1"/>
  <c r="AB40" i="28"/>
  <c r="AO40" i="28" s="1"/>
  <c r="AA40" i="28"/>
  <c r="AN40" i="28" s="1"/>
  <c r="U40" i="28"/>
  <c r="AT39" i="28"/>
  <c r="AL39" i="28"/>
  <c r="AY39" i="28" s="1"/>
  <c r="AK39" i="28"/>
  <c r="AX39" i="28" s="1"/>
  <c r="AJ39" i="28"/>
  <c r="AW39" i="28" s="1"/>
  <c r="AI39" i="28"/>
  <c r="AV39" i="28" s="1"/>
  <c r="AH39" i="28"/>
  <c r="AU39" i="28" s="1"/>
  <c r="AG39" i="28"/>
  <c r="AF39" i="28"/>
  <c r="AS39" i="28" s="1"/>
  <c r="AE39" i="28"/>
  <c r="AR39" i="28" s="1"/>
  <c r="AD39" i="28"/>
  <c r="AQ39" i="28" s="1"/>
  <c r="AC39" i="28"/>
  <c r="AP39" i="28" s="1"/>
  <c r="AB39" i="28"/>
  <c r="AO39" i="28" s="1"/>
  <c r="AA39" i="28"/>
  <c r="AN39" i="28" s="1"/>
  <c r="U39" i="28"/>
  <c r="AL38" i="28"/>
  <c r="AK38" i="28"/>
  <c r="AX38" i="28" s="1"/>
  <c r="AJ38" i="28"/>
  <c r="AI38" i="28"/>
  <c r="AI42" i="28" s="1"/>
  <c r="AH38" i="28"/>
  <c r="AU38" i="28" s="1"/>
  <c r="AG38" i="28"/>
  <c r="AT38" i="28" s="1"/>
  <c r="AF38" i="28"/>
  <c r="AS38" i="28" s="1"/>
  <c r="AE38" i="28"/>
  <c r="AD38" i="28"/>
  <c r="AC38" i="28"/>
  <c r="AP38" i="28" s="1"/>
  <c r="AB38" i="28"/>
  <c r="AA38" i="28"/>
  <c r="AA42" i="28" s="1"/>
  <c r="U38" i="28"/>
  <c r="F37" i="28"/>
  <c r="AL36" i="28"/>
  <c r="AY36" i="28" s="1"/>
  <c r="AK36" i="28"/>
  <c r="AX36" i="28" s="1"/>
  <c r="AJ36" i="28"/>
  <c r="AW36" i="28" s="1"/>
  <c r="AI36" i="28"/>
  <c r="AV36" i="28" s="1"/>
  <c r="AH36" i="28"/>
  <c r="AU36" i="28" s="1"/>
  <c r="AG36" i="28"/>
  <c r="AT36" i="28" s="1"/>
  <c r="AF36" i="28"/>
  <c r="AS36" i="28" s="1"/>
  <c r="AE36" i="28"/>
  <c r="AR36" i="28" s="1"/>
  <c r="AD36" i="28"/>
  <c r="AQ36" i="28" s="1"/>
  <c r="AC36" i="28"/>
  <c r="AP36" i="28" s="1"/>
  <c r="AB36" i="28"/>
  <c r="AO36" i="28" s="1"/>
  <c r="AA36" i="28"/>
  <c r="AN36" i="28" s="1"/>
  <c r="U36" i="28"/>
  <c r="AN35" i="28"/>
  <c r="AL35" i="28"/>
  <c r="AY35" i="28" s="1"/>
  <c r="AK35" i="28"/>
  <c r="AX35" i="28" s="1"/>
  <c r="AJ35" i="28"/>
  <c r="AW35" i="28" s="1"/>
  <c r="AI35" i="28"/>
  <c r="AV35" i="28" s="1"/>
  <c r="AH35" i="28"/>
  <c r="AU35" i="28" s="1"/>
  <c r="AG35" i="28"/>
  <c r="AT35" i="28" s="1"/>
  <c r="AF35" i="28"/>
  <c r="AS35" i="28" s="1"/>
  <c r="AE35" i="28"/>
  <c r="AR35" i="28" s="1"/>
  <c r="AD35" i="28"/>
  <c r="AQ35" i="28" s="1"/>
  <c r="AC35" i="28"/>
  <c r="AP35" i="28" s="1"/>
  <c r="AB35" i="28"/>
  <c r="AO35" i="28" s="1"/>
  <c r="AA35" i="28"/>
  <c r="U35" i="28"/>
  <c r="AL34" i="28"/>
  <c r="AY34" i="28" s="1"/>
  <c r="AK34" i="28"/>
  <c r="AX34" i="28" s="1"/>
  <c r="AJ34" i="28"/>
  <c r="AW34" i="28" s="1"/>
  <c r="AI34" i="28"/>
  <c r="AV34" i="28" s="1"/>
  <c r="AH34" i="28"/>
  <c r="AU34" i="28" s="1"/>
  <c r="AG34" i="28"/>
  <c r="AT34" i="28" s="1"/>
  <c r="AF34" i="28"/>
  <c r="AS34" i="28" s="1"/>
  <c r="AE34" i="28"/>
  <c r="AR34" i="28" s="1"/>
  <c r="AC34" i="28"/>
  <c r="AP34" i="28" s="1"/>
  <c r="AB34" i="28"/>
  <c r="AO34" i="28" s="1"/>
  <c r="AA34" i="28"/>
  <c r="AN34" i="28" s="1"/>
  <c r="AL33" i="28"/>
  <c r="AK33" i="28"/>
  <c r="AJ33" i="28"/>
  <c r="AI33" i="28"/>
  <c r="AH33" i="28"/>
  <c r="AG33" i="28"/>
  <c r="AT33" i="28" s="1"/>
  <c r="AF33" i="28"/>
  <c r="AE33" i="28"/>
  <c r="AD33" i="28"/>
  <c r="AC33" i="28"/>
  <c r="AB33" i="28"/>
  <c r="AA33" i="28"/>
  <c r="F32" i="28"/>
  <c r="AL31" i="28"/>
  <c r="AY31" i="28" s="1"/>
  <c r="AK31" i="28"/>
  <c r="AX31" i="28" s="1"/>
  <c r="AJ31" i="28"/>
  <c r="AW31" i="28" s="1"/>
  <c r="AI31" i="28"/>
  <c r="AV31" i="28" s="1"/>
  <c r="AH31" i="28"/>
  <c r="AU31" i="28" s="1"/>
  <c r="AG31" i="28"/>
  <c r="AT31" i="28" s="1"/>
  <c r="AF31" i="28"/>
  <c r="AS31" i="28" s="1"/>
  <c r="AE31" i="28"/>
  <c r="AR31" i="28" s="1"/>
  <c r="AD31" i="28"/>
  <c r="AQ31" i="28" s="1"/>
  <c r="AC31" i="28"/>
  <c r="AP31" i="28" s="1"/>
  <c r="AB31" i="28"/>
  <c r="AO31" i="28" s="1"/>
  <c r="AA31" i="28"/>
  <c r="AN31" i="28" s="1"/>
  <c r="U31" i="28"/>
  <c r="AL30" i="28"/>
  <c r="AY30" i="28" s="1"/>
  <c r="AK30" i="28"/>
  <c r="AX30" i="28" s="1"/>
  <c r="AJ30" i="28"/>
  <c r="AW30" i="28" s="1"/>
  <c r="AI30" i="28"/>
  <c r="AV30" i="28" s="1"/>
  <c r="AH30" i="28"/>
  <c r="AU30" i="28" s="1"/>
  <c r="AG30" i="28"/>
  <c r="AT30" i="28" s="1"/>
  <c r="AF30" i="28"/>
  <c r="AS30" i="28" s="1"/>
  <c r="AE30" i="28"/>
  <c r="AR30" i="28" s="1"/>
  <c r="AD30" i="28"/>
  <c r="AQ30" i="28" s="1"/>
  <c r="AC30" i="28"/>
  <c r="AP30" i="28" s="1"/>
  <c r="AB30" i="28"/>
  <c r="AO30" i="28" s="1"/>
  <c r="AA30" i="28"/>
  <c r="AN30" i="28" s="1"/>
  <c r="U30" i="28"/>
  <c r="AL29" i="28"/>
  <c r="AY29" i="28" s="1"/>
  <c r="AK29" i="28"/>
  <c r="AX29" i="28" s="1"/>
  <c r="AJ29" i="28"/>
  <c r="AW29" i="28" s="1"/>
  <c r="AI29" i="28"/>
  <c r="AV29" i="28" s="1"/>
  <c r="AH29" i="28"/>
  <c r="AU29" i="28" s="1"/>
  <c r="AG29" i="28"/>
  <c r="AT29" i="28" s="1"/>
  <c r="AF29" i="28"/>
  <c r="AS29" i="28" s="1"/>
  <c r="AE29" i="28"/>
  <c r="AR29" i="28" s="1"/>
  <c r="AD29" i="28"/>
  <c r="AQ29" i="28" s="1"/>
  <c r="AC29" i="28"/>
  <c r="AP29" i="28" s="1"/>
  <c r="AB29" i="28"/>
  <c r="AO29" i="28" s="1"/>
  <c r="AA29" i="28"/>
  <c r="AN29" i="28" s="1"/>
  <c r="U29" i="28"/>
  <c r="AL28" i="28"/>
  <c r="AY28" i="28" s="1"/>
  <c r="AK28" i="28"/>
  <c r="AX28" i="28" s="1"/>
  <c r="AJ28" i="28"/>
  <c r="AW28" i="28" s="1"/>
  <c r="AI28" i="28"/>
  <c r="AV28" i="28" s="1"/>
  <c r="AH28" i="28"/>
  <c r="AU28" i="28" s="1"/>
  <c r="AG28" i="28"/>
  <c r="AT28" i="28" s="1"/>
  <c r="AF28" i="28"/>
  <c r="AS28" i="28" s="1"/>
  <c r="AE28" i="28"/>
  <c r="AD28" i="28"/>
  <c r="AQ28" i="28" s="1"/>
  <c r="AC28" i="28"/>
  <c r="AP28" i="28" s="1"/>
  <c r="AB28" i="28"/>
  <c r="AO28" i="28" s="1"/>
  <c r="AA28" i="28"/>
  <c r="AN28" i="28" s="1"/>
  <c r="U28" i="28"/>
  <c r="AL27" i="28"/>
  <c r="AK27" i="28"/>
  <c r="AJ27" i="28"/>
  <c r="AW27" i="28" s="1"/>
  <c r="AI27" i="28"/>
  <c r="AV27" i="28" s="1"/>
  <c r="AH27" i="28"/>
  <c r="AU27" i="28" s="1"/>
  <c r="AG27" i="28"/>
  <c r="AT27" i="28" s="1"/>
  <c r="AF27" i="28"/>
  <c r="AS27" i="28" s="1"/>
  <c r="AE27" i="28"/>
  <c r="AR27" i="28" s="1"/>
  <c r="AD27" i="28"/>
  <c r="AC27" i="28"/>
  <c r="AB27" i="28"/>
  <c r="AO27" i="28" s="1"/>
  <c r="AA27" i="28"/>
  <c r="AN27" i="28" s="1"/>
  <c r="U27" i="28"/>
  <c r="F26" i="28"/>
  <c r="AX25" i="28"/>
  <c r="AL25" i="28"/>
  <c r="AY25" i="28" s="1"/>
  <c r="AK25" i="28"/>
  <c r="AJ25" i="28"/>
  <c r="AW25" i="28" s="1"/>
  <c r="AI25" i="28"/>
  <c r="AV25" i="28" s="1"/>
  <c r="AH25" i="28"/>
  <c r="AU25" i="28" s="1"/>
  <c r="AG25" i="28"/>
  <c r="AT25" i="28" s="1"/>
  <c r="AF25" i="28"/>
  <c r="AS25" i="28" s="1"/>
  <c r="AE25" i="28"/>
  <c r="AR25" i="28" s="1"/>
  <c r="AD25" i="28"/>
  <c r="AQ25" i="28" s="1"/>
  <c r="AC25" i="28"/>
  <c r="AP25" i="28" s="1"/>
  <c r="AB25" i="28"/>
  <c r="AO25" i="28" s="1"/>
  <c r="AA25" i="28"/>
  <c r="AN25" i="28" s="1"/>
  <c r="AL24" i="28"/>
  <c r="AY24" i="28" s="1"/>
  <c r="AK24" i="28"/>
  <c r="AX24" i="28" s="1"/>
  <c r="AJ24" i="28"/>
  <c r="AW24" i="28" s="1"/>
  <c r="AI24" i="28"/>
  <c r="AV24" i="28" s="1"/>
  <c r="AH24" i="28"/>
  <c r="AU24" i="28" s="1"/>
  <c r="AG24" i="28"/>
  <c r="AT24" i="28" s="1"/>
  <c r="AF24" i="28"/>
  <c r="AS24" i="28" s="1"/>
  <c r="AE24" i="28"/>
  <c r="AR24" i="28" s="1"/>
  <c r="AD24" i="28"/>
  <c r="AQ24" i="28" s="1"/>
  <c r="AC24" i="28"/>
  <c r="AP24" i="28" s="1"/>
  <c r="AB24" i="28"/>
  <c r="AO24" i="28" s="1"/>
  <c r="AA24" i="28"/>
  <c r="AN24" i="28" s="1"/>
  <c r="U24" i="28"/>
  <c r="AV23" i="28"/>
  <c r="AL23" i="28"/>
  <c r="AY23" i="28" s="1"/>
  <c r="AK23" i="28"/>
  <c r="AX23" i="28" s="1"/>
  <c r="AJ23" i="28"/>
  <c r="AW23" i="28" s="1"/>
  <c r="AI23" i="28"/>
  <c r="AH23" i="28"/>
  <c r="AU23" i="28" s="1"/>
  <c r="AG23" i="28"/>
  <c r="AT23" i="28" s="1"/>
  <c r="AF23" i="28"/>
  <c r="AS23" i="28" s="1"/>
  <c r="AE23" i="28"/>
  <c r="AR23" i="28" s="1"/>
  <c r="AD23" i="28"/>
  <c r="AQ23" i="28" s="1"/>
  <c r="AC23" i="28"/>
  <c r="AP23" i="28" s="1"/>
  <c r="AB23" i="28"/>
  <c r="AO23" i="28" s="1"/>
  <c r="AA23" i="28"/>
  <c r="AN23" i="28" s="1"/>
  <c r="U23" i="28"/>
  <c r="AX22" i="28"/>
  <c r="AL22" i="28"/>
  <c r="AY22" i="28" s="1"/>
  <c r="AK22" i="28"/>
  <c r="AJ22" i="28"/>
  <c r="AW22" i="28" s="1"/>
  <c r="AI22" i="28"/>
  <c r="AV22" i="28" s="1"/>
  <c r="AH22" i="28"/>
  <c r="AU22" i="28" s="1"/>
  <c r="AG22" i="28"/>
  <c r="AT22" i="28" s="1"/>
  <c r="AF22" i="28"/>
  <c r="AS22" i="28" s="1"/>
  <c r="AE22" i="28"/>
  <c r="AR22" i="28" s="1"/>
  <c r="AD22" i="28"/>
  <c r="AQ22" i="28" s="1"/>
  <c r="AC22" i="28"/>
  <c r="AP22" i="28" s="1"/>
  <c r="AB22" i="28"/>
  <c r="AO22" i="28" s="1"/>
  <c r="AA22" i="28"/>
  <c r="AN22" i="28" s="1"/>
  <c r="U22" i="28"/>
  <c r="AY21" i="28"/>
  <c r="AL21" i="28"/>
  <c r="AK21" i="28"/>
  <c r="AX21" i="28" s="1"/>
  <c r="AJ21" i="28"/>
  <c r="AW21" i="28" s="1"/>
  <c r="AI21" i="28"/>
  <c r="AV21" i="28" s="1"/>
  <c r="AH21" i="28"/>
  <c r="AU21" i="28" s="1"/>
  <c r="AG21" i="28"/>
  <c r="AT21" i="28" s="1"/>
  <c r="AF21" i="28"/>
  <c r="AS21" i="28" s="1"/>
  <c r="AE21" i="28"/>
  <c r="AR21" i="28" s="1"/>
  <c r="AD21" i="28"/>
  <c r="AQ21" i="28" s="1"/>
  <c r="AC21" i="28"/>
  <c r="AP21" i="28" s="1"/>
  <c r="AB21" i="28"/>
  <c r="AO21" i="28" s="1"/>
  <c r="AA21" i="28"/>
  <c r="AN21" i="28" s="1"/>
  <c r="U21" i="28"/>
  <c r="AQ20" i="28"/>
  <c r="AL20" i="28"/>
  <c r="AY20" i="28" s="1"/>
  <c r="AK20" i="28"/>
  <c r="AX20" i="28" s="1"/>
  <c r="AJ20" i="28"/>
  <c r="AW20" i="28" s="1"/>
  <c r="AI20" i="28"/>
  <c r="AV20" i="28" s="1"/>
  <c r="AH20" i="28"/>
  <c r="AU20" i="28" s="1"/>
  <c r="AG20" i="28"/>
  <c r="AT20" i="28" s="1"/>
  <c r="AF20" i="28"/>
  <c r="AS20" i="28" s="1"/>
  <c r="AE20" i="28"/>
  <c r="AR20" i="28" s="1"/>
  <c r="AC20" i="28"/>
  <c r="AP20" i="28" s="1"/>
  <c r="AB20" i="28"/>
  <c r="AO20" i="28" s="1"/>
  <c r="AA20" i="28"/>
  <c r="AN20" i="28" s="1"/>
  <c r="U20" i="28"/>
  <c r="AQ19" i="28"/>
  <c r="AL19" i="28"/>
  <c r="AY19" i="28" s="1"/>
  <c r="AK19" i="28"/>
  <c r="AX19" i="28" s="1"/>
  <c r="AJ19" i="28"/>
  <c r="AW19" i="28" s="1"/>
  <c r="AI19" i="28"/>
  <c r="AV19" i="28" s="1"/>
  <c r="AH19" i="28"/>
  <c r="AU19" i="28" s="1"/>
  <c r="AG19" i="28"/>
  <c r="AT19" i="28" s="1"/>
  <c r="AF19" i="28"/>
  <c r="AS19" i="28" s="1"/>
  <c r="AE19" i="28"/>
  <c r="AR19" i="28" s="1"/>
  <c r="AC19" i="28"/>
  <c r="AP19" i="28" s="1"/>
  <c r="AB19" i="28"/>
  <c r="AO19" i="28" s="1"/>
  <c r="AA19" i="28"/>
  <c r="AN19" i="28" s="1"/>
  <c r="U19" i="28"/>
  <c r="AL18" i="28"/>
  <c r="AY18" i="28" s="1"/>
  <c r="AK18" i="28"/>
  <c r="AX18" i="28" s="1"/>
  <c r="AJ18" i="28"/>
  <c r="AW18" i="28" s="1"/>
  <c r="AI18" i="28"/>
  <c r="AV18" i="28" s="1"/>
  <c r="AH18" i="28"/>
  <c r="AU18" i="28" s="1"/>
  <c r="AG18" i="28"/>
  <c r="AT18" i="28" s="1"/>
  <c r="AF18" i="28"/>
  <c r="AS18" i="28" s="1"/>
  <c r="AE18" i="28"/>
  <c r="AR18" i="28" s="1"/>
  <c r="AD18" i="28"/>
  <c r="AQ18" i="28" s="1"/>
  <c r="AC18" i="28"/>
  <c r="AP18" i="28" s="1"/>
  <c r="AB18" i="28"/>
  <c r="AO18" i="28" s="1"/>
  <c r="AA18" i="28"/>
  <c r="AN18" i="28" s="1"/>
  <c r="U18" i="28"/>
  <c r="AL17" i="28"/>
  <c r="AY17" i="28" s="1"/>
  <c r="AK17" i="28"/>
  <c r="AX17" i="28" s="1"/>
  <c r="AJ17" i="28"/>
  <c r="AW17" i="28" s="1"/>
  <c r="AI17" i="28"/>
  <c r="AV17" i="28" s="1"/>
  <c r="AH17" i="28"/>
  <c r="AU17" i="28" s="1"/>
  <c r="AG17" i="28"/>
  <c r="AT17" i="28" s="1"/>
  <c r="AF17" i="28"/>
  <c r="AS17" i="28" s="1"/>
  <c r="AE17" i="28"/>
  <c r="AR17" i="28" s="1"/>
  <c r="AD17" i="28"/>
  <c r="AQ17" i="28" s="1"/>
  <c r="AC17" i="28"/>
  <c r="AP17" i="28" s="1"/>
  <c r="AB17" i="28"/>
  <c r="AO17" i="28" s="1"/>
  <c r="AA17" i="28"/>
  <c r="AN17" i="28" s="1"/>
  <c r="U17" i="28"/>
  <c r="AW16" i="28"/>
  <c r="AL16" i="28"/>
  <c r="AY16" i="28" s="1"/>
  <c r="AK16" i="28"/>
  <c r="AX16" i="28" s="1"/>
  <c r="AJ16" i="28"/>
  <c r="AI16" i="28"/>
  <c r="AV16" i="28" s="1"/>
  <c r="AH16" i="28"/>
  <c r="AG16" i="28"/>
  <c r="AF16" i="28"/>
  <c r="AE16" i="28"/>
  <c r="AR16" i="28" s="1"/>
  <c r="AD16" i="28"/>
  <c r="AQ16" i="28" s="1"/>
  <c r="AC16" i="28"/>
  <c r="AP16" i="28" s="1"/>
  <c r="AB16" i="28"/>
  <c r="AA16" i="28"/>
  <c r="AN16" i="28" s="1"/>
  <c r="U16" i="28"/>
  <c r="F15" i="28"/>
  <c r="AL14" i="28"/>
  <c r="AY14" i="28" s="1"/>
  <c r="AK14" i="28"/>
  <c r="AX14" i="28" s="1"/>
  <c r="AJ14" i="28"/>
  <c r="AW14" i="28" s="1"/>
  <c r="AI14" i="28"/>
  <c r="AV14" i="28" s="1"/>
  <c r="AH14" i="28"/>
  <c r="AU14" i="28" s="1"/>
  <c r="AG14" i="28"/>
  <c r="AT14" i="28" s="1"/>
  <c r="AF14" i="28"/>
  <c r="AS14" i="28" s="1"/>
  <c r="AE14" i="28"/>
  <c r="AR14" i="28" s="1"/>
  <c r="AD14" i="28"/>
  <c r="AQ14" i="28" s="1"/>
  <c r="AC14" i="28"/>
  <c r="AP14" i="28" s="1"/>
  <c r="AB14" i="28"/>
  <c r="AO14" i="28" s="1"/>
  <c r="AA14" i="28"/>
  <c r="AN14" i="28" s="1"/>
  <c r="U14" i="28"/>
  <c r="AW13" i="28"/>
  <c r="AL13" i="28"/>
  <c r="AY13" i="28" s="1"/>
  <c r="AK13" i="28"/>
  <c r="AX13" i="28" s="1"/>
  <c r="AJ13" i="28"/>
  <c r="AI13" i="28"/>
  <c r="AV13" i="28" s="1"/>
  <c r="AH13" i="28"/>
  <c r="AU13" i="28" s="1"/>
  <c r="AG13" i="28"/>
  <c r="AT13" i="28" s="1"/>
  <c r="AF13" i="28"/>
  <c r="AS13" i="28" s="1"/>
  <c r="AE13" i="28"/>
  <c r="AR13" i="28" s="1"/>
  <c r="AD13" i="28"/>
  <c r="AQ13" i="28" s="1"/>
  <c r="AC13" i="28"/>
  <c r="AP13" i="28" s="1"/>
  <c r="AB13" i="28"/>
  <c r="AO13" i="28" s="1"/>
  <c r="AA13" i="28"/>
  <c r="AN13" i="28" s="1"/>
  <c r="U13" i="28"/>
  <c r="AL12" i="28"/>
  <c r="AY12" i="28" s="1"/>
  <c r="AK12" i="28"/>
  <c r="AX12" i="28" s="1"/>
  <c r="AJ12" i="28"/>
  <c r="AW12" i="28" s="1"/>
  <c r="AI12" i="28"/>
  <c r="AV12" i="28" s="1"/>
  <c r="AH12" i="28"/>
  <c r="AU12" i="28" s="1"/>
  <c r="AG12" i="28"/>
  <c r="AT12" i="28" s="1"/>
  <c r="AF12" i="28"/>
  <c r="AS12" i="28" s="1"/>
  <c r="AE12" i="28"/>
  <c r="AR12" i="28" s="1"/>
  <c r="AD12" i="28"/>
  <c r="AQ12" i="28" s="1"/>
  <c r="AC12" i="28"/>
  <c r="AP12" i="28" s="1"/>
  <c r="AB12" i="28"/>
  <c r="AO12" i="28" s="1"/>
  <c r="AA12" i="28"/>
  <c r="AN12" i="28" s="1"/>
  <c r="U12" i="28"/>
  <c r="AL11" i="28"/>
  <c r="AY11" i="28" s="1"/>
  <c r="AK11" i="28"/>
  <c r="AJ11" i="28"/>
  <c r="AW11" i="28" s="1"/>
  <c r="AI11" i="28"/>
  <c r="AV11" i="28" s="1"/>
  <c r="AH11" i="28"/>
  <c r="AU11" i="28" s="1"/>
  <c r="AG11" i="28"/>
  <c r="AT11" i="28" s="1"/>
  <c r="AF11" i="28"/>
  <c r="AS11" i="28" s="1"/>
  <c r="AE11" i="28"/>
  <c r="AR11" i="28" s="1"/>
  <c r="AD11" i="28"/>
  <c r="AQ11" i="28" s="1"/>
  <c r="AC11" i="28"/>
  <c r="AB11" i="28"/>
  <c r="AO11" i="28" s="1"/>
  <c r="AA11" i="28"/>
  <c r="AN11" i="28" s="1"/>
  <c r="U11" i="28"/>
  <c r="AV10" i="28"/>
  <c r="AL10" i="28"/>
  <c r="AY10" i="28" s="1"/>
  <c r="AK10" i="28"/>
  <c r="AX10" i="28" s="1"/>
  <c r="AJ10" i="28"/>
  <c r="AW10" i="28" s="1"/>
  <c r="AI10" i="28"/>
  <c r="AH10" i="28"/>
  <c r="AU10" i="28" s="1"/>
  <c r="AG10" i="28"/>
  <c r="AT10" i="28" s="1"/>
  <c r="AF10" i="28"/>
  <c r="AS10" i="28" s="1"/>
  <c r="AE10" i="28"/>
  <c r="AR10" i="28" s="1"/>
  <c r="AQ10" i="28"/>
  <c r="AC10" i="28"/>
  <c r="AP10" i="28" s="1"/>
  <c r="AB10" i="28"/>
  <c r="AO10" i="28" s="1"/>
  <c r="AA10" i="28"/>
  <c r="AN10" i="28" s="1"/>
  <c r="U10" i="28"/>
  <c r="AL9" i="28"/>
  <c r="AK9" i="28"/>
  <c r="AX9" i="28" s="1"/>
  <c r="AJ9" i="28"/>
  <c r="AI9" i="28"/>
  <c r="AH9" i="28"/>
  <c r="AU9" i="28" s="1"/>
  <c r="AG9" i="28"/>
  <c r="AF9" i="28"/>
  <c r="AE9" i="28"/>
  <c r="AP9" i="28"/>
  <c r="AB9" i="28"/>
  <c r="AA9" i="28"/>
  <c r="U9" i="28"/>
  <c r="F8" i="28"/>
  <c r="AL7" i="28"/>
  <c r="AY7" i="28" s="1"/>
  <c r="AK7" i="28"/>
  <c r="AX7" i="28" s="1"/>
  <c r="AJ7" i="28"/>
  <c r="AW7" i="28" s="1"/>
  <c r="AI7" i="28"/>
  <c r="AV7" i="28" s="1"/>
  <c r="AH7" i="28"/>
  <c r="AU7" i="28" s="1"/>
  <c r="AG7" i="28"/>
  <c r="AT7" i="28" s="1"/>
  <c r="AF7" i="28"/>
  <c r="AS7" i="28" s="1"/>
  <c r="AE7" i="28"/>
  <c r="AR7" i="28" s="1"/>
  <c r="AD7" i="28"/>
  <c r="AQ7" i="28" s="1"/>
  <c r="AC7" i="28"/>
  <c r="AP7" i="28" s="1"/>
  <c r="AB7" i="28"/>
  <c r="AO7" i="28" s="1"/>
  <c r="AA7" i="28"/>
  <c r="AN7" i="28" s="1"/>
  <c r="U7" i="28"/>
  <c r="AL6" i="28"/>
  <c r="AY6" i="28" s="1"/>
  <c r="AK6" i="28"/>
  <c r="AX6" i="28" s="1"/>
  <c r="AJ6" i="28"/>
  <c r="AW6" i="28" s="1"/>
  <c r="AI6" i="28"/>
  <c r="AV6" i="28" s="1"/>
  <c r="AH6" i="28"/>
  <c r="AU6" i="28" s="1"/>
  <c r="AG6" i="28"/>
  <c r="AT6" i="28" s="1"/>
  <c r="AF6" i="28"/>
  <c r="AS6" i="28" s="1"/>
  <c r="AE6" i="28"/>
  <c r="AR6" i="28" s="1"/>
  <c r="AD6" i="28"/>
  <c r="AQ6" i="28" s="1"/>
  <c r="AC6" i="28"/>
  <c r="AP6" i="28" s="1"/>
  <c r="AB6" i="28"/>
  <c r="AO6" i="28" s="1"/>
  <c r="AA6" i="28"/>
  <c r="AN6" i="28" s="1"/>
  <c r="U6" i="28"/>
  <c r="AQ5" i="28"/>
  <c r="AY5" i="28"/>
  <c r="AX5" i="28"/>
  <c r="AW5" i="28"/>
  <c r="AV5" i="28"/>
  <c r="AU5" i="28"/>
  <c r="AT5" i="28"/>
  <c r="AS5" i="28"/>
  <c r="AR5" i="28"/>
  <c r="AC5" i="28"/>
  <c r="AP5" i="28" s="1"/>
  <c r="AB5" i="28"/>
  <c r="AO5" i="28" s="1"/>
  <c r="AA5" i="28"/>
  <c r="AN5" i="28" s="1"/>
  <c r="U5" i="28"/>
  <c r="AL4" i="28"/>
  <c r="AY4" i="28" s="1"/>
  <c r="AK4" i="28"/>
  <c r="AX4" i="28" s="1"/>
  <c r="AJ4" i="28"/>
  <c r="AW4" i="28" s="1"/>
  <c r="AI4" i="28"/>
  <c r="AV4" i="28" s="1"/>
  <c r="AH4" i="28"/>
  <c r="AU4" i="28" s="1"/>
  <c r="AG4" i="28"/>
  <c r="AT4" i="28" s="1"/>
  <c r="AF4" i="28"/>
  <c r="AS4" i="28" s="1"/>
  <c r="AE4" i="28"/>
  <c r="AR4" i="28" s="1"/>
  <c r="AD4" i="28"/>
  <c r="AQ4" i="28" s="1"/>
  <c r="AC4" i="28"/>
  <c r="AP4" i="28" s="1"/>
  <c r="AB4" i="28"/>
  <c r="AO4" i="28" s="1"/>
  <c r="AA4" i="28"/>
  <c r="AN4" i="28" s="1"/>
  <c r="U4" i="28"/>
  <c r="AL3" i="28"/>
  <c r="AK3" i="28"/>
  <c r="AX3" i="28" s="1"/>
  <c r="AJ3" i="28"/>
  <c r="AI3" i="28"/>
  <c r="AV3" i="28" s="1"/>
  <c r="AH3" i="28"/>
  <c r="AG3" i="28"/>
  <c r="AF3" i="28"/>
  <c r="AE3" i="28"/>
  <c r="AR3" i="28" s="1"/>
  <c r="AD3" i="28"/>
  <c r="AC3" i="28"/>
  <c r="AP3" i="28" s="1"/>
  <c r="AB3" i="28"/>
  <c r="AA3" i="28"/>
  <c r="AN3" i="28" s="1"/>
  <c r="U3" i="28"/>
  <c r="AG37" i="28" l="1"/>
  <c r="AT37" i="28" s="1"/>
  <c r="AF26" i="28"/>
  <c r="AS26" i="28" s="1"/>
  <c r="AF8" i="28"/>
  <c r="AS8" i="28" s="1"/>
  <c r="AF37" i="28"/>
  <c r="AS37" i="28" s="1"/>
  <c r="AB37" i="28"/>
  <c r="AO37" i="28" s="1"/>
  <c r="AB15" i="28"/>
  <c r="AO15" i="28" s="1"/>
  <c r="AE42" i="28"/>
  <c r="AJ37" i="28"/>
  <c r="AW37" i="28" s="1"/>
  <c r="AJ15" i="28"/>
  <c r="AW15" i="28" s="1"/>
  <c r="AH26" i="28"/>
  <c r="AU26" i="28" s="1"/>
  <c r="AH37" i="28"/>
  <c r="AU37" i="28" s="1"/>
  <c r="AL8" i="28"/>
  <c r="AY8" i="28" s="1"/>
  <c r="AL15" i="28"/>
  <c r="AY15" i="28" s="1"/>
  <c r="AD8" i="28"/>
  <c r="AQ8" i="28" s="1"/>
  <c r="AD15" i="28"/>
  <c r="AQ15" i="28" s="1"/>
  <c r="AC32" i="28"/>
  <c r="AP32" i="28" s="1"/>
  <c r="AK32" i="28"/>
  <c r="AX32" i="28" s="1"/>
  <c r="AV38" i="28"/>
  <c r="AZ41" i="28"/>
  <c r="AE8" i="28"/>
  <c r="AR8" i="28" s="1"/>
  <c r="AG26" i="28"/>
  <c r="AT26" i="28" s="1"/>
  <c r="AD32" i="28"/>
  <c r="AQ32" i="28" s="1"/>
  <c r="AL32" i="28"/>
  <c r="AY32" i="28" s="1"/>
  <c r="AA37" i="28"/>
  <c r="AN37" i="28" s="1"/>
  <c r="AI37" i="28"/>
  <c r="AV37" i="28" s="1"/>
  <c r="AA8" i="28"/>
  <c r="AN8" i="28" s="1"/>
  <c r="AC37" i="28"/>
  <c r="AP37" i="28" s="1"/>
  <c r="AK37" i="28"/>
  <c r="AX37" i="28" s="1"/>
  <c r="AB42" i="28"/>
  <c r="AJ42" i="28"/>
  <c r="AW42" i="28" s="1"/>
  <c r="AS3" i="28"/>
  <c r="AI8" i="28"/>
  <c r="AV8" i="28" s="1"/>
  <c r="AF15" i="28"/>
  <c r="AS15" i="28" s="1"/>
  <c r="AB26" i="28"/>
  <c r="AO26" i="28" s="1"/>
  <c r="AJ26" i="28"/>
  <c r="AW26" i="28" s="1"/>
  <c r="AE32" i="28"/>
  <c r="AR32" i="28" s="1"/>
  <c r="AD37" i="28"/>
  <c r="AQ37" i="28" s="1"/>
  <c r="AL37" i="28"/>
  <c r="AY37" i="28" s="1"/>
  <c r="AC42" i="28"/>
  <c r="AP42" i="28" s="1"/>
  <c r="AK42" i="28"/>
  <c r="AX42" i="28" s="1"/>
  <c r="AP27" i="28"/>
  <c r="AZ5" i="28"/>
  <c r="AH32" i="28"/>
  <c r="AU32" i="28" s="1"/>
  <c r="AE37" i="28"/>
  <c r="AR33" i="28"/>
  <c r="AD42" i="28"/>
  <c r="AQ42" i="28" s="1"/>
  <c r="AL42" i="28"/>
  <c r="AY42" i="28" s="1"/>
  <c r="AY3" i="28"/>
  <c r="AD26" i="28"/>
  <c r="AQ26" i="28" s="1"/>
  <c r="AA32" i="28"/>
  <c r="AN32" i="28" s="1"/>
  <c r="AI32" i="28"/>
  <c r="AV32" i="28" s="1"/>
  <c r="AX27" i="28"/>
  <c r="AS33" i="28"/>
  <c r="AN38" i="28"/>
  <c r="AQ3" i="28"/>
  <c r="AG8" i="28"/>
  <c r="AT8" i="28" s="1"/>
  <c r="AO9" i="28"/>
  <c r="AH15" i="28"/>
  <c r="AU15" i="28" s="1"/>
  <c r="AW9" i="28"/>
  <c r="AL26" i="28"/>
  <c r="AY26" i="28" s="1"/>
  <c r="AC8" i="28"/>
  <c r="AP8" i="28" s="1"/>
  <c r="AK8" i="28"/>
  <c r="AX8" i="28" s="1"/>
  <c r="AI15" i="28"/>
  <c r="AV15" i="28" s="1"/>
  <c r="AE26" i="28"/>
  <c r="AO16" i="28"/>
  <c r="AU33" i="28"/>
  <c r="AZ19" i="28"/>
  <c r="AZ20" i="28"/>
  <c r="AZ21" i="28"/>
  <c r="AZ7" i="28"/>
  <c r="AZ29" i="28"/>
  <c r="AZ31" i="28"/>
  <c r="AZ36" i="28"/>
  <c r="AZ40" i="28"/>
  <c r="AZ23" i="28"/>
  <c r="AZ22" i="28"/>
  <c r="AZ30" i="28"/>
  <c r="AN42" i="28"/>
  <c r="AV42" i="28"/>
  <c r="AH8" i="28"/>
  <c r="AU8" i="28" s="1"/>
  <c r="AZ4" i="28"/>
  <c r="AZ6" i="28"/>
  <c r="AE15" i="28"/>
  <c r="AR15" i="28" s="1"/>
  <c r="AZ12" i="28"/>
  <c r="AZ18" i="28"/>
  <c r="AZ35" i="28"/>
  <c r="AO42" i="28"/>
  <c r="AZ39" i="28"/>
  <c r="AX11" i="28"/>
  <c r="AK15" i="28"/>
  <c r="AX15" i="28" s="1"/>
  <c r="AO3" i="28"/>
  <c r="AB8" i="28"/>
  <c r="AO8" i="28" s="1"/>
  <c r="AW3" i="28"/>
  <c r="AJ8" i="28"/>
  <c r="AW8" i="28" s="1"/>
  <c r="AG15" i="28"/>
  <c r="AT15" i="28" s="1"/>
  <c r="AT9" i="28"/>
  <c r="AZ10" i="28"/>
  <c r="AZ14" i="28"/>
  <c r="AZ17" i="28"/>
  <c r="AZ24" i="28"/>
  <c r="AP11" i="28"/>
  <c r="AZ11" i="28" s="1"/>
  <c r="AC15" i="28"/>
  <c r="AP15" i="28" s="1"/>
  <c r="AZ13" i="28"/>
  <c r="AR42" i="28"/>
  <c r="AA15" i="28"/>
  <c r="AN15" i="28" s="1"/>
  <c r="AT3" i="28"/>
  <c r="AQ9" i="28"/>
  <c r="AY9" i="28"/>
  <c r="AS16" i="28"/>
  <c r="AQ27" i="28"/>
  <c r="AZ27" i="28" s="1"/>
  <c r="AY27" i="28"/>
  <c r="AF32" i="28"/>
  <c r="AS32" i="28" s="1"/>
  <c r="AN33" i="28"/>
  <c r="AV33" i="28"/>
  <c r="AO38" i="28"/>
  <c r="AW38" i="28"/>
  <c r="AF42" i="28"/>
  <c r="AU3" i="28"/>
  <c r="AR9" i="28"/>
  <c r="AT16" i="28"/>
  <c r="AC26" i="28"/>
  <c r="AP26" i="28" s="1"/>
  <c r="AK26" i="28"/>
  <c r="AG32" i="28"/>
  <c r="AT32" i="28" s="1"/>
  <c r="AO33" i="28"/>
  <c r="AW33" i="28"/>
  <c r="AG42" i="28"/>
  <c r="AI26" i="28"/>
  <c r="AV26" i="28" s="1"/>
  <c r="AS9" i="28"/>
  <c r="AU16" i="28"/>
  <c r="AP33" i="28"/>
  <c r="AX33" i="28"/>
  <c r="AQ38" i="28"/>
  <c r="AY38" i="28"/>
  <c r="AH42" i="28"/>
  <c r="AA26" i="28"/>
  <c r="AN26" i="28" s="1"/>
  <c r="AR28" i="28"/>
  <c r="AZ28" i="28" s="1"/>
  <c r="AQ33" i="28"/>
  <c r="AY33" i="28"/>
  <c r="AR38" i="28"/>
  <c r="AB32" i="28"/>
  <c r="AO32" i="28" s="1"/>
  <c r="AJ32" i="28"/>
  <c r="AW32" i="28" s="1"/>
  <c r="AN9" i="28"/>
  <c r="AV9" i="28"/>
  <c r="AB39" i="26"/>
  <c r="AC39" i="26"/>
  <c r="AD39" i="26"/>
  <c r="AE39" i="26"/>
  <c r="AF39" i="26"/>
  <c r="AG39" i="26"/>
  <c r="AH39" i="26"/>
  <c r="AI39" i="26"/>
  <c r="AJ39" i="26"/>
  <c r="AK39" i="26"/>
  <c r="AL39" i="26"/>
  <c r="AB4" i="26"/>
  <c r="AC4" i="26"/>
  <c r="AD4" i="26"/>
  <c r="AE4" i="26"/>
  <c r="AF4" i="26"/>
  <c r="AG4" i="26"/>
  <c r="AH4" i="26"/>
  <c r="AI4" i="26"/>
  <c r="AJ4" i="26"/>
  <c r="AK4" i="26"/>
  <c r="AL4" i="26"/>
  <c r="AK43" i="28" l="1"/>
  <c r="AL43" i="28"/>
  <c r="AY43" i="28" s="1"/>
  <c r="AZ37" i="28"/>
  <c r="AA43" i="28"/>
  <c r="AN43" i="28" s="1"/>
  <c r="AZ38" i="28"/>
  <c r="AZ16" i="28"/>
  <c r="AZ32" i="28"/>
  <c r="AZ3" i="28"/>
  <c r="AD43" i="28"/>
  <c r="AQ43" i="28" s="1"/>
  <c r="AZ8" i="28"/>
  <c r="AJ43" i="28"/>
  <c r="AW43" i="28" s="1"/>
  <c r="AZ15" i="28"/>
  <c r="AC43" i="28"/>
  <c r="AP43" i="28" s="1"/>
  <c r="AB43" i="28"/>
  <c r="AO43" i="28" s="1"/>
  <c r="AZ26" i="28"/>
  <c r="AE43" i="28"/>
  <c r="AZ9" i="28"/>
  <c r="AU42" i="28"/>
  <c r="AH43" i="28"/>
  <c r="AU43" i="28" s="1"/>
  <c r="AT42" i="28"/>
  <c r="AG43" i="28"/>
  <c r="AT43" i="28" s="1"/>
  <c r="AS42" i="28"/>
  <c r="AF43" i="28"/>
  <c r="AS43" i="28" s="1"/>
  <c r="AI43" i="28"/>
  <c r="AV43" i="28" s="1"/>
  <c r="AN43" i="26"/>
  <c r="AZ42" i="28" l="1"/>
  <c r="AZ43" i="28"/>
  <c r="AR5" i="26"/>
  <c r="AS33" i="26"/>
  <c r="AS34" i="26"/>
  <c r="AB10" i="26" l="1"/>
  <c r="AE5" i="26" l="1"/>
  <c r="AH16" i="26" l="1"/>
  <c r="AH17" i="26"/>
  <c r="AH18" i="26"/>
  <c r="AH19" i="26"/>
  <c r="AH20" i="26"/>
  <c r="AH21" i="26"/>
  <c r="AH22" i="26"/>
  <c r="AH23" i="26"/>
  <c r="AH24" i="26"/>
  <c r="AH25" i="26"/>
  <c r="AH26" i="26"/>
  <c r="AH27" i="26"/>
  <c r="AH28" i="26"/>
  <c r="AH29" i="26"/>
  <c r="AH30" i="26"/>
  <c r="AH31" i="26"/>
  <c r="AH32" i="26"/>
  <c r="AH33" i="26"/>
  <c r="AH37" i="26" s="1"/>
  <c r="AH34" i="26"/>
  <c r="AH35" i="26"/>
  <c r="AH36" i="26"/>
  <c r="AH38" i="26"/>
  <c r="AH40" i="26"/>
  <c r="AH41" i="26"/>
  <c r="AH42" i="26"/>
  <c r="AH43" i="26" l="1"/>
  <c r="AU43" i="26" s="1"/>
  <c r="AH3" i="26"/>
  <c r="AH5" i="26"/>
  <c r="AH8" i="26" s="1"/>
  <c r="AH6" i="26"/>
  <c r="AH7" i="26"/>
  <c r="AH9" i="26"/>
  <c r="AH15" i="26" s="1"/>
  <c r="AH10" i="26"/>
  <c r="AH11" i="26"/>
  <c r="AH12" i="26"/>
  <c r="AH13" i="26"/>
  <c r="AH14" i="26"/>
  <c r="AL10" i="26" l="1"/>
  <c r="AL27" i="26"/>
  <c r="AL28" i="26"/>
  <c r="AL29" i="26"/>
  <c r="AL30" i="26"/>
  <c r="AL31" i="26"/>
  <c r="AL33" i="26"/>
  <c r="AL37" i="26" s="1"/>
  <c r="AL34" i="26"/>
  <c r="AL35" i="26"/>
  <c r="AL36" i="26"/>
  <c r="AL38" i="26"/>
  <c r="AL40" i="26"/>
  <c r="AL41" i="26"/>
  <c r="AL16" i="26"/>
  <c r="AL17" i="26"/>
  <c r="AL18" i="26"/>
  <c r="AL19" i="26"/>
  <c r="AL20" i="26"/>
  <c r="AL21" i="26"/>
  <c r="AL22" i="26"/>
  <c r="AL23" i="26"/>
  <c r="AL24" i="26"/>
  <c r="AL25" i="26"/>
  <c r="AL3" i="26"/>
  <c r="AL8" i="26" s="1"/>
  <c r="AL5" i="26"/>
  <c r="AL6" i="26"/>
  <c r="AL7" i="26"/>
  <c r="AL9" i="26"/>
  <c r="AL11" i="26"/>
  <c r="AL12" i="26"/>
  <c r="AL13" i="26"/>
  <c r="AL14" i="26"/>
  <c r="AQ5" i="26"/>
  <c r="AL42" i="26" l="1"/>
  <c r="AL26" i="26"/>
  <c r="AL32" i="26"/>
  <c r="AL43" i="26" s="1"/>
  <c r="AL15" i="26"/>
  <c r="AD41" i="26" l="1"/>
  <c r="AD40" i="26"/>
  <c r="AD38" i="26"/>
  <c r="AD36" i="26"/>
  <c r="AD35" i="26"/>
  <c r="AD34" i="26"/>
  <c r="AD33" i="26"/>
  <c r="AD37" i="26" s="1"/>
  <c r="AD31" i="26"/>
  <c r="AD30" i="26"/>
  <c r="AD32" i="26" s="1"/>
  <c r="AD29" i="26"/>
  <c r="AD28" i="26"/>
  <c r="AD27" i="26"/>
  <c r="AD25" i="26"/>
  <c r="AD24" i="26"/>
  <c r="AD23" i="26"/>
  <c r="AD22" i="26"/>
  <c r="AD21" i="26"/>
  <c r="AD18" i="26"/>
  <c r="AD17" i="26"/>
  <c r="AD16" i="26"/>
  <c r="AD26" i="26" s="1"/>
  <c r="AD14" i="26"/>
  <c r="AD13" i="26"/>
  <c r="AD12" i="26"/>
  <c r="AD15" i="26" s="1"/>
  <c r="AD11" i="26"/>
  <c r="AD10" i="26"/>
  <c r="AD9" i="26"/>
  <c r="AD7" i="26"/>
  <c r="AD6" i="26"/>
  <c r="AD3" i="26"/>
  <c r="AD8" i="26" s="1"/>
  <c r="AD42" i="26" l="1"/>
  <c r="AD43" i="26" s="1"/>
  <c r="AQ43" i="26" s="1"/>
  <c r="AE23" i="26" l="1"/>
  <c r="AF23" i="26"/>
  <c r="AG23" i="26"/>
  <c r="AI23" i="26"/>
  <c r="AJ23" i="26"/>
  <c r="AK23" i="26"/>
  <c r="AA23" i="26"/>
  <c r="AB23" i="26"/>
  <c r="AR4" i="26"/>
  <c r="AS4" i="26"/>
  <c r="AT4" i="26"/>
  <c r="AU4" i="26"/>
  <c r="AV4" i="26"/>
  <c r="AW4" i="26"/>
  <c r="AX4" i="26"/>
  <c r="AY4" i="26"/>
  <c r="AA4" i="26"/>
  <c r="AO4" i="26"/>
  <c r="AP4" i="26"/>
  <c r="B43" i="26" l="1"/>
  <c r="F42" i="26"/>
  <c r="AY41" i="26"/>
  <c r="AK41" i="26"/>
  <c r="AX41" i="26" s="1"/>
  <c r="AJ41" i="26"/>
  <c r="AW41" i="26" s="1"/>
  <c r="AI41" i="26"/>
  <c r="AV41" i="26" s="1"/>
  <c r="AU41" i="26"/>
  <c r="AG41" i="26"/>
  <c r="AT41" i="26" s="1"/>
  <c r="AF41" i="26"/>
  <c r="AS41" i="26" s="1"/>
  <c r="AE41" i="26"/>
  <c r="AR41" i="26" s="1"/>
  <c r="AQ41" i="26"/>
  <c r="AC41" i="26"/>
  <c r="AP41" i="26" s="1"/>
  <c r="AB41" i="26"/>
  <c r="AO41" i="26" s="1"/>
  <c r="AA41" i="26"/>
  <c r="AN41" i="26" s="1"/>
  <c r="U41" i="26"/>
  <c r="AY40" i="26"/>
  <c r="AK40" i="26"/>
  <c r="AX40" i="26" s="1"/>
  <c r="AJ40" i="26"/>
  <c r="AW40" i="26" s="1"/>
  <c r="AI40" i="26"/>
  <c r="AV40" i="26" s="1"/>
  <c r="AU40" i="26"/>
  <c r="AG40" i="26"/>
  <c r="AT40" i="26" s="1"/>
  <c r="AF40" i="26"/>
  <c r="AS40" i="26" s="1"/>
  <c r="AE40" i="26"/>
  <c r="AR40" i="26" s="1"/>
  <c r="AQ40" i="26"/>
  <c r="AC40" i="26"/>
  <c r="AP40" i="26" s="1"/>
  <c r="AB40" i="26"/>
  <c r="AO40" i="26" s="1"/>
  <c r="AA40" i="26"/>
  <c r="AN40" i="26" s="1"/>
  <c r="U40" i="26"/>
  <c r="AY39" i="26"/>
  <c r="AX39" i="26"/>
  <c r="AW39" i="26"/>
  <c r="AV39" i="26"/>
  <c r="AU39" i="26"/>
  <c r="AT39" i="26"/>
  <c r="AS39" i="26"/>
  <c r="AR39" i="26"/>
  <c r="AQ39" i="26"/>
  <c r="AP39" i="26"/>
  <c r="AO39" i="26"/>
  <c r="AA39" i="26"/>
  <c r="AN39" i="26" s="1"/>
  <c r="U39" i="26"/>
  <c r="AY38" i="26"/>
  <c r="AK38" i="26"/>
  <c r="AJ38" i="26"/>
  <c r="AI38" i="26"/>
  <c r="AU38" i="26"/>
  <c r="AG38" i="26"/>
  <c r="AT38" i="26" s="1"/>
  <c r="AF38" i="26"/>
  <c r="AS38" i="26" s="1"/>
  <c r="AE38" i="26"/>
  <c r="AQ38" i="26"/>
  <c r="AC38" i="26"/>
  <c r="AP38" i="26" s="1"/>
  <c r="AB38" i="26"/>
  <c r="AA38" i="26"/>
  <c r="U38" i="26"/>
  <c r="F37" i="26"/>
  <c r="AY36" i="26"/>
  <c r="AK36" i="26"/>
  <c r="AX36" i="26" s="1"/>
  <c r="AJ36" i="26"/>
  <c r="AW36" i="26" s="1"/>
  <c r="AI36" i="26"/>
  <c r="AV36" i="26" s="1"/>
  <c r="AU36" i="26"/>
  <c r="AG36" i="26"/>
  <c r="AT36" i="26" s="1"/>
  <c r="AF36" i="26"/>
  <c r="AS36" i="26" s="1"/>
  <c r="AE36" i="26"/>
  <c r="AR36" i="26" s="1"/>
  <c r="AQ36" i="26"/>
  <c r="AC36" i="26"/>
  <c r="AP36" i="26" s="1"/>
  <c r="AB36" i="26"/>
  <c r="AO36" i="26" s="1"/>
  <c r="AA36" i="26"/>
  <c r="AN36" i="26" s="1"/>
  <c r="U36" i="26"/>
  <c r="AY35" i="26"/>
  <c r="AK35" i="26"/>
  <c r="AX35" i="26" s="1"/>
  <c r="AJ35" i="26"/>
  <c r="AW35" i="26" s="1"/>
  <c r="AI35" i="26"/>
  <c r="AV35" i="26" s="1"/>
  <c r="AU35" i="26"/>
  <c r="AG35" i="26"/>
  <c r="AT35" i="26" s="1"/>
  <c r="AF35" i="26"/>
  <c r="AS35" i="26" s="1"/>
  <c r="AE35" i="26"/>
  <c r="AR35" i="26" s="1"/>
  <c r="AQ35" i="26"/>
  <c r="AC35" i="26"/>
  <c r="AP35" i="26" s="1"/>
  <c r="AB35" i="26"/>
  <c r="AO35" i="26" s="1"/>
  <c r="AA35" i="26"/>
  <c r="AN35" i="26" s="1"/>
  <c r="U35" i="26"/>
  <c r="AY34" i="26"/>
  <c r="AK34" i="26"/>
  <c r="AX34" i="26" s="1"/>
  <c r="AJ34" i="26"/>
  <c r="AW34" i="26" s="1"/>
  <c r="AI34" i="26"/>
  <c r="AV34" i="26" s="1"/>
  <c r="AU34" i="26"/>
  <c r="AG34" i="26"/>
  <c r="AT34" i="26" s="1"/>
  <c r="AF34" i="26"/>
  <c r="AE34" i="26"/>
  <c r="AR34" i="26" s="1"/>
  <c r="AQ34" i="26"/>
  <c r="AC34" i="26"/>
  <c r="AP34" i="26" s="1"/>
  <c r="AB34" i="26"/>
  <c r="AO34" i="26" s="1"/>
  <c r="AA34" i="26"/>
  <c r="AN34" i="26" s="1"/>
  <c r="AK33" i="26"/>
  <c r="AX33" i="26" s="1"/>
  <c r="AJ33" i="26"/>
  <c r="AI33" i="26"/>
  <c r="AG33" i="26"/>
  <c r="AT33" i="26" s="1"/>
  <c r="AF33" i="26"/>
  <c r="AE33" i="26"/>
  <c r="AC33" i="26"/>
  <c r="AP33" i="26" s="1"/>
  <c r="AB33" i="26"/>
  <c r="AO33" i="26" s="1"/>
  <c r="AA33" i="26"/>
  <c r="AN33" i="26" s="1"/>
  <c r="F32" i="26"/>
  <c r="AY31" i="26"/>
  <c r="AK31" i="26"/>
  <c r="AX31" i="26" s="1"/>
  <c r="AJ31" i="26"/>
  <c r="AW31" i="26" s="1"/>
  <c r="AI31" i="26"/>
  <c r="AV31" i="26" s="1"/>
  <c r="AU31" i="26"/>
  <c r="AG31" i="26"/>
  <c r="AT31" i="26" s="1"/>
  <c r="AF31" i="26"/>
  <c r="AS31" i="26" s="1"/>
  <c r="AE31" i="26"/>
  <c r="AR31" i="26" s="1"/>
  <c r="AQ31" i="26"/>
  <c r="AC31" i="26"/>
  <c r="AP31" i="26" s="1"/>
  <c r="AB31" i="26"/>
  <c r="AO31" i="26" s="1"/>
  <c r="AA31" i="26"/>
  <c r="AN31" i="26" s="1"/>
  <c r="U31" i="26"/>
  <c r="AY30" i="26"/>
  <c r="AK30" i="26"/>
  <c r="AX30" i="26" s="1"/>
  <c r="AJ30" i="26"/>
  <c r="AW30" i="26" s="1"/>
  <c r="AI30" i="26"/>
  <c r="AV30" i="26" s="1"/>
  <c r="AU30" i="26"/>
  <c r="AG30" i="26"/>
  <c r="AT30" i="26" s="1"/>
  <c r="AF30" i="26"/>
  <c r="AS30" i="26" s="1"/>
  <c r="AE30" i="26"/>
  <c r="AR30" i="26" s="1"/>
  <c r="AQ30" i="26"/>
  <c r="AC30" i="26"/>
  <c r="AP30" i="26" s="1"/>
  <c r="AB30" i="26"/>
  <c r="AO30" i="26" s="1"/>
  <c r="AA30" i="26"/>
  <c r="AN30" i="26" s="1"/>
  <c r="U30" i="26"/>
  <c r="AY29" i="26"/>
  <c r="AK29" i="26"/>
  <c r="AX29" i="26" s="1"/>
  <c r="AJ29" i="26"/>
  <c r="AW29" i="26" s="1"/>
  <c r="AI29" i="26"/>
  <c r="AV29" i="26" s="1"/>
  <c r="AU29" i="26"/>
  <c r="AG29" i="26"/>
  <c r="AT29" i="26" s="1"/>
  <c r="AF29" i="26"/>
  <c r="AS29" i="26" s="1"/>
  <c r="AE29" i="26"/>
  <c r="AR29" i="26" s="1"/>
  <c r="AQ29" i="26"/>
  <c r="AC29" i="26"/>
  <c r="AP29" i="26" s="1"/>
  <c r="AB29" i="26"/>
  <c r="AO29" i="26" s="1"/>
  <c r="AA29" i="26"/>
  <c r="AN29" i="26" s="1"/>
  <c r="U29" i="26"/>
  <c r="AY28" i="26"/>
  <c r="AK28" i="26"/>
  <c r="AJ28" i="26"/>
  <c r="AW28" i="26" s="1"/>
  <c r="AI28" i="26"/>
  <c r="AV28" i="26" s="1"/>
  <c r="AU28" i="26"/>
  <c r="AG28" i="26"/>
  <c r="AT28" i="26" s="1"/>
  <c r="AF28" i="26"/>
  <c r="AS28" i="26" s="1"/>
  <c r="AE28" i="26"/>
  <c r="AR28" i="26" s="1"/>
  <c r="AQ28" i="26"/>
  <c r="AC28" i="26"/>
  <c r="AP28" i="26" s="1"/>
  <c r="AB28" i="26"/>
  <c r="AO28" i="26" s="1"/>
  <c r="AA28" i="26"/>
  <c r="AN28" i="26" s="1"/>
  <c r="U28" i="26"/>
  <c r="AY27" i="26"/>
  <c r="AK27" i="26"/>
  <c r="AX27" i="26" s="1"/>
  <c r="AJ27" i="26"/>
  <c r="AI27" i="26"/>
  <c r="AU27" i="26"/>
  <c r="AG27" i="26"/>
  <c r="AT27" i="26" s="1"/>
  <c r="AF27" i="26"/>
  <c r="AS27" i="26" s="1"/>
  <c r="AE27" i="26"/>
  <c r="AR27" i="26" s="1"/>
  <c r="AQ27" i="26"/>
  <c r="AC27" i="26"/>
  <c r="AP27" i="26" s="1"/>
  <c r="AB27" i="26"/>
  <c r="AA27" i="26"/>
  <c r="U27" i="26"/>
  <c r="F26" i="26"/>
  <c r="AY25" i="26"/>
  <c r="AK25" i="26"/>
  <c r="AX25" i="26" s="1"/>
  <c r="AJ25" i="26"/>
  <c r="AW25" i="26" s="1"/>
  <c r="AI25" i="26"/>
  <c r="AV25" i="26" s="1"/>
  <c r="AU25" i="26"/>
  <c r="AG25" i="26"/>
  <c r="AT25" i="26" s="1"/>
  <c r="AF25" i="26"/>
  <c r="AS25" i="26" s="1"/>
  <c r="AE25" i="26"/>
  <c r="AR25" i="26" s="1"/>
  <c r="AQ25" i="26"/>
  <c r="AC25" i="26"/>
  <c r="AP25" i="26" s="1"/>
  <c r="AB25" i="26"/>
  <c r="AO25" i="26" s="1"/>
  <c r="AA25" i="26"/>
  <c r="AN25" i="26" s="1"/>
  <c r="AN24" i="26"/>
  <c r="AY24" i="26"/>
  <c r="AK24" i="26"/>
  <c r="AX24" i="26" s="1"/>
  <c r="AJ24" i="26"/>
  <c r="AW24" i="26" s="1"/>
  <c r="AI24" i="26"/>
  <c r="AV24" i="26" s="1"/>
  <c r="AU24" i="26"/>
  <c r="AG24" i="26"/>
  <c r="AT24" i="26" s="1"/>
  <c r="AF24" i="26"/>
  <c r="AS24" i="26" s="1"/>
  <c r="AE24" i="26"/>
  <c r="AR24" i="26" s="1"/>
  <c r="AQ24" i="26"/>
  <c r="AC24" i="26"/>
  <c r="AP24" i="26" s="1"/>
  <c r="AB24" i="26"/>
  <c r="AO24" i="26" s="1"/>
  <c r="AA24" i="26"/>
  <c r="U24" i="26"/>
  <c r="AO23" i="26"/>
  <c r="AN23" i="26"/>
  <c r="AY23" i="26"/>
  <c r="AX23" i="26"/>
  <c r="AW23" i="26"/>
  <c r="AV23" i="26"/>
  <c r="AU23" i="26"/>
  <c r="AT23" i="26"/>
  <c r="AS23" i="26"/>
  <c r="AR23" i="26"/>
  <c r="AQ23" i="26"/>
  <c r="AC23" i="26"/>
  <c r="AP23" i="26" s="1"/>
  <c r="U23" i="26"/>
  <c r="AY22" i="26"/>
  <c r="AK22" i="26"/>
  <c r="AX22" i="26" s="1"/>
  <c r="AJ22" i="26"/>
  <c r="AW22" i="26" s="1"/>
  <c r="AI22" i="26"/>
  <c r="AV22" i="26" s="1"/>
  <c r="AU22" i="26"/>
  <c r="AG22" i="26"/>
  <c r="AT22" i="26" s="1"/>
  <c r="AF22" i="26"/>
  <c r="AS22" i="26" s="1"/>
  <c r="AE22" i="26"/>
  <c r="AR22" i="26" s="1"/>
  <c r="AQ22" i="26"/>
  <c r="AC22" i="26"/>
  <c r="AP22" i="26" s="1"/>
  <c r="AB22" i="26"/>
  <c r="AO22" i="26" s="1"/>
  <c r="AA22" i="26"/>
  <c r="AN22" i="26" s="1"/>
  <c r="U22" i="26"/>
  <c r="AY21" i="26"/>
  <c r="AK21" i="26"/>
  <c r="AX21" i="26" s="1"/>
  <c r="AJ21" i="26"/>
  <c r="AW21" i="26" s="1"/>
  <c r="AI21" i="26"/>
  <c r="AV21" i="26" s="1"/>
  <c r="AU21" i="26"/>
  <c r="AG21" i="26"/>
  <c r="AT21" i="26" s="1"/>
  <c r="AF21" i="26"/>
  <c r="AS21" i="26" s="1"/>
  <c r="AE21" i="26"/>
  <c r="AR21" i="26" s="1"/>
  <c r="AQ21" i="26"/>
  <c r="AC21" i="26"/>
  <c r="AP21" i="26" s="1"/>
  <c r="AB21" i="26"/>
  <c r="AO21" i="26" s="1"/>
  <c r="AA21" i="26"/>
  <c r="AN21" i="26" s="1"/>
  <c r="U21" i="26"/>
  <c r="AY20" i="26"/>
  <c r="AK20" i="26"/>
  <c r="AX20" i="26" s="1"/>
  <c r="AJ20" i="26"/>
  <c r="AW20" i="26" s="1"/>
  <c r="AI20" i="26"/>
  <c r="AV20" i="26" s="1"/>
  <c r="AU20" i="26"/>
  <c r="AG20" i="26"/>
  <c r="AT20" i="26" s="1"/>
  <c r="AF20" i="26"/>
  <c r="AS20" i="26" s="1"/>
  <c r="AE20" i="26"/>
  <c r="AR20" i="26" s="1"/>
  <c r="AQ20" i="26"/>
  <c r="AC20" i="26"/>
  <c r="AP20" i="26" s="1"/>
  <c r="AB20" i="26"/>
  <c r="AO20" i="26" s="1"/>
  <c r="AA20" i="26"/>
  <c r="AN20" i="26" s="1"/>
  <c r="U20" i="26"/>
  <c r="AY19" i="26"/>
  <c r="AK19" i="26"/>
  <c r="AX19" i="26" s="1"/>
  <c r="AJ19" i="26"/>
  <c r="AW19" i="26" s="1"/>
  <c r="AI19" i="26"/>
  <c r="AV19" i="26" s="1"/>
  <c r="AU19" i="26"/>
  <c r="AG19" i="26"/>
  <c r="AT19" i="26" s="1"/>
  <c r="AF19" i="26"/>
  <c r="AS19" i="26" s="1"/>
  <c r="AE19" i="26"/>
  <c r="AR19" i="26" s="1"/>
  <c r="AQ19" i="26"/>
  <c r="AC19" i="26"/>
  <c r="AP19" i="26" s="1"/>
  <c r="AB19" i="26"/>
  <c r="AO19" i="26" s="1"/>
  <c r="AA19" i="26"/>
  <c r="AN19" i="26" s="1"/>
  <c r="U19" i="26"/>
  <c r="AY18" i="26"/>
  <c r="AK18" i="26"/>
  <c r="AX18" i="26" s="1"/>
  <c r="AJ18" i="26"/>
  <c r="AW18" i="26" s="1"/>
  <c r="AI18" i="26"/>
  <c r="AV18" i="26" s="1"/>
  <c r="AU18" i="26"/>
  <c r="AG18" i="26"/>
  <c r="AT18" i="26" s="1"/>
  <c r="AF18" i="26"/>
  <c r="AS18" i="26" s="1"/>
  <c r="AE18" i="26"/>
  <c r="AR18" i="26" s="1"/>
  <c r="AQ18" i="26"/>
  <c r="AC18" i="26"/>
  <c r="AP18" i="26" s="1"/>
  <c r="AB18" i="26"/>
  <c r="AO18" i="26" s="1"/>
  <c r="AA18" i="26"/>
  <c r="AN18" i="26" s="1"/>
  <c r="U18" i="26"/>
  <c r="AY17" i="26"/>
  <c r="AK17" i="26"/>
  <c r="AX17" i="26" s="1"/>
  <c r="AJ17" i="26"/>
  <c r="AW17" i="26" s="1"/>
  <c r="AI17" i="26"/>
  <c r="AV17" i="26" s="1"/>
  <c r="AU17" i="26"/>
  <c r="AG17" i="26"/>
  <c r="AT17" i="26" s="1"/>
  <c r="AF17" i="26"/>
  <c r="AS17" i="26" s="1"/>
  <c r="AE17" i="26"/>
  <c r="AR17" i="26" s="1"/>
  <c r="AQ17" i="26"/>
  <c r="AC17" i="26"/>
  <c r="AP17" i="26" s="1"/>
  <c r="AB17" i="26"/>
  <c r="AO17" i="26" s="1"/>
  <c r="AA17" i="26"/>
  <c r="AN17" i="26" s="1"/>
  <c r="U17" i="26"/>
  <c r="AY16" i="26"/>
  <c r="AK16" i="26"/>
  <c r="AX16" i="26" s="1"/>
  <c r="AJ16" i="26"/>
  <c r="AW16" i="26" s="1"/>
  <c r="AI16" i="26"/>
  <c r="AV16" i="26" s="1"/>
  <c r="AG16" i="26"/>
  <c r="AT16" i="26" s="1"/>
  <c r="AF16" i="26"/>
  <c r="AS16" i="26" s="1"/>
  <c r="AE16" i="26"/>
  <c r="AQ16" i="26"/>
  <c r="AC16" i="26"/>
  <c r="AP16" i="26" s="1"/>
  <c r="AB16" i="26"/>
  <c r="AO16" i="26" s="1"/>
  <c r="AA16" i="26"/>
  <c r="AN16" i="26" s="1"/>
  <c r="U16" i="26"/>
  <c r="F15" i="26"/>
  <c r="AY14" i="26"/>
  <c r="AK14" i="26"/>
  <c r="AX14" i="26" s="1"/>
  <c r="AJ14" i="26"/>
  <c r="AW14" i="26" s="1"/>
  <c r="AI14" i="26"/>
  <c r="AV14" i="26" s="1"/>
  <c r="AU14" i="26"/>
  <c r="AG14" i="26"/>
  <c r="AT14" i="26" s="1"/>
  <c r="AF14" i="26"/>
  <c r="AS14" i="26" s="1"/>
  <c r="AE14" i="26"/>
  <c r="AR14" i="26" s="1"/>
  <c r="AQ14" i="26"/>
  <c r="AC14" i="26"/>
  <c r="AP14" i="26" s="1"/>
  <c r="AB14" i="26"/>
  <c r="AO14" i="26" s="1"/>
  <c r="AA14" i="26"/>
  <c r="AN14" i="26" s="1"/>
  <c r="U14" i="26"/>
  <c r="AY13" i="26"/>
  <c r="AK13" i="26"/>
  <c r="AX13" i="26" s="1"/>
  <c r="AJ13" i="26"/>
  <c r="AW13" i="26" s="1"/>
  <c r="AI13" i="26"/>
  <c r="AV13" i="26" s="1"/>
  <c r="AU13" i="26"/>
  <c r="AG13" i="26"/>
  <c r="AT13" i="26" s="1"/>
  <c r="AF13" i="26"/>
  <c r="AS13" i="26" s="1"/>
  <c r="AE13" i="26"/>
  <c r="AR13" i="26" s="1"/>
  <c r="AQ13" i="26"/>
  <c r="AC13" i="26"/>
  <c r="AP13" i="26" s="1"/>
  <c r="AB13" i="26"/>
  <c r="AO13" i="26" s="1"/>
  <c r="AA13" i="26"/>
  <c r="AN13" i="26" s="1"/>
  <c r="U13" i="26"/>
  <c r="AY12" i="26"/>
  <c r="AK12" i="26"/>
  <c r="AX12" i="26" s="1"/>
  <c r="AJ12" i="26"/>
  <c r="AW12" i="26" s="1"/>
  <c r="AI12" i="26"/>
  <c r="AV12" i="26" s="1"/>
  <c r="AU12" i="26"/>
  <c r="AG12" i="26"/>
  <c r="AT12" i="26" s="1"/>
  <c r="AF12" i="26"/>
  <c r="AS12" i="26" s="1"/>
  <c r="AE12" i="26"/>
  <c r="AR12" i="26" s="1"/>
  <c r="AQ12" i="26"/>
  <c r="AC12" i="26"/>
  <c r="AP12" i="26" s="1"/>
  <c r="AB12" i="26"/>
  <c r="AO12" i="26" s="1"/>
  <c r="AA12" i="26"/>
  <c r="AN12" i="26" s="1"/>
  <c r="U12" i="26"/>
  <c r="AY11" i="26"/>
  <c r="AK11" i="26"/>
  <c r="AX11" i="26" s="1"/>
  <c r="AJ11" i="26"/>
  <c r="AW11" i="26" s="1"/>
  <c r="AI11" i="26"/>
  <c r="AV11" i="26" s="1"/>
  <c r="AU11" i="26"/>
  <c r="AG11" i="26"/>
  <c r="AT11" i="26" s="1"/>
  <c r="AF11" i="26"/>
  <c r="AS11" i="26" s="1"/>
  <c r="AE11" i="26"/>
  <c r="AR11" i="26" s="1"/>
  <c r="AQ11" i="26"/>
  <c r="AC11" i="26"/>
  <c r="AP11" i="26" s="1"/>
  <c r="AB11" i="26"/>
  <c r="AO11" i="26" s="1"/>
  <c r="AA11" i="26"/>
  <c r="AN11" i="26" s="1"/>
  <c r="U11" i="26"/>
  <c r="AY10" i="26"/>
  <c r="AK10" i="26"/>
  <c r="AX10" i="26" s="1"/>
  <c r="AJ10" i="26"/>
  <c r="AW10" i="26" s="1"/>
  <c r="AI10" i="26"/>
  <c r="AV10" i="26" s="1"/>
  <c r="AU10" i="26"/>
  <c r="AG10" i="26"/>
  <c r="AT10" i="26" s="1"/>
  <c r="AF10" i="26"/>
  <c r="AS10" i="26" s="1"/>
  <c r="AE10" i="26"/>
  <c r="AR10" i="26" s="1"/>
  <c r="AQ10" i="26"/>
  <c r="AC10" i="26"/>
  <c r="AP10" i="26" s="1"/>
  <c r="AO10" i="26"/>
  <c r="AA10" i="26"/>
  <c r="AN10" i="26" s="1"/>
  <c r="U10" i="26"/>
  <c r="AK9" i="26"/>
  <c r="AJ9" i="26"/>
  <c r="AI9" i="26"/>
  <c r="AG9" i="26"/>
  <c r="AT9" i="26" s="1"/>
  <c r="AF9" i="26"/>
  <c r="AS9" i="26" s="1"/>
  <c r="AE9" i="26"/>
  <c r="AR9" i="26" s="1"/>
  <c r="AQ9" i="26"/>
  <c r="AC9" i="26"/>
  <c r="AB9" i="26"/>
  <c r="AA9" i="26"/>
  <c r="U9" i="26"/>
  <c r="F8" i="26"/>
  <c r="AY7" i="26"/>
  <c r="AK7" i="26"/>
  <c r="AX7" i="26" s="1"/>
  <c r="AJ7" i="26"/>
  <c r="AW7" i="26" s="1"/>
  <c r="AI7" i="26"/>
  <c r="AV7" i="26" s="1"/>
  <c r="AU7" i="26"/>
  <c r="AG7" i="26"/>
  <c r="AT7" i="26" s="1"/>
  <c r="AF7" i="26"/>
  <c r="AS7" i="26" s="1"/>
  <c r="AE7" i="26"/>
  <c r="AR7" i="26" s="1"/>
  <c r="AQ7" i="26"/>
  <c r="AC7" i="26"/>
  <c r="AP7" i="26" s="1"/>
  <c r="AB7" i="26"/>
  <c r="AO7" i="26" s="1"/>
  <c r="AA7" i="26"/>
  <c r="AN7" i="26" s="1"/>
  <c r="U7" i="26"/>
  <c r="AY6" i="26"/>
  <c r="AK6" i="26"/>
  <c r="AX6" i="26" s="1"/>
  <c r="AJ6" i="26"/>
  <c r="AW6" i="26" s="1"/>
  <c r="AI6" i="26"/>
  <c r="AV6" i="26" s="1"/>
  <c r="AU6" i="26"/>
  <c r="AG6" i="26"/>
  <c r="AT6" i="26" s="1"/>
  <c r="AF6" i="26"/>
  <c r="AE6" i="26"/>
  <c r="AR6" i="26" s="1"/>
  <c r="AQ6" i="26"/>
  <c r="AC6" i="26"/>
  <c r="AP6" i="26" s="1"/>
  <c r="AB6" i="26"/>
  <c r="AO6" i="26" s="1"/>
  <c r="AA6" i="26"/>
  <c r="AN6" i="26" s="1"/>
  <c r="U6" i="26"/>
  <c r="AY5" i="26"/>
  <c r="AK5" i="26"/>
  <c r="AX5" i="26" s="1"/>
  <c r="AJ5" i="26"/>
  <c r="AW5" i="26" s="1"/>
  <c r="AI5" i="26"/>
  <c r="AV5" i="26" s="1"/>
  <c r="AU5" i="26"/>
  <c r="AG5" i="26"/>
  <c r="AT5" i="26" s="1"/>
  <c r="AF5" i="26"/>
  <c r="AS5" i="26" s="1"/>
  <c r="AC5" i="26"/>
  <c r="AP5" i="26" s="1"/>
  <c r="AB5" i="26"/>
  <c r="AO5" i="26" s="1"/>
  <c r="AA5" i="26"/>
  <c r="AN5" i="26" s="1"/>
  <c r="U5" i="26"/>
  <c r="AQ4" i="26"/>
  <c r="AN4" i="26"/>
  <c r="U4" i="26"/>
  <c r="AY3" i="26"/>
  <c r="AK3" i="26"/>
  <c r="AJ3" i="26"/>
  <c r="AW3" i="26" s="1"/>
  <c r="AI3" i="26"/>
  <c r="AU3" i="26"/>
  <c r="AG3" i="26"/>
  <c r="AT3" i="26" s="1"/>
  <c r="AF3" i="26"/>
  <c r="AS3" i="26" s="1"/>
  <c r="AE3" i="26"/>
  <c r="AR3" i="26" s="1"/>
  <c r="AQ3" i="26"/>
  <c r="AC3" i="26"/>
  <c r="AP3" i="26" s="1"/>
  <c r="AB3" i="26"/>
  <c r="AO3" i="26" s="1"/>
  <c r="AA3" i="26"/>
  <c r="U3" i="26"/>
  <c r="AY15" i="26" l="1"/>
  <c r="AY37" i="26"/>
  <c r="AY33" i="26"/>
  <c r="AY9" i="26"/>
  <c r="AJ37" i="26"/>
  <c r="AW37" i="26" s="1"/>
  <c r="AW33" i="26"/>
  <c r="AI42" i="26"/>
  <c r="AI37" i="26"/>
  <c r="AV37" i="26" s="1"/>
  <c r="AV33" i="26"/>
  <c r="AI8" i="26"/>
  <c r="AV8" i="26" s="1"/>
  <c r="AU37" i="26"/>
  <c r="AU33" i="26"/>
  <c r="AQ37" i="26"/>
  <c r="AA42" i="26"/>
  <c r="AN42" i="26" s="1"/>
  <c r="AN38" i="26"/>
  <c r="AA8" i="26"/>
  <c r="AN8" i="26" s="1"/>
  <c r="AV38" i="26"/>
  <c r="AZ40" i="26"/>
  <c r="AK8" i="26"/>
  <c r="AX8" i="26" s="1"/>
  <c r="AJ8" i="26"/>
  <c r="AW8" i="26" s="1"/>
  <c r="AB8" i="26"/>
  <c r="AO8" i="26" s="1"/>
  <c r="AZ4" i="26"/>
  <c r="AF8" i="26"/>
  <c r="AS8" i="26" s="1"/>
  <c r="AZ10" i="26"/>
  <c r="AZ21" i="26"/>
  <c r="AB42" i="26"/>
  <c r="AO42" i="26" s="1"/>
  <c r="AJ42" i="26"/>
  <c r="AW42" i="26" s="1"/>
  <c r="AW38" i="26"/>
  <c r="AZ41" i="26"/>
  <c r="AQ26" i="26"/>
  <c r="AU26" i="26"/>
  <c r="AU16" i="26"/>
  <c r="AA37" i="26"/>
  <c r="AN37" i="26" s="1"/>
  <c r="AK42" i="26"/>
  <c r="AX42" i="26" s="1"/>
  <c r="AX38" i="26"/>
  <c r="AZ14" i="26"/>
  <c r="AQ32" i="26"/>
  <c r="AY32" i="26"/>
  <c r="AZ13" i="26"/>
  <c r="AZ31" i="26"/>
  <c r="AN3" i="26"/>
  <c r="AC8" i="26"/>
  <c r="AP8" i="26" s="1"/>
  <c r="AV3" i="26"/>
  <c r="AQ8" i="26"/>
  <c r="AZ17" i="26"/>
  <c r="AC32" i="26"/>
  <c r="AP32" i="26" s="1"/>
  <c r="AK32" i="26"/>
  <c r="AX32" i="26" s="1"/>
  <c r="AX28" i="26"/>
  <c r="AZ28" i="26" s="1"/>
  <c r="AO38" i="26"/>
  <c r="AZ5" i="26"/>
  <c r="AC15" i="26"/>
  <c r="AP15" i="26" s="1"/>
  <c r="AP9" i="26"/>
  <c r="AN27" i="26"/>
  <c r="AA32" i="26"/>
  <c r="AN32" i="26" s="1"/>
  <c r="AV42" i="26"/>
  <c r="AI26" i="26"/>
  <c r="AV26" i="26" s="1"/>
  <c r="AO27" i="26"/>
  <c r="AB32" i="26"/>
  <c r="AO32" i="26" s="1"/>
  <c r="AE8" i="26"/>
  <c r="AR8" i="26" s="1"/>
  <c r="AK26" i="26"/>
  <c r="AX26" i="26" s="1"/>
  <c r="AG32" i="26"/>
  <c r="AT32" i="26" s="1"/>
  <c r="AC42" i="26"/>
  <c r="AZ22" i="26"/>
  <c r="AY26" i="26"/>
  <c r="AU32" i="26"/>
  <c r="AA26" i="26"/>
  <c r="AN26" i="26" s="1"/>
  <c r="AZ23" i="26"/>
  <c r="AW27" i="26"/>
  <c r="AJ32" i="26"/>
  <c r="AW32" i="26" s="1"/>
  <c r="AF32" i="26"/>
  <c r="AS32" i="26" s="1"/>
  <c r="AZ39" i="26"/>
  <c r="AZ11" i="26"/>
  <c r="AZ20" i="26"/>
  <c r="AS6" i="26"/>
  <c r="AZ6" i="26" s="1"/>
  <c r="AQ15" i="26"/>
  <c r="AE32" i="26"/>
  <c r="AR32" i="26" s="1"/>
  <c r="AZ30" i="26"/>
  <c r="AC37" i="26"/>
  <c r="AP37" i="26" s="1"/>
  <c r="AK37" i="26"/>
  <c r="AX37" i="26" s="1"/>
  <c r="AZ36" i="26"/>
  <c r="AE42" i="26"/>
  <c r="F43" i="26"/>
  <c r="AK15" i="26"/>
  <c r="AX15" i="26" s="1"/>
  <c r="AX9" i="26"/>
  <c r="AE15" i="26"/>
  <c r="AR15" i="26" s="1"/>
  <c r="AR16" i="26"/>
  <c r="AE26" i="26"/>
  <c r="AR26" i="26" s="1"/>
  <c r="AZ29" i="26"/>
  <c r="AZ35" i="26"/>
  <c r="AF42" i="26"/>
  <c r="AV27" i="26"/>
  <c r="AI32" i="26"/>
  <c r="AV32" i="26" s="1"/>
  <c r="AX3" i="26"/>
  <c r="AU8" i="26"/>
  <c r="AI15" i="26"/>
  <c r="AV15" i="26" s="1"/>
  <c r="AV9" i="26"/>
  <c r="AF15" i="26"/>
  <c r="AS15" i="26" s="1"/>
  <c r="AF26" i="26"/>
  <c r="AS26" i="26" s="1"/>
  <c r="AZ18" i="26"/>
  <c r="AZ19" i="26"/>
  <c r="AZ24" i="26"/>
  <c r="AB26" i="26"/>
  <c r="AO26" i="26" s="1"/>
  <c r="AE37" i="26"/>
  <c r="AR37" i="26" s="1"/>
  <c r="AR33" i="26"/>
  <c r="AB37" i="26"/>
  <c r="AO37" i="26" s="1"/>
  <c r="AG42" i="26"/>
  <c r="AG37" i="26"/>
  <c r="AT37" i="26" s="1"/>
  <c r="AJ26" i="26"/>
  <c r="AW26" i="26" s="1"/>
  <c r="AG8" i="26"/>
  <c r="AT8" i="26" s="1"/>
  <c r="AZ7" i="26"/>
  <c r="AU9" i="26"/>
  <c r="AU15" i="26"/>
  <c r="AY8" i="26"/>
  <c r="AA15" i="26"/>
  <c r="AN15" i="26" s="1"/>
  <c r="AN9" i="26"/>
  <c r="AZ12" i="26"/>
  <c r="AB15" i="26"/>
  <c r="AO15" i="26" s="1"/>
  <c r="AO9" i="26"/>
  <c r="AJ15" i="26"/>
  <c r="AW15" i="26" s="1"/>
  <c r="AW9" i="26"/>
  <c r="AG15" i="26"/>
  <c r="AT15" i="26" s="1"/>
  <c r="AG26" i="26"/>
  <c r="AT26" i="26" s="1"/>
  <c r="AC26" i="26"/>
  <c r="AP26" i="26" s="1"/>
  <c r="AF37" i="26"/>
  <c r="AS37" i="26" s="1"/>
  <c r="AQ33" i="26"/>
  <c r="AR38" i="26"/>
  <c r="AZ16" i="26" l="1"/>
  <c r="AK43" i="26"/>
  <c r="AX43" i="26" s="1"/>
  <c r="AZ38" i="26"/>
  <c r="AZ8" i="26"/>
  <c r="AZ3" i="26"/>
  <c r="AZ37" i="26"/>
  <c r="AR42" i="26"/>
  <c r="AE43" i="26"/>
  <c r="AR43" i="26" s="1"/>
  <c r="AT42" i="26"/>
  <c r="AG43" i="26"/>
  <c r="AT43" i="26" s="1"/>
  <c r="AS42" i="26"/>
  <c r="AF43" i="26"/>
  <c r="AS43" i="26" s="1"/>
  <c r="AZ32" i="26"/>
  <c r="AZ27" i="26"/>
  <c r="AU42" i="26"/>
  <c r="AI43" i="26"/>
  <c r="AV43" i="26" s="1"/>
  <c r="AC43" i="26"/>
  <c r="AP43" i="26" s="1"/>
  <c r="AP42" i="26"/>
  <c r="AB43" i="26"/>
  <c r="AO43" i="26" s="1"/>
  <c r="AZ26" i="26"/>
  <c r="AA43" i="26"/>
  <c r="AZ9" i="26"/>
  <c r="AY42" i="26"/>
  <c r="AY43" i="26"/>
  <c r="AZ15" i="26"/>
  <c r="AQ42" i="26"/>
  <c r="AJ43" i="26"/>
  <c r="AW43" i="26" s="1"/>
  <c r="AZ42" i="26" l="1"/>
  <c r="AZ43" i="26"/>
  <c r="L60" i="4" l="1"/>
  <c r="L60" i="19"/>
  <c r="L11" i="19" l="1"/>
  <c r="F92" i="19"/>
  <c r="F82" i="19"/>
  <c r="F73" i="19"/>
  <c r="F67" i="19"/>
  <c r="F36" i="19"/>
  <c r="L35" i="19"/>
  <c r="F18" i="19"/>
  <c r="L17" i="19"/>
  <c r="L14" i="19"/>
  <c r="L5" i="19"/>
  <c r="L17" i="4"/>
  <c r="L14" i="4"/>
  <c r="L11" i="4"/>
  <c r="L5" i="4" l="1"/>
  <c r="L35" i="4"/>
  <c r="L59" i="17" l="1"/>
  <c r="L11" i="17" l="1"/>
  <c r="L8" i="17" l="1"/>
  <c r="K35" i="4" l="1"/>
  <c r="K17" i="17" l="1"/>
  <c r="K14" i="17"/>
  <c r="K5" i="17"/>
  <c r="K59" i="17"/>
  <c r="F91" i="17"/>
  <c r="F81" i="17"/>
  <c r="F72" i="17"/>
  <c r="F66" i="17"/>
  <c r="F35" i="17"/>
  <c r="F18" i="17"/>
  <c r="F92" i="4" l="1"/>
  <c r="F82" i="4"/>
  <c r="F73" i="4"/>
  <c r="F67" i="4"/>
  <c r="F36" i="4"/>
  <c r="F18" i="4"/>
</calcChain>
</file>

<file path=xl/comments1.xml><?xml version="1.0" encoding="utf-8"?>
<comments xmlns="http://schemas.openxmlformats.org/spreadsheetml/2006/main">
  <authors>
    <author>tc={7F56F483-7581-A74E-B83C-B2888911B528}</author>
  </authors>
  <commentList>
    <comment ref="L39" authorId="0"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Same continues until next exam results expected end of July</t>
        </r>
      </text>
    </comment>
  </commentList>
</comments>
</file>

<file path=xl/sharedStrings.xml><?xml version="1.0" encoding="utf-8"?>
<sst xmlns="http://schemas.openxmlformats.org/spreadsheetml/2006/main" count="3732" uniqueCount="331">
  <si>
    <t>Criteria of assessment</t>
  </si>
  <si>
    <t>Total Weightage</t>
  </si>
  <si>
    <t>S No</t>
  </si>
  <si>
    <t>Parameters</t>
  </si>
  <si>
    <t>Unit of measurement</t>
  </si>
  <si>
    <t>Sub Weightage</t>
  </si>
  <si>
    <t>Frequency</t>
  </si>
  <si>
    <t>MTLY</t>
  </si>
  <si>
    <t>% Students against the Budget</t>
  </si>
  <si>
    <t>Days fees outstanding</t>
  </si>
  <si>
    <t>% DSO v/s Budget</t>
  </si>
  <si>
    <t>No of Admissions</t>
  </si>
  <si>
    <t>% of admissions against Budget</t>
  </si>
  <si>
    <t>Starters</t>
  </si>
  <si>
    <t>% of starters v/s Budget</t>
  </si>
  <si>
    <t>Leavers</t>
  </si>
  <si>
    <t>% of leavers v/s projected Budget</t>
  </si>
  <si>
    <t>Sub Total</t>
  </si>
  <si>
    <t>Customer Focus</t>
  </si>
  <si>
    <t>Student Satisfaction score</t>
  </si>
  <si>
    <t>% of student satisfaction score</t>
  </si>
  <si>
    <t>YLY</t>
  </si>
  <si>
    <t>Parent Satisfaction Score</t>
  </si>
  <si>
    <t>% of parent satisfaction score</t>
  </si>
  <si>
    <t>School / student Awards</t>
  </si>
  <si>
    <t>No of awards won (inter campus, interschool, external awards)</t>
  </si>
  <si>
    <t>HLY</t>
  </si>
  <si>
    <t>QTLY</t>
  </si>
  <si>
    <t>Process and Innovation</t>
  </si>
  <si>
    <t>ASAS average score</t>
  </si>
  <si>
    <t>Average score of ASAS for the campus</t>
  </si>
  <si>
    <t xml:space="preserve">Overall Board Results
</t>
  </si>
  <si>
    <t>% of toppers against projected</t>
  </si>
  <si>
    <t>University placements</t>
  </si>
  <si>
    <t>No of students placed in university v/s applicable students</t>
  </si>
  <si>
    <t>Student teacher ratio</t>
  </si>
  <si>
    <t>Ratio of students to teachers (Actual vs Budget)</t>
  </si>
  <si>
    <t>Audit findings closed v/s total findings received</t>
  </si>
  <si>
    <t>Business Excellence</t>
  </si>
  <si>
    <t>No of NC / Obs in external ISO  and other system audits</t>
  </si>
  <si>
    <t>No of NC / observation</t>
  </si>
  <si>
    <t>No of NC / Obs open more than 60 days</t>
  </si>
  <si>
    <t>No of NC / observation open</t>
  </si>
  <si>
    <t>Awards won in quality / excellence</t>
  </si>
  <si>
    <t>No of awards won</t>
  </si>
  <si>
    <t>% compliance</t>
  </si>
  <si>
    <t>Certification</t>
  </si>
  <si>
    <t>% adherence to plan</t>
  </si>
  <si>
    <t>Health, Safety, Environment and Society</t>
  </si>
  <si>
    <t>Safety audit observations</t>
  </si>
  <si>
    <t>No of major safety audit observation</t>
  </si>
  <si>
    <t>No of Accidents / Incidents</t>
  </si>
  <si>
    <t>Nos</t>
  </si>
  <si>
    <t>Mock drills conducted</t>
  </si>
  <si>
    <t>Nos as per planned</t>
  </si>
  <si>
    <t>People Management</t>
  </si>
  <si>
    <t>Availability of staff</t>
  </si>
  <si>
    <t>Staff availability as per budget and  standard ratio (OC)</t>
  </si>
  <si>
    <t>% retention</t>
  </si>
  <si>
    <t>Employee engagement score</t>
  </si>
  <si>
    <t>% score</t>
  </si>
  <si>
    <t>Training hours / workforce</t>
  </si>
  <si>
    <t>%hours per employee v/s budgeted hours per employee</t>
  </si>
  <si>
    <t>Total</t>
  </si>
  <si>
    <t>Ratio Interpretation</t>
  </si>
  <si>
    <t>Business and Finance Focus</t>
  </si>
  <si>
    <t>No of Students on Roll (Billable students studying in the school)</t>
  </si>
  <si>
    <t>Higher the better</t>
  </si>
  <si>
    <t>Lower the better</t>
  </si>
  <si>
    <t>Student participation in QC/KAIZENS/Innovation</t>
  </si>
  <si>
    <t>Ratio of students to teachers</t>
  </si>
  <si>
    <t>Should Remain at 100% (lower means not good frm academic perspective)</t>
  </si>
  <si>
    <t>Sustainability Index</t>
  </si>
  <si>
    <t>Should Remain at 100% (lower means not good from academic perspective)</t>
  </si>
  <si>
    <t>Principal</t>
  </si>
  <si>
    <t>Country Director</t>
  </si>
  <si>
    <t>Master Owner</t>
  </si>
  <si>
    <t>FC</t>
  </si>
  <si>
    <t>Admissions</t>
  </si>
  <si>
    <t>GCEE</t>
  </si>
  <si>
    <t>Helpdesk</t>
  </si>
  <si>
    <t>% students of Alumni/pastouts</t>
  </si>
  <si>
    <t>Global Head Academics</t>
  </si>
  <si>
    <t>HR</t>
  </si>
  <si>
    <t>Rating System</t>
  </si>
  <si>
    <t>Low 
(Poor)</t>
  </si>
  <si>
    <t>Medium (Satisfactory)</t>
  </si>
  <si>
    <t>High  
 (Good)</t>
  </si>
  <si>
    <t>&gt;100 = 0</t>
  </si>
  <si>
    <t>&lt;=85  = 0</t>
  </si>
  <si>
    <t>&lt; = 85 = 4</t>
  </si>
  <si>
    <t>&lt;80  = 0</t>
  </si>
  <si>
    <t>&gt; 90  = 3</t>
  </si>
  <si>
    <t>&lt;1 = 0</t>
  </si>
  <si>
    <t>&gt; 4 =1</t>
  </si>
  <si>
    <t>&gt; 10 = 0</t>
  </si>
  <si>
    <t>&lt; 5 = 2</t>
  </si>
  <si>
    <t>&gt; 95  = 2</t>
  </si>
  <si>
    <t>&lt;85  = 0
85-90=1</t>
  </si>
  <si>
    <t>93-95=3</t>
  </si>
  <si>
    <t>&gt; 95  = 4</t>
  </si>
  <si>
    <t>&gt; 5 = 0</t>
  </si>
  <si>
    <t>5 -1 = 1</t>
  </si>
  <si>
    <t>&lt; 1 =2</t>
  </si>
  <si>
    <t>5 -3 = 1
3 -1 = 2</t>
  </si>
  <si>
    <t>&lt; 1 = 3</t>
  </si>
  <si>
    <t>80 - 90 = 1</t>
  </si>
  <si>
    <t>&gt; 90  = 2</t>
  </si>
  <si>
    <t>90 - 99 = 0.5</t>
  </si>
  <si>
    <t>&gt; 99 = 1</t>
  </si>
  <si>
    <t>85 -95 = 1</t>
  </si>
  <si>
    <t>&gt; 95 = 2</t>
  </si>
  <si>
    <t>&gt; 1 = 0</t>
  </si>
  <si>
    <t>&lt;=1=1</t>
  </si>
  <si>
    <t>0 = 2</t>
  </si>
  <si>
    <t>&gt; 85 = 3</t>
  </si>
  <si>
    <t xml:space="preserve">   80-90 = 1</t>
  </si>
  <si>
    <t>Alumni partcipation</t>
  </si>
  <si>
    <t>Budget</t>
  </si>
  <si>
    <t>Actual</t>
  </si>
  <si>
    <t>% Actual vs Budget</t>
  </si>
  <si>
    <t>Target</t>
  </si>
  <si>
    <t>% Actual vs Students</t>
  </si>
  <si>
    <t>Closed</t>
  </si>
  <si>
    <t>% Actual vs Target</t>
  </si>
  <si>
    <t>% Actual vs Targert</t>
  </si>
  <si>
    <t>Total Findings</t>
  </si>
  <si>
    <t>Findings Closed</t>
  </si>
  <si>
    <t>% Closed vs Total</t>
  </si>
  <si>
    <t>Actuals</t>
  </si>
  <si>
    <t>Training Hours</t>
  </si>
  <si>
    <t>Training Hours / Workforce</t>
  </si>
  <si>
    <t>Owner</t>
  </si>
  <si>
    <t>Interpretation</t>
  </si>
  <si>
    <t>Monitoring Method</t>
  </si>
  <si>
    <t xml:space="preserve">1.  No. of students enrolled v/s budgeted students count
2. Although overall accountability belongs to Principal, data will be sourced from Marketing
</t>
  </si>
  <si>
    <t xml:space="preserve">1. Opening Balance of enrolled students for the month
2. No of new starters who have paid the fees
3. No of withdrawal
4. Net count of students on board against the budgeted figures
</t>
  </si>
  <si>
    <t>1. % of fees outstandings against revenue (total AR)
2. Although overall accountability belongs to Principal, data will be sourced from Corp Finance</t>
  </si>
  <si>
    <t>1. Total fees collected
2. Total fees pending</t>
  </si>
  <si>
    <t>1. % of admissions against budget
2. Although overall accountability belongs to Principal / Head of school admissions, data will be sourced from Marketing</t>
  </si>
  <si>
    <t xml:space="preserve">1. No of Admissions
2. Budget </t>
  </si>
  <si>
    <t>1. No of  starters in the month against the Budget
2. Although overall accountability belongs to Principal, data will be sourced from Corp Finance</t>
  </si>
  <si>
    <t>1. No of starters
2. No of non-starters
3. Budgeted starters</t>
  </si>
  <si>
    <t>1. No of withdrawal v/s Budget 
2. No of leavers v/s budget 
3. Although overall accountability belongs to Principal, data will be sourced from Corp Finance</t>
  </si>
  <si>
    <t>1. Total withdrawal request
2. Total no of leavers
3. Students retained</t>
  </si>
  <si>
    <t>1. Student satisfaction index computed from the survey
2. Although overall accountability belongs to Principal, data will be sourced from Academic Director</t>
  </si>
  <si>
    <t>1. Satisfaction score</t>
  </si>
  <si>
    <t>1. Parent satisfaction index computed from the survey
2. Although overall accountability belongs to Principal, data will be sourced from Academic Director</t>
  </si>
  <si>
    <t>1. % of students participated in QC against the target</t>
  </si>
  <si>
    <t>1. Total applicable students
2. Total students participated</t>
  </si>
  <si>
    <t>1. % of students participated in Qcagainst the target</t>
  </si>
  <si>
    <t>1. Awards won by students / campus from inter-campus / interschool / district / national / international / external bodies</t>
  </si>
  <si>
    <t>1. Awards won by students
2. Awards won by campus</t>
  </si>
  <si>
    <t>1. Ratio of no of complaints received from parents / students v/s total no of students
2. Wherever Helpdesk portal has not been rolled out, the data will be sourced from Principal</t>
  </si>
  <si>
    <t>1. Total no of students
2. Total complaints received</t>
  </si>
  <si>
    <t>1. Complaints resolved v/s complaints received (through mail, helpdesk, verbal, written)
2. Wherever Helpdesk portal has not been rolled out, the data will be sourced from Principal</t>
  </si>
  <si>
    <t>1. Complaints received
2. Complaints resolved</t>
  </si>
  <si>
    <t>1. All Students All Subject average score
2. Where data is not available through myGIIS, it will be sourced from Principal</t>
  </si>
  <si>
    <t>1. Data provided by School principal
2. Data obtained from mygiis through IT</t>
  </si>
  <si>
    <t xml:space="preserve">1. No Count of students in X/XII = 95% + / 45 / A stars achieved
2. Although overall accountability belongs to Principal, data will be sourced from Academic Director
3. 10th and 12th std to be averaged </t>
  </si>
  <si>
    <t>1. Total No of students
2. Total students passed</t>
  </si>
  <si>
    <t xml:space="preserve">1.No of students placed in targeted universities v/s applicable students
2. Although overall accountability belongs to Principal, data will be sourced from Academic Director
3. Universities to be interpreted as Ivy league universities (Harvard/ Stanford/ Princeton/ Yale etc.)
</t>
  </si>
  <si>
    <t>1. No of students passing out in board
2. No of students placed in university</t>
  </si>
  <si>
    <t>1. Ratio of no of teachers v/s no of students
2. Total no. of academic count/ total no. of Students
3. Although overall accountability belongs to Principal, data will be sourced from Corp Finance</t>
  </si>
  <si>
    <t>1. No of students on roll
2. No of teachers available</t>
  </si>
  <si>
    <t>1. Ratio of no of teachers per section v/s Budgets
2. No of teachers per section - total no of teachers/ total no. of section
3. Although overall accountability belongs to Principal, data will be sourced from Corp Finance</t>
  </si>
  <si>
    <t>1. No of sections
2. No of teachers available</t>
  </si>
  <si>
    <t xml:space="preserve">1. No of observations closed v/s observations received
2. Although overall accountability belongs to Principal, data will be sourced from Academic Director
</t>
  </si>
  <si>
    <t>1. No of observation received
2. No of observations closed</t>
  </si>
  <si>
    <t xml:space="preserve">1. No of NCs / observations received in external ISO audits
2. Although overall accountability belongs to Principal, data will be sourced from Quality Coordinator
</t>
  </si>
  <si>
    <t>1. NCs received
2. Observations received</t>
  </si>
  <si>
    <t>1. No of NCs / observations received in internal / external ISO audits and open for more than 60 days
2. Although overall accountability belongs to Principal, data will be sourced from Quality Coordinator</t>
  </si>
  <si>
    <t>1. NCs &amp; observations received
2. NCs and Observations not closed</t>
  </si>
  <si>
    <t>1. No of excellence awards won
2. Although overall accountability belongs to Principal, data will be sourced from Quality Coordinator</t>
  </si>
  <si>
    <t>1.Awards won</t>
  </si>
  <si>
    <t>1. No of observations closed v/s observations received</t>
  </si>
  <si>
    <t>1. Certified successfully
2. Although overall accountability belongs to Principal, data will be sourced from Quality Coordinator</t>
  </si>
  <si>
    <t>1. Certification</t>
  </si>
  <si>
    <t>1. No of major observations related to safety</t>
  </si>
  <si>
    <t>1. No of major audit findings</t>
  </si>
  <si>
    <t>1. No of major incidents and / or accidents reportsd
Major to be interpreted as hospitalisation case</t>
  </si>
  <si>
    <t>1. No of incidents
2. No of accidents</t>
  </si>
  <si>
    <t>1. Mock drills conducted</t>
  </si>
  <si>
    <t>1. No of mock drills conducted as per plan</t>
  </si>
  <si>
    <t xml:space="preserve">1. Availability of HC against approved OC
2. Where Campus HR is not appointed, data will be sourced from Geo HR
3. Head Count should include academic as well as non academic minus corporate. 
</t>
  </si>
  <si>
    <t>1. No of open positions</t>
  </si>
  <si>
    <t>1. Retention of staff
2. Where Campus HR is not appointed, data will be sourced from Geo HR
3. staff should include academic as well as non academic minus corporate</t>
  </si>
  <si>
    <t>1. Attrition
2. Total staff</t>
  </si>
  <si>
    <t>1. Employee engagement score from survey done internally / by external agency</t>
  </si>
  <si>
    <t>1. EES</t>
  </si>
  <si>
    <t xml:space="preserve">1. Workforce hours of planned training
2. Where Campus HR is not appointed, data will be sourced from Geo HR
3. Trainings hrs to be taken from Percipoi, Teamie and actual. 
</t>
  </si>
  <si>
    <t>1. Man-hours of training</t>
  </si>
  <si>
    <t>Linked Documents for Source</t>
  </si>
  <si>
    <t>Notes</t>
  </si>
  <si>
    <t>GIIS Singapore Internal MIS</t>
  </si>
  <si>
    <t xml:space="preserve">Each team should have a detailed reporting from which PV2 data can be extracted instead of manual punching. </t>
  </si>
  <si>
    <t>HR_PV2_Automation</t>
  </si>
  <si>
    <t xml:space="preserve">Potential to get 7S data and zendesk data directly into google sheet. Needs to be explored. </t>
  </si>
  <si>
    <t>Finance_PV2_Automation</t>
  </si>
  <si>
    <t xml:space="preserve">GCEE internal audit tracker can be converted to google sheets to ensure ease of data flow for 3 properties. </t>
  </si>
  <si>
    <t>Accpac Pv2 Extraction report takes longer time needs to be streamlined</t>
  </si>
  <si>
    <t>Acad Director_PV2_Automation</t>
  </si>
  <si>
    <t xml:space="preserve">Analysis Layer for Summary tab to be added. </t>
  </si>
  <si>
    <t>Principal_PV2_Automation_SMART Campus</t>
  </si>
  <si>
    <t>How to link google sheets with Accpac</t>
  </si>
  <si>
    <t>GCEE_PV2_Automation</t>
  </si>
  <si>
    <t xml:space="preserve">HR data points for attendance and training to be streamlined. </t>
  </si>
  <si>
    <t xml:space="preserve">Data input interpretation  to be defined clearly for each cell so that overall analysis is reliable. </t>
  </si>
  <si>
    <t>Total Major Findings</t>
  </si>
  <si>
    <t>Health, safety,Environment and Society</t>
  </si>
  <si>
    <t xml:space="preserve">Helpdesk </t>
  </si>
  <si>
    <t>Actaul</t>
  </si>
  <si>
    <t>As per Tracker</t>
  </si>
  <si>
    <t>As per Award Database</t>
  </si>
  <si>
    <t>As per sustainability Tracker</t>
  </si>
  <si>
    <t>Total Passouts</t>
  </si>
  <si>
    <t>Actual Alumni Participation</t>
  </si>
  <si>
    <t>% Actual vs Total</t>
  </si>
  <si>
    <t>% of identified students participated in Quality circle initiatives</t>
  </si>
  <si>
    <t>% against projected</t>
  </si>
  <si>
    <t>Class 12th average score - IBDP</t>
  </si>
  <si>
    <t>Class 10th average score - IGCSE</t>
  </si>
  <si>
    <t>Class 12th average score - CBSE</t>
  </si>
  <si>
    <t>Class 10th average score - CBSE</t>
  </si>
  <si>
    <t>Academic audit observation closure within 60 days</t>
  </si>
  <si>
    <t>Safety audit observations closed within 60 days</t>
  </si>
  <si>
    <t>Avoidable attrition</t>
  </si>
  <si>
    <t>% score against target</t>
  </si>
  <si>
    <t>Prafulla / Ayush</t>
  </si>
  <si>
    <t>GCEE / Anil</t>
  </si>
  <si>
    <t>Pramod</t>
  </si>
  <si>
    <t>GCEE / Prabhuram / Dinisha</t>
  </si>
  <si>
    <t>Abhilasha</t>
  </si>
  <si>
    <t>&lt;75 = 0</t>
  </si>
  <si>
    <t>&lt;95  = 0</t>
  </si>
  <si>
    <t>&gt; =100  = 2</t>
  </si>
  <si>
    <t xml:space="preserve">&lt;90  = 0
</t>
  </si>
  <si>
    <t>&gt; 95  = 3</t>
  </si>
  <si>
    <t>Projected</t>
  </si>
  <si>
    <t>% Actual vs Projected</t>
  </si>
  <si>
    <t>2 - 5 = 1</t>
  </si>
  <si>
    <t>&gt; 5 = 2</t>
  </si>
  <si>
    <t>Budget( as per defined upper control limit )</t>
  </si>
  <si>
    <t>60 - 80 = 1</t>
  </si>
  <si>
    <t>&gt; 80  = 2</t>
  </si>
  <si>
    <t>YTM For Ref.</t>
  </si>
  <si>
    <t>Apr</t>
  </si>
  <si>
    <t>May</t>
  </si>
  <si>
    <t>Jun</t>
  </si>
  <si>
    <t>Jul</t>
  </si>
  <si>
    <t>Aug</t>
  </si>
  <si>
    <t>Sep</t>
  </si>
  <si>
    <t>Oct</t>
  </si>
  <si>
    <t>Nov</t>
  </si>
  <si>
    <t>Dec</t>
  </si>
  <si>
    <t xml:space="preserve">&lt;=85  = 0
85-&lt;=87=1
87-&lt;=88=2
88-&lt;=89=3
89-&lt;=90=4
</t>
  </si>
  <si>
    <t>&gt;90-&lt;=92=5
92-&lt;=93=6
93-&lt;=94=7</t>
  </si>
  <si>
    <t xml:space="preserve">94-&lt;=95=8
95-&lt;=96=9
96-&lt;=97=10
</t>
  </si>
  <si>
    <t xml:space="preserve">&gt;=97-&lt;=98=11
    98-&lt;=99= 12
   99-&lt;100=13
      &gt;=100=14
</t>
  </si>
  <si>
    <t>&gt; 100  = 4</t>
  </si>
  <si>
    <t>&gt;95 - 100= 3</t>
  </si>
  <si>
    <t>&gt;85 - 90 = 2</t>
  </si>
  <si>
    <t>&gt;=80 - 85 = 1</t>
  </si>
  <si>
    <t>&gt;=1 - 4 = 0.5</t>
  </si>
  <si>
    <t>&gt;=10 - 5 = 1</t>
  </si>
  <si>
    <t>&gt;85 - 95 = 1</t>
  </si>
  <si>
    <t>&gt;95 - 100= 1</t>
  </si>
  <si>
    <t>&gt;85-95 = 1</t>
  </si>
  <si>
    <t>&gt;85 - 90= 1
&gt;90 - 95= 2</t>
  </si>
  <si>
    <t>&gt;100  = 4</t>
  </si>
  <si>
    <t xml:space="preserve">   &gt;85 - 90= 1
    90 - 95= 2</t>
  </si>
  <si>
    <t>&lt;= 90 - &gt; 85 = 3</t>
  </si>
  <si>
    <t>&lt;=100 - 95 = 1
&lt;=95-90=2</t>
  </si>
  <si>
    <t>&gt; 85  = 5</t>
  </si>
  <si>
    <t xml:space="preserve">    &gt;78- 80 = 3
   &gt;80 - 85 = 4</t>
  </si>
  <si>
    <t xml:space="preserve">    &gt;75-76 = 1
    &gt;76-78 = 2</t>
  </si>
  <si>
    <t>&gt;93-95=2</t>
  </si>
  <si>
    <t>&gt;90-93=1</t>
  </si>
  <si>
    <t>&gt;90-93=2</t>
  </si>
  <si>
    <t>&gt; =5 = 0</t>
  </si>
  <si>
    <t>&lt;=2 = 0</t>
  </si>
  <si>
    <t>&lt;=60  = 0</t>
  </si>
  <si>
    <t>&lt; =90 = 0</t>
  </si>
  <si>
    <t>&lt; =85 = 0</t>
  </si>
  <si>
    <t>&gt;= 5 = 0</t>
  </si>
  <si>
    <t>&lt;=80  = 0</t>
  </si>
  <si>
    <t>&lt; =75 = 0</t>
  </si>
  <si>
    <t>&gt;75 -80 = 1
 &gt;80 -85 = 2</t>
  </si>
  <si>
    <t>QLY</t>
  </si>
  <si>
    <t>No of students placed in identified university v/s applicable students</t>
  </si>
  <si>
    <t>Principal (from 7S myGIIS)</t>
  </si>
  <si>
    <t>Staff availability as per moving budget and  standard ratio (OC)</t>
  </si>
  <si>
    <t>% annualised attrition against Budget</t>
  </si>
  <si>
    <t>Customer tickets closure</t>
  </si>
  <si>
    <t>% graduate students of Alumni registered /total pastouts of last 5 years or less no. of years</t>
  </si>
  <si>
    <t>% of customer closed within 7 days</t>
  </si>
  <si>
    <t>No of complaints (concerns)</t>
  </si>
  <si>
    <t>complaints (concerns) received v/s total no of students (Ratio)</t>
  </si>
  <si>
    <t>% of customer tickets closed within 7 days</t>
  </si>
  <si>
    <t>&lt;70  = 0</t>
  </si>
  <si>
    <t>&gt;=70 - 75 = 1</t>
  </si>
  <si>
    <t>&gt;75 - 80 = 2</t>
  </si>
  <si>
    <t>&gt; 80  = 3</t>
  </si>
  <si>
    <t>&lt;65  = 0</t>
  </si>
  <si>
    <t>&gt;=65 - 75 = 1</t>
  </si>
  <si>
    <t>PG Campus</t>
  </si>
  <si>
    <t>EC Campus</t>
  </si>
  <si>
    <t>KL Campus</t>
  </si>
  <si>
    <t>PG</t>
  </si>
  <si>
    <t>EC</t>
  </si>
  <si>
    <t>TK</t>
  </si>
  <si>
    <t>AD</t>
  </si>
  <si>
    <t>DX</t>
  </si>
  <si>
    <t>KL</t>
  </si>
  <si>
    <t>Noida</t>
  </si>
  <si>
    <t>BL</t>
  </si>
  <si>
    <t>H'dpsar</t>
  </si>
  <si>
    <t>B'ghatta</t>
  </si>
  <si>
    <t>WF</t>
  </si>
  <si>
    <t>AHMD</t>
  </si>
  <si>
    <t>NA</t>
  </si>
  <si>
    <t>YTD</t>
  </si>
  <si>
    <t>&gt;25 = 0</t>
  </si>
  <si>
    <t>&gt;25 -20 = 1
&gt;20 -15 = 2</t>
  </si>
  <si>
    <t>&lt; 15 = 3</t>
  </si>
  <si>
    <t>Tickets created</t>
  </si>
  <si>
    <t>Total tickets closed within 7 days</t>
  </si>
  <si>
    <t>%Total tickets closed within 7 days/Tickets created</t>
  </si>
  <si>
    <t xml:space="preserve">&lt; =85 = 0
</t>
  </si>
  <si>
    <t>`100</t>
  </si>
  <si>
    <t xml:space="preserve">YTM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</si>
</sst>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409]mmm\-yy;@"/>
    <numFmt numFmtId="165" formatCode="0.0"/>
    <numFmt numFmtId="166" formatCode="_(* #,##0_);_(* \(#,##0\);_(* &quot;-&quot;??_);_(@_)"/>
    <numFmt numFmtId="167" formatCode="0.000"/>
  </numFmts>
  <fonts count="30">
    <font>
      <sz val="10"/>
      <color rgb="FF000000"/>
      <name val="Arial"/>
      <scheme val="minor"/>
    </font>
    <font>
      <sz val="11"/>
      <color theme="1"/>
      <name val="Arial"/>
      <family val="2"/>
      <scheme val="minor"/>
    </font>
    <font>
      <sz val="10"/>
      <color theme="1"/>
      <name val="Poppins"/>
    </font>
    <font>
      <sz val="8"/>
      <color theme="1"/>
      <name val="Poppins"/>
    </font>
    <font>
      <b/>
      <sz val="10"/>
      <color theme="1"/>
      <name val="Poppins"/>
    </font>
    <font>
      <strike/>
      <sz val="10"/>
      <color theme="1"/>
      <name val="Poppins"/>
    </font>
    <font>
      <u/>
      <sz val="10"/>
      <color rgb="FF1155CC"/>
      <name val="Poppins"/>
    </font>
    <font>
      <sz val="12"/>
      <color theme="1"/>
      <name val="Calibri"/>
      <family val="2"/>
    </font>
    <font>
      <sz val="12"/>
      <name val="Calibri"/>
      <family val="2"/>
    </font>
    <font>
      <b/>
      <sz val="12"/>
      <color theme="1"/>
      <name val="Calibri"/>
      <family val="2"/>
    </font>
    <font>
      <b/>
      <sz val="10"/>
      <color rgb="FFFFFFFF"/>
      <name val="Poppins"/>
    </font>
    <font>
      <sz val="10"/>
      <name val="Arial"/>
      <family val="2"/>
    </font>
    <font>
      <b/>
      <sz val="10"/>
      <color rgb="FF000000"/>
      <name val="Calibri"/>
      <family val="2"/>
    </font>
    <font>
      <sz val="10"/>
      <color theme="1"/>
      <name val="Calibri"/>
      <family val="2"/>
    </font>
    <font>
      <sz val="10"/>
      <color rgb="FF000000"/>
      <name val="Poppins"/>
    </font>
    <font>
      <sz val="9"/>
      <color rgb="FF000000"/>
      <name val="Calibri"/>
      <family val="2"/>
    </font>
    <font>
      <sz val="12"/>
      <color theme="1"/>
      <name val="Poppins"/>
    </font>
    <font>
      <sz val="12"/>
      <name val="Arial"/>
      <family val="2"/>
    </font>
    <font>
      <sz val="12"/>
      <color rgb="FFFFFFFF"/>
      <name val="Calibri"/>
      <family val="2"/>
    </font>
    <font>
      <sz val="12"/>
      <color rgb="FFFFFFFF"/>
      <name val="Poppins"/>
    </font>
    <font>
      <sz val="10"/>
      <color rgb="FF000000"/>
      <name val="Arial"/>
      <family val="2"/>
      <scheme val="minor"/>
    </font>
    <font>
      <b/>
      <sz val="9"/>
      <color indexed="9"/>
      <name val="Arial"/>
      <family val="2"/>
      <scheme val="minor"/>
    </font>
    <font>
      <b/>
      <sz val="11"/>
      <color indexed="9"/>
      <name val="Arial"/>
      <family val="2"/>
      <scheme val="minor"/>
    </font>
    <font>
      <b/>
      <sz val="12"/>
      <color rgb="FFFFFFFF"/>
      <name val="Calibri"/>
      <family val="2"/>
    </font>
    <font>
      <b/>
      <sz val="12"/>
      <color rgb="FFFFFFFF"/>
      <name val="Poppins"/>
    </font>
    <font>
      <sz val="10"/>
      <color rgb="FF000000"/>
      <name val="Arial"/>
      <family val="2"/>
      <scheme val="minor"/>
    </font>
    <font>
      <sz val="9"/>
      <color theme="1"/>
      <name val="Arial"/>
      <family val="2"/>
    </font>
    <font>
      <sz val="12"/>
      <color rgb="FF000000"/>
      <name val="Calibri"/>
      <family val="2"/>
    </font>
    <font>
      <sz val="10"/>
      <color rgb="FF000000"/>
      <name val="Arial"/>
      <family val="2"/>
    </font>
    <font>
      <b/>
      <sz val="10"/>
      <color rgb="FF000000"/>
      <name val="Arial"/>
      <family val="2"/>
      <scheme val="minor"/>
    </font>
  </fonts>
  <fills count="21">
    <fill>
      <patternFill patternType="none"/>
    </fill>
    <fill>
      <patternFill patternType="gray125"/>
    </fill>
    <fill>
      <patternFill patternType="solid">
        <fgColor rgb="FF26A69A"/>
        <bgColor rgb="FF26A69A"/>
      </patternFill>
    </fill>
    <fill>
      <patternFill patternType="solid">
        <fgColor rgb="FFD9EAD3"/>
        <bgColor rgb="FFD9EAD3"/>
      </patternFill>
    </fill>
    <fill>
      <patternFill patternType="solid">
        <fgColor rgb="FFFFE599"/>
        <bgColor rgb="FFFFE599"/>
      </patternFill>
    </fill>
    <fill>
      <patternFill patternType="solid">
        <fgColor rgb="FFC9DAF8"/>
        <bgColor rgb="FFC9DAF8"/>
      </patternFill>
    </fill>
    <fill>
      <patternFill patternType="solid">
        <fgColor rgb="FFB6D7A8"/>
        <bgColor rgb="FFB6D7A8"/>
      </patternFill>
    </fill>
    <fill>
      <patternFill patternType="solid">
        <fgColor rgb="FFF4CCCC"/>
        <bgColor rgb="FFF4CCCC"/>
      </patternFill>
    </fill>
    <fill>
      <patternFill patternType="solid">
        <fgColor rgb="FFFCE4D6"/>
        <bgColor rgb="FFFCE4D6"/>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F2CC"/>
        <bgColor rgb="FFFFF2CC"/>
      </patternFill>
    </fill>
    <fill>
      <patternFill patternType="solid">
        <fgColor indexed="21"/>
        <bgColor indexed="64"/>
      </patternFill>
    </fill>
    <fill>
      <patternFill patternType="solid">
        <fgColor indexed="17"/>
        <bgColor indexed="64"/>
      </patternFill>
    </fill>
    <fill>
      <patternFill patternType="solid">
        <fgColor theme="2" tint="-0.34998626667073579"/>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39997558519241921"/>
        <bgColor indexed="64"/>
      </patternFill>
    </fill>
    <fill>
      <patternFill patternType="solid">
        <fgColor rgb="FFFDD868"/>
        <bgColor rgb="FF000000"/>
      </patternFill>
    </fill>
    <fill>
      <patternFill patternType="solid">
        <fgColor theme="1" tint="0.499984740745262"/>
        <bgColor indexed="64"/>
      </patternFill>
    </fill>
  </fills>
  <borders count="29">
    <border>
      <left/>
      <right/>
      <top/>
      <bottom/>
      <diagonal/>
    </border>
    <border>
      <left/>
      <right/>
      <top style="thick">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ck">
        <color rgb="FF000000"/>
      </top>
      <bottom style="thick">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style="medium">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right/>
      <top style="thin">
        <color theme="2"/>
      </top>
      <bottom style="thin">
        <color indexed="64"/>
      </bottom>
      <diagonal/>
    </border>
    <border>
      <left style="thin">
        <color theme="2"/>
      </left>
      <right/>
      <top style="thin">
        <color indexed="64"/>
      </top>
      <bottom/>
      <diagonal/>
    </border>
    <border>
      <left style="thin">
        <color theme="2"/>
      </left>
      <right/>
      <top style="thin">
        <color indexed="64"/>
      </top>
      <bottom style="thin">
        <color theme="2"/>
      </bottom>
      <diagonal/>
    </border>
    <border>
      <left style="thin">
        <color theme="2"/>
      </left>
      <right style="thin">
        <color theme="2"/>
      </right>
      <top style="thin">
        <color indexed="64"/>
      </top>
      <bottom style="thin">
        <color theme="2"/>
      </bottom>
      <diagonal/>
    </border>
    <border>
      <left/>
      <right/>
      <top style="thin">
        <color indexed="64"/>
      </top>
      <bottom style="thin">
        <color theme="2"/>
      </bottom>
      <diagonal/>
    </border>
    <border>
      <left style="thin">
        <color indexed="64"/>
      </left>
      <right style="thin">
        <color theme="2"/>
      </right>
      <top style="thin">
        <color indexed="64"/>
      </top>
      <bottom style="thin">
        <color theme="2"/>
      </bottom>
      <diagonal/>
    </border>
    <border>
      <left style="thin">
        <color theme="2"/>
      </left>
      <right style="thin">
        <color theme="0"/>
      </right>
      <top style="thin">
        <color indexed="64"/>
      </top>
      <bottom style="thin">
        <color theme="2"/>
      </bottom>
      <diagonal/>
    </border>
    <border>
      <left/>
      <right style="thin">
        <color theme="0"/>
      </right>
      <top/>
      <bottom style="thin">
        <color indexed="64"/>
      </bottom>
      <diagonal/>
    </border>
    <border>
      <left style="thin">
        <color theme="0"/>
      </left>
      <right/>
      <top/>
      <bottom/>
      <diagonal/>
    </border>
    <border>
      <left style="thin">
        <color theme="0"/>
      </left>
      <right style="thin">
        <color indexed="64"/>
      </right>
      <top/>
      <bottom style="thin">
        <color indexed="64"/>
      </bottom>
      <diagonal/>
    </border>
  </borders>
  <cellStyleXfs count="4">
    <xf numFmtId="0" fontId="0" fillId="0" borderId="0"/>
    <xf numFmtId="0" fontId="1" fillId="0" borderId="0"/>
    <xf numFmtId="43" fontId="25" fillId="0" borderId="0" applyFont="0" applyFill="0" applyBorder="0" applyAlignment="0" applyProtection="0"/>
    <xf numFmtId="0" fontId="11" fillId="0" borderId="0"/>
  </cellStyleXfs>
  <cellXfs count="253">
    <xf numFmtId="0" fontId="0" fillId="0" borderId="0" xfId="0" applyFont="1" applyAlignme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vertical="center"/>
    </xf>
    <xf numFmtId="0" fontId="2"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left" vertical="center"/>
    </xf>
    <xf numFmtId="0" fontId="4" fillId="4" borderId="2" xfId="0" applyFont="1" applyFill="1" applyBorder="1" applyAlignment="1">
      <alignment vertical="center" wrapText="1"/>
    </xf>
    <xf numFmtId="0" fontId="4" fillId="5" borderId="2" xfId="0" applyFont="1" applyFill="1" applyBorder="1" applyAlignment="1">
      <alignment vertical="center" wrapText="1"/>
    </xf>
    <xf numFmtId="0" fontId="7" fillId="3" borderId="2" xfId="0" applyFont="1" applyFill="1" applyBorder="1" applyAlignment="1">
      <alignment horizontal="center"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xf>
    <xf numFmtId="0" fontId="7" fillId="4" borderId="2" xfId="0" applyFont="1" applyFill="1" applyBorder="1" applyAlignment="1">
      <alignment horizontal="left" vertical="center"/>
    </xf>
    <xf numFmtId="0" fontId="9" fillId="4" borderId="2" xfId="0" applyFont="1" applyFill="1" applyBorder="1" applyAlignment="1">
      <alignment horizontal="center" vertical="center"/>
    </xf>
    <xf numFmtId="0" fontId="9" fillId="5" borderId="2" xfId="0" applyFont="1" applyFill="1" applyBorder="1" applyAlignment="1">
      <alignment horizontal="center" vertical="center"/>
    </xf>
    <xf numFmtId="0" fontId="7" fillId="0" borderId="2" xfId="0" applyFont="1" applyBorder="1" applyAlignment="1">
      <alignment horizontal="left" vertical="top" wrapText="1"/>
    </xf>
    <xf numFmtId="0" fontId="7" fillId="0" borderId="2" xfId="0" applyFont="1" applyBorder="1" applyAlignment="1">
      <alignment horizontal="left" vertical="top"/>
    </xf>
    <xf numFmtId="0" fontId="7" fillId="4" borderId="2" xfId="0" applyFont="1" applyFill="1" applyBorder="1" applyAlignment="1">
      <alignment horizontal="left" vertical="center" wrapText="1"/>
    </xf>
    <xf numFmtId="0" fontId="7" fillId="0" borderId="2" xfId="0" applyFont="1" applyBorder="1" applyAlignment="1">
      <alignment horizontal="center" vertical="center" wrapText="1"/>
    </xf>
    <xf numFmtId="0" fontId="10" fillId="2" borderId="2" xfId="0" applyFont="1" applyFill="1" applyBorder="1" applyAlignment="1">
      <alignment vertical="center"/>
    </xf>
    <xf numFmtId="0" fontId="11" fillId="0" borderId="2" xfId="0" applyFont="1" applyBorder="1"/>
    <xf numFmtId="0" fontId="2" fillId="0" borderId="2" xfId="0" applyFont="1" applyBorder="1" applyAlignment="1">
      <alignment vertical="center"/>
    </xf>
    <xf numFmtId="0" fontId="2" fillId="4" borderId="2" xfId="0" applyFont="1" applyFill="1" applyBorder="1" applyAlignment="1">
      <alignment vertical="center"/>
    </xf>
    <xf numFmtId="0" fontId="4" fillId="4" borderId="2" xfId="0" applyFont="1" applyFill="1" applyBorder="1" applyAlignment="1">
      <alignment vertical="center"/>
    </xf>
    <xf numFmtId="0" fontId="4" fillId="5" borderId="2" xfId="0" applyFont="1" applyFill="1" applyBorder="1" applyAlignment="1">
      <alignment vertical="center"/>
    </xf>
    <xf numFmtId="0" fontId="2" fillId="0" borderId="2" xfId="0" applyFont="1" applyFill="1" applyBorder="1" applyAlignment="1">
      <alignment vertical="center"/>
    </xf>
    <xf numFmtId="0" fontId="10" fillId="2" borderId="1" xfId="0" applyFont="1" applyFill="1" applyBorder="1" applyAlignment="1">
      <alignment horizontal="center" vertical="center" wrapText="1"/>
    </xf>
    <xf numFmtId="0" fontId="13" fillId="8" borderId="6" xfId="0" applyFont="1" applyFill="1" applyBorder="1" applyAlignment="1">
      <alignment horizontal="center" vertical="top" wrapText="1"/>
    </xf>
    <xf numFmtId="0" fontId="13" fillId="8" borderId="6" xfId="0" applyFont="1" applyFill="1" applyBorder="1" applyAlignment="1">
      <alignment horizontal="center" vertical="top"/>
    </xf>
    <xf numFmtId="0" fontId="13" fillId="8" borderId="6" xfId="0" applyFont="1" applyFill="1" applyBorder="1" applyAlignment="1">
      <alignment vertical="top"/>
    </xf>
    <xf numFmtId="0" fontId="13" fillId="8" borderId="2" xfId="0" applyFont="1" applyFill="1" applyBorder="1" applyAlignment="1">
      <alignment horizontal="center" vertical="top"/>
    </xf>
    <xf numFmtId="0" fontId="13" fillId="8" borderId="6" xfId="0" applyFont="1" applyFill="1" applyBorder="1" applyAlignment="1">
      <alignment horizontal="center" vertical="center"/>
    </xf>
    <xf numFmtId="0" fontId="5" fillId="0" borderId="2" xfId="0" applyFont="1" applyBorder="1" applyAlignment="1">
      <alignment vertical="center"/>
    </xf>
    <xf numFmtId="0" fontId="5" fillId="0" borderId="2" xfId="0" applyFont="1" applyFill="1" applyBorder="1" applyAlignment="1">
      <alignment vertical="center"/>
    </xf>
    <xf numFmtId="0" fontId="2" fillId="0" borderId="2" xfId="0" applyFont="1" applyBorder="1"/>
    <xf numFmtId="0" fontId="2" fillId="0" borderId="2" xfId="0" applyFont="1" applyBorder="1" applyAlignment="1">
      <alignment wrapText="1"/>
    </xf>
    <xf numFmtId="0" fontId="10" fillId="2" borderId="2" xfId="0" applyFont="1" applyFill="1" applyBorder="1" applyAlignment="1">
      <alignment vertical="center" wrapText="1"/>
    </xf>
    <xf numFmtId="0" fontId="10" fillId="2" borderId="2" xfId="0" applyFont="1" applyFill="1" applyBorder="1" applyAlignment="1">
      <alignment horizontal="center" vertical="center"/>
    </xf>
    <xf numFmtId="0" fontId="10" fillId="2" borderId="2" xfId="0" applyFont="1" applyFill="1" applyBorder="1" applyAlignment="1">
      <alignment horizontal="left" vertical="center" wrapText="1"/>
    </xf>
    <xf numFmtId="0" fontId="10" fillId="2" borderId="2" xfId="0" applyFont="1" applyFill="1" applyBorder="1" applyAlignment="1">
      <alignment horizontal="center" vertical="center" wrapText="1"/>
    </xf>
    <xf numFmtId="0" fontId="3" fillId="0" borderId="2" xfId="0" applyFont="1" applyBorder="1" applyAlignment="1">
      <alignment vertical="center"/>
    </xf>
    <xf numFmtId="0" fontId="2" fillId="0" borderId="2" xfId="0" applyFont="1" applyBorder="1" applyAlignment="1">
      <alignment horizontal="center" vertical="center"/>
    </xf>
    <xf numFmtId="0" fontId="2" fillId="0" borderId="2" xfId="0" applyFont="1" applyBorder="1" applyAlignment="1">
      <alignment horizontal="left" vertical="center" wrapText="1"/>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2" fillId="4" borderId="2" xfId="0" applyFont="1" applyFill="1" applyBorder="1" applyAlignment="1">
      <alignment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left" vertical="center" wrapText="1"/>
    </xf>
    <xf numFmtId="0" fontId="4" fillId="4" borderId="2" xfId="0" applyFont="1" applyFill="1" applyBorder="1" applyAlignment="1">
      <alignment horizontal="center" vertical="center"/>
    </xf>
    <xf numFmtId="0" fontId="3" fillId="4" borderId="2" xfId="0" applyFont="1" applyFill="1" applyBorder="1" applyAlignment="1">
      <alignment vertical="center"/>
    </xf>
    <xf numFmtId="0" fontId="3" fillId="0" borderId="2" xfId="0" applyFont="1" applyFill="1" applyBorder="1" applyAlignment="1">
      <alignment vertical="center"/>
    </xf>
    <xf numFmtId="0" fontId="4" fillId="4" borderId="2" xfId="0" applyFont="1" applyFill="1" applyBorder="1" applyAlignment="1">
      <alignment horizontal="left" vertical="center" wrapText="1"/>
    </xf>
    <xf numFmtId="0" fontId="2" fillId="0" borderId="2" xfId="0" applyFont="1" applyBorder="1" applyAlignment="1">
      <alignment horizontal="left" vertical="center"/>
    </xf>
    <xf numFmtId="0" fontId="15" fillId="12" borderId="2" xfId="0" applyFont="1" applyFill="1" applyBorder="1" applyAlignment="1">
      <alignment horizontal="center" wrapText="1"/>
    </xf>
    <xf numFmtId="0" fontId="4" fillId="5" borderId="2" xfId="0" applyFont="1" applyFill="1" applyBorder="1" applyAlignment="1">
      <alignment horizontal="center" vertical="center"/>
    </xf>
    <xf numFmtId="0" fontId="4" fillId="5" borderId="2" xfId="0" applyFont="1" applyFill="1" applyBorder="1" applyAlignment="1">
      <alignment horizontal="left" vertical="center" wrapText="1"/>
    </xf>
    <xf numFmtId="0" fontId="6" fillId="3" borderId="0" xfId="0" applyFont="1" applyFill="1" applyAlignment="1">
      <alignment vertical="center"/>
    </xf>
    <xf numFmtId="0" fontId="18" fillId="2" borderId="0" xfId="0" applyFont="1" applyFill="1" applyBorder="1" applyAlignment="1">
      <alignment horizontal="center" vertical="center" wrapText="1"/>
    </xf>
    <xf numFmtId="0" fontId="18" fillId="2" borderId="0" xfId="0" applyFont="1" applyFill="1" applyBorder="1" applyAlignment="1">
      <alignment horizontal="center" vertical="center"/>
    </xf>
    <xf numFmtId="0" fontId="18" fillId="2" borderId="0" xfId="0" applyFont="1" applyFill="1" applyBorder="1" applyAlignment="1">
      <alignment horizontal="left" vertical="center" wrapText="1"/>
    </xf>
    <xf numFmtId="0" fontId="19" fillId="2" borderId="0" xfId="0" applyFont="1" applyFill="1" applyBorder="1" applyAlignment="1">
      <alignment horizontal="center" vertical="center" wrapText="1"/>
    </xf>
    <xf numFmtId="0" fontId="7" fillId="5" borderId="2" xfId="0" applyFont="1" applyFill="1" applyBorder="1" applyAlignment="1">
      <alignment vertical="center"/>
    </xf>
    <xf numFmtId="0" fontId="7" fillId="5" borderId="2" xfId="0" applyFont="1" applyFill="1" applyBorder="1" applyAlignment="1">
      <alignment horizontal="center"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center" wrapText="1"/>
    </xf>
    <xf numFmtId="0" fontId="9" fillId="5" borderId="9" xfId="0" applyFont="1" applyFill="1" applyBorder="1" applyAlignment="1">
      <alignment horizontal="center" vertical="center"/>
    </xf>
    <xf numFmtId="0" fontId="7" fillId="0" borderId="2" xfId="0" applyFont="1" applyFill="1" applyBorder="1" applyAlignment="1">
      <alignment horizontal="center" vertical="center"/>
    </xf>
    <xf numFmtId="0" fontId="11" fillId="0" borderId="2" xfId="0" applyFont="1" applyBorder="1"/>
    <xf numFmtId="0" fontId="2" fillId="0" borderId="2" xfId="0" applyFont="1" applyBorder="1" applyAlignment="1">
      <alignment vertical="center" wrapText="1"/>
    </xf>
    <xf numFmtId="0" fontId="2" fillId="0" borderId="2" xfId="0" applyFont="1" applyBorder="1" applyAlignment="1">
      <alignment vertical="center"/>
    </xf>
    <xf numFmtId="2" fontId="7" fillId="3" borderId="2" xfId="0" applyNumberFormat="1" applyFont="1" applyFill="1" applyBorder="1" applyAlignment="1">
      <alignment horizontal="center" vertical="center"/>
    </xf>
    <xf numFmtId="0" fontId="7" fillId="0" borderId="2" xfId="0" applyFont="1" applyFill="1" applyBorder="1" applyAlignment="1">
      <alignment horizontal="left" vertical="top"/>
    </xf>
    <xf numFmtId="0" fontId="2" fillId="0" borderId="2" xfId="0" applyFont="1" applyFill="1" applyBorder="1" applyAlignment="1">
      <alignment vertical="center"/>
    </xf>
    <xf numFmtId="0" fontId="2" fillId="0" borderId="2" xfId="0" applyFont="1" applyBorder="1" applyAlignment="1">
      <alignment vertical="center"/>
    </xf>
    <xf numFmtId="0" fontId="3" fillId="6" borderId="2" xfId="0" applyFont="1" applyFill="1" applyBorder="1" applyAlignment="1">
      <alignment horizontal="center" vertical="center"/>
    </xf>
    <xf numFmtId="0" fontId="20" fillId="0" borderId="0" xfId="0" applyFont="1" applyAlignment="1">
      <alignment wrapText="1"/>
    </xf>
    <xf numFmtId="0" fontId="13" fillId="0" borderId="15" xfId="0" applyFont="1" applyFill="1" applyBorder="1" applyAlignment="1">
      <alignment horizontal="center" vertical="top" wrapText="1"/>
    </xf>
    <xf numFmtId="0" fontId="13" fillId="0" borderId="15" xfId="0" applyFont="1" applyFill="1" applyBorder="1" applyAlignment="1">
      <alignment horizontal="center" vertical="top"/>
    </xf>
    <xf numFmtId="0" fontId="0" fillId="0" borderId="0" xfId="0" applyFont="1" applyBorder="1" applyAlignment="1"/>
    <xf numFmtId="164" fontId="21" fillId="13" borderId="16" xfId="0" applyNumberFormat="1" applyFont="1" applyFill="1" applyBorder="1" applyAlignment="1">
      <alignment horizontal="center" vertical="center"/>
    </xf>
    <xf numFmtId="164" fontId="21" fillId="13" borderId="17" xfId="0" applyNumberFormat="1" applyFont="1" applyFill="1" applyBorder="1" applyAlignment="1">
      <alignment horizontal="center" vertical="center" wrapText="1"/>
    </xf>
    <xf numFmtId="164" fontId="21" fillId="13" borderId="0" xfId="0" applyNumberFormat="1" applyFont="1" applyFill="1" applyBorder="1" applyAlignment="1">
      <alignment horizontal="center" vertical="center"/>
    </xf>
    <xf numFmtId="0" fontId="13" fillId="8" borderId="12" xfId="0" applyFont="1" applyFill="1" applyBorder="1" applyAlignment="1">
      <alignment horizontal="center" vertical="top" wrapText="1"/>
    </xf>
    <xf numFmtId="0" fontId="13" fillId="8" borderId="11" xfId="0" applyFont="1" applyFill="1" applyBorder="1" applyAlignment="1">
      <alignment horizontal="center" vertical="top"/>
    </xf>
    <xf numFmtId="0" fontId="13" fillId="8" borderId="12" xfId="0" applyFont="1" applyFill="1" applyBorder="1" applyAlignment="1">
      <alignment horizontal="center" vertical="center"/>
    </xf>
    <xf numFmtId="0" fontId="0" fillId="15" borderId="2" xfId="0" applyFont="1" applyFill="1" applyBorder="1" applyAlignment="1"/>
    <xf numFmtId="0" fontId="0" fillId="15" borderId="0" xfId="0" applyFont="1" applyFill="1" applyBorder="1" applyAlignment="1"/>
    <xf numFmtId="0" fontId="0" fillId="0" borderId="0" xfId="0" applyFont="1" applyFill="1" applyBorder="1" applyAlignment="1"/>
    <xf numFmtId="0" fontId="0" fillId="0" borderId="2" xfId="0" applyFont="1" applyBorder="1" applyAlignment="1">
      <alignment horizontal="center" vertical="center"/>
    </xf>
    <xf numFmtId="0" fontId="0" fillId="15" borderId="0" xfId="0" applyFont="1" applyFill="1" applyBorder="1" applyAlignment="1">
      <alignment horizontal="center" vertical="center"/>
    </xf>
    <xf numFmtId="1" fontId="0" fillId="0" borderId="2" xfId="0" applyNumberFormat="1" applyFont="1" applyBorder="1" applyAlignment="1">
      <alignment horizontal="center" vertical="center"/>
    </xf>
    <xf numFmtId="0" fontId="12" fillId="9" borderId="6" xfId="0" applyFont="1" applyFill="1" applyBorder="1" applyAlignment="1">
      <alignment horizontal="center" vertical="center"/>
    </xf>
    <xf numFmtId="0" fontId="12" fillId="11" borderId="6" xfId="0" applyFont="1" applyFill="1" applyBorder="1" applyAlignment="1">
      <alignment horizontal="center" vertical="center"/>
    </xf>
    <xf numFmtId="164" fontId="22" fillId="14" borderId="18" xfId="0" applyNumberFormat="1" applyFont="1" applyFill="1" applyBorder="1" applyAlignment="1">
      <alignment horizontal="center" vertical="center" wrapText="1"/>
    </xf>
    <xf numFmtId="0" fontId="18" fillId="2" borderId="19" xfId="0" applyFont="1" applyFill="1" applyBorder="1" applyAlignment="1">
      <alignment horizontal="left" vertical="center" wrapText="1"/>
    </xf>
    <xf numFmtId="0" fontId="18" fillId="2" borderId="19" xfId="0" applyFont="1" applyFill="1" applyBorder="1" applyAlignment="1">
      <alignment vertical="center" wrapText="1"/>
    </xf>
    <xf numFmtId="0" fontId="18" fillId="2" borderId="19" xfId="0" applyFont="1" applyFill="1" applyBorder="1" applyAlignment="1">
      <alignment horizontal="center" vertical="center"/>
    </xf>
    <xf numFmtId="0" fontId="23" fillId="2" borderId="24" xfId="0" applyFont="1" applyFill="1" applyBorder="1" applyAlignment="1">
      <alignment vertical="center" wrapText="1"/>
    </xf>
    <xf numFmtId="0" fontId="23" fillId="2" borderId="23" xfId="0" applyFont="1" applyFill="1" applyBorder="1" applyAlignment="1">
      <alignment horizontal="center" vertical="center" wrapText="1"/>
    </xf>
    <xf numFmtId="0" fontId="23" fillId="2" borderId="22" xfId="0" applyFont="1" applyFill="1" applyBorder="1" applyAlignment="1">
      <alignment horizontal="center" vertical="center"/>
    </xf>
    <xf numFmtId="0" fontId="23" fillId="2" borderId="20" xfId="0" applyFont="1" applyFill="1" applyBorder="1" applyAlignment="1">
      <alignment horizontal="left" vertical="center" wrapText="1"/>
    </xf>
    <xf numFmtId="0" fontId="23" fillId="2" borderId="21" xfId="0" applyFont="1" applyFill="1" applyBorder="1" applyAlignment="1">
      <alignment horizontal="left" vertical="center" wrapText="1"/>
    </xf>
    <xf numFmtId="0" fontId="23" fillId="2" borderId="22" xfId="0" applyFont="1" applyFill="1" applyBorder="1" applyAlignment="1">
      <alignment horizontal="center" vertical="center" wrapText="1"/>
    </xf>
    <xf numFmtId="0" fontId="24" fillId="2" borderId="23" xfId="0" applyFont="1" applyFill="1" applyBorder="1" applyAlignment="1">
      <alignment horizontal="center" vertical="center" wrapText="1"/>
    </xf>
    <xf numFmtId="1" fontId="0" fillId="0" borderId="14" xfId="0" applyNumberFormat="1" applyFont="1" applyBorder="1" applyAlignment="1">
      <alignment horizontal="center" vertical="center"/>
    </xf>
    <xf numFmtId="1" fontId="0" fillId="16" borderId="14" xfId="0" applyNumberFormat="1" applyFont="1" applyFill="1" applyBorder="1" applyAlignment="1">
      <alignment horizontal="center" vertical="center"/>
    </xf>
    <xf numFmtId="1" fontId="7" fillId="5" borderId="2" xfId="0" applyNumberFormat="1" applyFont="1" applyFill="1" applyBorder="1" applyAlignment="1">
      <alignment horizontal="center" vertical="center"/>
    </xf>
    <xf numFmtId="0" fontId="7" fillId="0" borderId="2" xfId="0" applyFont="1" applyBorder="1" applyAlignment="1">
      <alignment horizontal="left" vertical="center" wrapText="1"/>
    </xf>
    <xf numFmtId="0" fontId="2" fillId="0" borderId="2" xfId="0" applyFont="1" applyBorder="1" applyAlignment="1">
      <alignment horizontal="left" vertical="center" wrapText="1"/>
    </xf>
    <xf numFmtId="0" fontId="0" fillId="0" borderId="0" xfId="0" applyFont="1" applyAlignment="1">
      <alignment wrapText="1"/>
    </xf>
    <xf numFmtId="1" fontId="20" fillId="0" borderId="2" xfId="0" applyNumberFormat="1" applyFont="1" applyBorder="1" applyAlignment="1">
      <alignment horizontal="center" vertical="center"/>
    </xf>
    <xf numFmtId="0" fontId="7" fillId="0" borderId="2" xfId="0" applyFont="1" applyBorder="1" applyAlignment="1">
      <alignment horizontal="left" vertical="center" wrapText="1"/>
    </xf>
    <xf numFmtId="0" fontId="2" fillId="0" borderId="2" xfId="0" applyFont="1" applyBorder="1" applyAlignment="1">
      <alignment horizontal="center" vertical="center"/>
    </xf>
    <xf numFmtId="0" fontId="11" fillId="0" borderId="2" xfId="0" applyFont="1" applyBorder="1"/>
    <xf numFmtId="0" fontId="2" fillId="0" borderId="2" xfId="0" applyFont="1" applyBorder="1" applyAlignment="1">
      <alignment horizontal="left" vertical="center" wrapText="1"/>
    </xf>
    <xf numFmtId="0" fontId="2" fillId="0" borderId="2" xfId="0" applyFont="1" applyBorder="1" applyAlignment="1">
      <alignment vertical="center" wrapText="1"/>
    </xf>
    <xf numFmtId="0" fontId="2" fillId="0" borderId="2" xfId="0" applyFont="1" applyBorder="1" applyAlignment="1">
      <alignment vertical="center"/>
    </xf>
    <xf numFmtId="0" fontId="3" fillId="6" borderId="2" xfId="0" applyFont="1" applyFill="1" applyBorder="1" applyAlignment="1">
      <alignment horizontal="center" vertical="center"/>
    </xf>
    <xf numFmtId="0" fontId="2" fillId="0" borderId="2" xfId="0" applyFont="1" applyBorder="1" applyAlignment="1">
      <alignment horizontal="left" vertical="center"/>
    </xf>
    <xf numFmtId="0" fontId="3" fillId="7" borderId="2" xfId="0" applyFont="1" applyFill="1" applyBorder="1" applyAlignment="1">
      <alignment horizontal="center" vertical="center"/>
    </xf>
    <xf numFmtId="0" fontId="2" fillId="0" borderId="2" xfId="0" applyFont="1" applyFill="1" applyBorder="1" applyAlignment="1">
      <alignment vertical="center" wrapText="1"/>
    </xf>
    <xf numFmtId="0" fontId="2" fillId="0" borderId="2" xfId="0" applyFont="1" applyBorder="1" applyAlignment="1">
      <alignment vertical="center"/>
    </xf>
    <xf numFmtId="0" fontId="7" fillId="0" borderId="2" xfId="0" applyFont="1" applyBorder="1" applyAlignment="1">
      <alignment horizontal="left" vertical="center" wrapText="1"/>
    </xf>
    <xf numFmtId="0" fontId="2" fillId="0" borderId="2" xfId="0" applyFont="1" applyBorder="1" applyAlignment="1">
      <alignment vertical="center" wrapText="1"/>
    </xf>
    <xf numFmtId="0" fontId="2" fillId="0" borderId="2" xfId="0" applyFont="1" applyBorder="1" applyAlignment="1">
      <alignment vertical="center"/>
    </xf>
    <xf numFmtId="0" fontId="11" fillId="0" borderId="2" xfId="0" applyFont="1" applyBorder="1"/>
    <xf numFmtId="0" fontId="2" fillId="0" borderId="2" xfId="0" applyFont="1" applyBorder="1" applyAlignment="1">
      <alignment horizontal="center" vertical="center"/>
    </xf>
    <xf numFmtId="0" fontId="3" fillId="6" borderId="2" xfId="0" applyFont="1" applyFill="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left" vertical="center" wrapText="1"/>
    </xf>
    <xf numFmtId="0" fontId="3" fillId="7" borderId="2" xfId="0" applyFont="1" applyFill="1" applyBorder="1" applyAlignment="1">
      <alignment horizontal="center" vertical="center"/>
    </xf>
    <xf numFmtId="0" fontId="2" fillId="0" borderId="2" xfId="0" applyFont="1" applyFill="1" applyBorder="1" applyAlignment="1">
      <alignment vertical="center" wrapText="1"/>
    </xf>
    <xf numFmtId="0" fontId="7" fillId="0" borderId="2" xfId="0" applyFont="1" applyBorder="1" applyAlignment="1">
      <alignment vertical="center"/>
    </xf>
    <xf numFmtId="165" fontId="7" fillId="0" borderId="2" xfId="0" applyNumberFormat="1" applyFont="1" applyBorder="1" applyAlignment="1">
      <alignment vertical="center"/>
    </xf>
    <xf numFmtId="0" fontId="7" fillId="0" borderId="2" xfId="0" applyFont="1" applyBorder="1" applyAlignment="1">
      <alignment horizontal="right" vertical="center"/>
    </xf>
    <xf numFmtId="0" fontId="26" fillId="0" borderId="2" xfId="0" applyFont="1" applyBorder="1" applyAlignment="1">
      <alignment vertical="center"/>
    </xf>
    <xf numFmtId="166" fontId="26" fillId="0" borderId="2" xfId="2" applyNumberFormat="1" applyFont="1" applyBorder="1" applyAlignment="1">
      <alignment vertical="center"/>
    </xf>
    <xf numFmtId="0" fontId="20" fillId="18" borderId="0" xfId="0" applyFont="1" applyFill="1" applyAlignment="1"/>
    <xf numFmtId="0" fontId="2" fillId="17" borderId="2" xfId="0" applyFont="1" applyFill="1" applyBorder="1" applyAlignment="1">
      <alignment vertical="center"/>
    </xf>
    <xf numFmtId="165" fontId="2" fillId="0" borderId="2" xfId="0" applyNumberFormat="1" applyFont="1" applyFill="1" applyBorder="1" applyAlignment="1">
      <alignment vertical="center"/>
    </xf>
    <xf numFmtId="43" fontId="26" fillId="0" borderId="2" xfId="2" applyFont="1" applyBorder="1" applyAlignment="1"/>
    <xf numFmtId="0" fontId="13" fillId="8" borderId="12" xfId="0" applyFont="1" applyFill="1" applyBorder="1" applyAlignment="1">
      <alignment horizontal="center" vertical="center" wrapText="1"/>
    </xf>
    <xf numFmtId="165" fontId="27" fillId="0" borderId="2" xfId="0" applyNumberFormat="1" applyFont="1" applyFill="1" applyBorder="1" applyAlignment="1">
      <alignment horizontal="center" vertical="center"/>
    </xf>
    <xf numFmtId="1" fontId="27" fillId="0" borderId="2" xfId="0" applyNumberFormat="1" applyFont="1" applyFill="1" applyBorder="1" applyAlignment="1">
      <alignment horizontal="center" vertical="center"/>
    </xf>
    <xf numFmtId="1" fontId="27" fillId="4" borderId="2" xfId="0" applyNumberFormat="1" applyFont="1" applyFill="1" applyBorder="1" applyAlignment="1">
      <alignment horizontal="center" vertical="center"/>
    </xf>
    <xf numFmtId="1" fontId="2" fillId="0" borderId="2" xfId="0" applyNumberFormat="1" applyFont="1" applyBorder="1" applyAlignment="1">
      <alignment horizontal="center" vertical="center"/>
    </xf>
    <xf numFmtId="2" fontId="27" fillId="0" borderId="2"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165" fontId="27" fillId="4" borderId="2" xfId="0" applyNumberFormat="1" applyFont="1" applyFill="1" applyBorder="1" applyAlignment="1">
      <alignment horizontal="center" vertical="center"/>
    </xf>
    <xf numFmtId="1" fontId="7" fillId="0" borderId="2" xfId="0" applyNumberFormat="1" applyFont="1" applyBorder="1" applyAlignment="1">
      <alignment horizontal="center" vertical="center"/>
    </xf>
    <xf numFmtId="1" fontId="7" fillId="4" borderId="2" xfId="0" applyNumberFormat="1" applyFont="1" applyFill="1" applyBorder="1" applyAlignment="1">
      <alignment horizontal="center" vertical="center"/>
    </xf>
    <xf numFmtId="1" fontId="28" fillId="19" borderId="14" xfId="0" applyNumberFormat="1" applyFont="1" applyFill="1" applyBorder="1" applyAlignment="1">
      <alignment horizontal="center" vertical="center"/>
    </xf>
    <xf numFmtId="0" fontId="13" fillId="8" borderId="10" xfId="0" applyFont="1" applyFill="1" applyBorder="1" applyAlignment="1">
      <alignment horizontal="center" vertical="top"/>
    </xf>
    <xf numFmtId="0" fontId="13" fillId="8" borderId="12" xfId="0" applyFont="1" applyFill="1" applyBorder="1" applyAlignment="1">
      <alignment horizontal="center" vertical="top"/>
    </xf>
    <xf numFmtId="0" fontId="7" fillId="0" borderId="2" xfId="0" applyFont="1" applyBorder="1" applyAlignment="1">
      <alignment horizontal="center" vertical="center"/>
    </xf>
    <xf numFmtId="0" fontId="27" fillId="4" borderId="2" xfId="0" applyFont="1" applyFill="1" applyBorder="1" applyAlignment="1">
      <alignment horizontal="center" vertical="center"/>
    </xf>
    <xf numFmtId="0" fontId="28" fillId="0" borderId="2" xfId="0" applyFont="1" applyFill="1" applyBorder="1" applyAlignment="1">
      <alignment horizontal="center" vertical="center"/>
    </xf>
    <xf numFmtId="0" fontId="28" fillId="20" borderId="2" xfId="0" applyFont="1" applyFill="1" applyBorder="1" applyAlignment="1">
      <alignment horizontal="center" vertical="center"/>
    </xf>
    <xf numFmtId="1" fontId="28" fillId="20" borderId="2" xfId="0" applyNumberFormat="1" applyFont="1" applyFill="1" applyBorder="1" applyAlignment="1">
      <alignment horizontal="center" vertical="center"/>
    </xf>
    <xf numFmtId="1" fontId="27" fillId="5" borderId="2" xfId="0" applyNumberFormat="1" applyFont="1" applyFill="1" applyBorder="1" applyAlignment="1">
      <alignment horizontal="center" vertical="center"/>
    </xf>
    <xf numFmtId="165" fontId="0" fillId="20" borderId="2" xfId="0" applyNumberFormat="1" applyFont="1" applyFill="1" applyBorder="1" applyAlignment="1">
      <alignment horizontal="center" vertical="center"/>
    </xf>
    <xf numFmtId="0" fontId="29" fillId="0" borderId="0" xfId="0" applyFont="1" applyAlignment="1"/>
    <xf numFmtId="0" fontId="7" fillId="0" borderId="2" xfId="0" applyFont="1" applyBorder="1" applyAlignment="1">
      <alignment horizontal="center" vertical="center"/>
    </xf>
    <xf numFmtId="0" fontId="13" fillId="8" borderId="10" xfId="0" applyFont="1" applyFill="1" applyBorder="1" applyAlignment="1">
      <alignment horizontal="center" vertical="top"/>
    </xf>
    <xf numFmtId="0" fontId="13" fillId="8" borderId="12" xfId="0" applyFont="1" applyFill="1" applyBorder="1" applyAlignment="1">
      <alignment horizontal="center" vertical="top"/>
    </xf>
    <xf numFmtId="0" fontId="23" fillId="2" borderId="25" xfId="0" applyFont="1" applyFill="1" applyBorder="1" applyAlignment="1">
      <alignment horizontal="center" vertical="center"/>
    </xf>
    <xf numFmtId="0" fontId="18" fillId="2" borderId="26" xfId="0" applyFont="1" applyFill="1" applyBorder="1" applyAlignment="1">
      <alignment horizontal="center" vertical="center"/>
    </xf>
    <xf numFmtId="0" fontId="18" fillId="2" borderId="27" xfId="0" applyFont="1" applyFill="1" applyBorder="1" applyAlignment="1">
      <alignment horizontal="center" vertical="center"/>
    </xf>
    <xf numFmtId="164" fontId="21" fillId="13" borderId="28" xfId="0" applyNumberFormat="1" applyFont="1" applyFill="1" applyBorder="1" applyAlignment="1">
      <alignment horizontal="center" vertical="center"/>
    </xf>
    <xf numFmtId="0" fontId="27" fillId="0" borderId="2" xfId="0" applyFont="1" applyFill="1" applyBorder="1" applyAlignment="1">
      <alignment horizontal="center" vertical="center"/>
    </xf>
    <xf numFmtId="167" fontId="27" fillId="0" borderId="2" xfId="0" applyNumberFormat="1" applyFont="1" applyFill="1" applyBorder="1" applyAlignment="1">
      <alignment horizontal="center" vertical="center"/>
    </xf>
    <xf numFmtId="9" fontId="27" fillId="0" borderId="2" xfId="0" applyNumberFormat="1" applyFont="1" applyFill="1" applyBorder="1" applyAlignment="1">
      <alignment horizontal="center" vertical="center"/>
    </xf>
    <xf numFmtId="0" fontId="27" fillId="0" borderId="14" xfId="0" applyFont="1" applyFill="1" applyBorder="1" applyAlignment="1">
      <alignment horizontal="center" vertical="center"/>
    </xf>
    <xf numFmtId="0" fontId="7" fillId="0" borderId="2" xfId="0" applyFont="1" applyBorder="1" applyAlignment="1">
      <alignment horizontal="center" vertical="center"/>
    </xf>
    <xf numFmtId="0" fontId="13" fillId="8" borderId="10" xfId="0" applyFont="1" applyFill="1" applyBorder="1" applyAlignment="1">
      <alignment horizontal="center" vertical="top"/>
    </xf>
    <xf numFmtId="0" fontId="13" fillId="8" borderId="12" xfId="0" applyFont="1" applyFill="1" applyBorder="1" applyAlignment="1">
      <alignment horizontal="center" vertical="top"/>
    </xf>
    <xf numFmtId="0" fontId="7" fillId="0" borderId="2" xfId="0" applyFont="1" applyBorder="1" applyAlignment="1">
      <alignment horizontal="center" vertical="center"/>
    </xf>
    <xf numFmtId="0" fontId="13" fillId="8" borderId="10" xfId="0" applyFont="1" applyFill="1" applyBorder="1" applyAlignment="1">
      <alignment horizontal="center" vertical="top"/>
    </xf>
    <xf numFmtId="0" fontId="13" fillId="8" borderId="12" xfId="0" applyFont="1" applyFill="1" applyBorder="1" applyAlignment="1">
      <alignment horizontal="center" vertical="top"/>
    </xf>
    <xf numFmtId="0" fontId="7" fillId="0" borderId="2" xfId="0" applyFont="1" applyBorder="1" applyAlignment="1">
      <alignment horizontal="center" vertical="center"/>
    </xf>
    <xf numFmtId="0" fontId="13" fillId="8" borderId="10" xfId="0" applyFont="1" applyFill="1" applyBorder="1" applyAlignment="1">
      <alignment horizontal="center" vertical="top"/>
    </xf>
    <xf numFmtId="0" fontId="13" fillId="8" borderId="12" xfId="0" applyFont="1" applyFill="1" applyBorder="1" applyAlignment="1">
      <alignment horizontal="center" vertical="top"/>
    </xf>
    <xf numFmtId="167" fontId="7" fillId="0" borderId="2" xfId="0" applyNumberFormat="1" applyFont="1" applyBorder="1" applyAlignment="1">
      <alignment horizontal="center" vertical="center"/>
    </xf>
    <xf numFmtId="0" fontId="7" fillId="0" borderId="2" xfId="0" applyFont="1" applyBorder="1" applyAlignment="1">
      <alignment horizontal="center" vertical="center"/>
    </xf>
    <xf numFmtId="0" fontId="13" fillId="8" borderId="10" xfId="0" applyFont="1" applyFill="1" applyBorder="1" applyAlignment="1">
      <alignment horizontal="center" vertical="top"/>
    </xf>
    <xf numFmtId="0" fontId="13" fillId="8" borderId="12" xfId="0" applyFont="1" applyFill="1" applyBorder="1" applyAlignment="1">
      <alignment horizontal="center" vertical="top"/>
    </xf>
    <xf numFmtId="0" fontId="12" fillId="8" borderId="10" xfId="0" applyFont="1" applyFill="1" applyBorder="1" applyAlignment="1">
      <alignment horizontal="center"/>
    </xf>
    <xf numFmtId="0" fontId="11" fillId="0" borderId="11" xfId="0" applyFont="1" applyBorder="1"/>
    <xf numFmtId="0" fontId="11" fillId="0" borderId="12" xfId="0" applyFont="1" applyBorder="1"/>
    <xf numFmtId="0" fontId="0" fillId="0" borderId="2" xfId="0" applyFont="1" applyBorder="1" applyAlignment="1">
      <alignment horizontal="center"/>
    </xf>
    <xf numFmtId="0" fontId="12" fillId="10" borderId="10" xfId="0" applyFont="1" applyFill="1" applyBorder="1" applyAlignment="1">
      <alignment horizontal="center" vertical="center"/>
    </xf>
    <xf numFmtId="0" fontId="11" fillId="0" borderId="12" xfId="0" applyFont="1" applyBorder="1" applyAlignment="1">
      <alignment vertical="center"/>
    </xf>
    <xf numFmtId="0" fontId="7" fillId="0" borderId="2" xfId="0" applyFont="1" applyBorder="1" applyAlignment="1">
      <alignment horizontal="left" vertical="center" wrapText="1"/>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7" fillId="0" borderId="2" xfId="0" applyFont="1" applyBorder="1" applyAlignment="1">
      <alignment horizontal="center" vertical="center"/>
    </xf>
    <xf numFmtId="0" fontId="8" fillId="0" borderId="2" xfId="0" applyFont="1" applyBorder="1"/>
    <xf numFmtId="0" fontId="13" fillId="8" borderId="13" xfId="0" applyFont="1" applyFill="1" applyBorder="1" applyAlignment="1">
      <alignment horizontal="center" vertical="top"/>
    </xf>
    <xf numFmtId="0" fontId="13" fillId="8" borderId="14" xfId="0" applyFont="1" applyFill="1" applyBorder="1" applyAlignment="1">
      <alignment horizontal="center" vertical="top"/>
    </xf>
    <xf numFmtId="0" fontId="13" fillId="8" borderId="10" xfId="0" applyFont="1" applyFill="1" applyBorder="1" applyAlignment="1">
      <alignment horizontal="center" vertical="top"/>
    </xf>
    <xf numFmtId="0" fontId="13" fillId="8" borderId="12" xfId="0" applyFont="1" applyFill="1" applyBorder="1" applyAlignment="1">
      <alignment horizontal="center" vertical="top"/>
    </xf>
    <xf numFmtId="0" fontId="11" fillId="0" borderId="12" xfId="0" applyFont="1" applyBorder="1" applyAlignment="1">
      <alignment vertical="top"/>
    </xf>
    <xf numFmtId="0" fontId="13" fillId="8" borderId="10" xfId="0" applyFont="1" applyFill="1" applyBorder="1" applyAlignment="1">
      <alignment horizontal="center" vertical="top" wrapText="1"/>
    </xf>
    <xf numFmtId="0" fontId="16" fillId="0" borderId="7" xfId="0" applyFont="1" applyBorder="1" applyAlignment="1">
      <alignment horizontal="center" vertical="center"/>
    </xf>
    <xf numFmtId="0" fontId="17" fillId="0" borderId="7" xfId="0" applyFont="1" applyBorder="1"/>
    <xf numFmtId="0" fontId="17" fillId="0" borderId="8" xfId="0" applyFont="1" applyBorder="1"/>
    <xf numFmtId="0" fontId="8" fillId="0" borderId="2" xfId="0" applyFont="1" applyBorder="1" applyAlignment="1">
      <alignment horizontal="left" vertical="center"/>
    </xf>
    <xf numFmtId="0" fontId="13" fillId="8" borderId="10" xfId="0" applyFont="1" applyFill="1" applyBorder="1" applyAlignment="1">
      <alignment horizontal="center" vertical="center"/>
    </xf>
    <xf numFmtId="0" fontId="2" fillId="0" borderId="2" xfId="0" applyFont="1" applyBorder="1" applyAlignment="1">
      <alignment vertical="center" wrapText="1"/>
    </xf>
    <xf numFmtId="0" fontId="11" fillId="0" borderId="2" xfId="0" applyFont="1" applyBorder="1" applyAlignment="1">
      <alignment wrapText="1"/>
    </xf>
    <xf numFmtId="0" fontId="2" fillId="0" borderId="2" xfId="0" applyFont="1" applyBorder="1" applyAlignment="1">
      <alignment vertical="center"/>
    </xf>
    <xf numFmtId="0" fontId="11" fillId="0" borderId="2" xfId="0" applyFont="1" applyBorder="1"/>
    <xf numFmtId="0" fontId="2" fillId="0" borderId="2" xfId="0" applyFont="1" applyBorder="1" applyAlignment="1">
      <alignment horizontal="center" vertical="center"/>
    </xf>
    <xf numFmtId="0" fontId="3" fillId="6" borderId="2" xfId="0" applyFont="1" applyFill="1" applyBorder="1" applyAlignment="1">
      <alignment horizontal="center" vertical="center"/>
    </xf>
    <xf numFmtId="0" fontId="2" fillId="0" borderId="2" xfId="0" applyFont="1" applyBorder="1" applyAlignment="1">
      <alignment horizontal="left" vertical="center"/>
    </xf>
    <xf numFmtId="0" fontId="11" fillId="0" borderId="2" xfId="0" applyFont="1" applyBorder="1" applyAlignment="1">
      <alignment horizontal="left"/>
    </xf>
    <xf numFmtId="0" fontId="2" fillId="0" borderId="2" xfId="0" applyFont="1" applyBorder="1" applyAlignment="1">
      <alignment horizontal="left" vertical="center" wrapText="1"/>
    </xf>
    <xf numFmtId="0" fontId="11" fillId="0" borderId="2" xfId="0" applyFont="1" applyBorder="1" applyAlignment="1">
      <alignment horizontal="left" wrapText="1"/>
    </xf>
    <xf numFmtId="0" fontId="3" fillId="7" borderId="2" xfId="0" applyFont="1" applyFill="1" applyBorder="1" applyAlignment="1">
      <alignment horizontal="center" vertical="center"/>
    </xf>
    <xf numFmtId="0" fontId="14" fillId="0" borderId="2" xfId="0" applyFont="1" applyBorder="1" applyAlignment="1">
      <alignment vertical="center" wrapText="1"/>
    </xf>
    <xf numFmtId="0" fontId="2" fillId="0" borderId="2" xfId="0" applyFont="1" applyBorder="1" applyAlignment="1">
      <alignment horizontal="center" vertical="center" wrapText="1"/>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2" xfId="0" applyFont="1" applyFill="1" applyBorder="1" applyAlignment="1">
      <alignment vertical="center" wrapText="1"/>
    </xf>
    <xf numFmtId="0" fontId="11" fillId="0" borderId="2" xfId="0" applyFont="1" applyFill="1" applyBorder="1" applyAlignment="1">
      <alignment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15" fillId="4" borderId="3"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2" fontId="2" fillId="0" borderId="2" xfId="0" applyNumberFormat="1" applyFont="1" applyBorder="1" applyAlignment="1">
      <alignment horizontal="center" vertical="center"/>
    </xf>
    <xf numFmtId="2" fontId="11" fillId="0" borderId="2" xfId="0" applyNumberFormat="1" applyFont="1" applyBorder="1"/>
    <xf numFmtId="0" fontId="11" fillId="0" borderId="2" xfId="0" applyFont="1" applyBorder="1" applyAlignment="1">
      <alignment horizontal="left" vertical="center" wrapText="1"/>
    </xf>
    <xf numFmtId="0" fontId="11"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3" fillId="7" borderId="4" xfId="0" applyFont="1" applyFill="1" applyBorder="1" applyAlignment="1">
      <alignment horizontal="center" vertical="center"/>
    </xf>
    <xf numFmtId="1" fontId="0" fillId="20" borderId="14" xfId="0" applyNumberFormat="1" applyFont="1" applyFill="1" applyBorder="1" applyAlignment="1">
      <alignment horizontal="center" vertical="center"/>
    </xf>
    <xf numFmtId="0" fontId="0" fillId="20" borderId="2" xfId="0" applyFont="1" applyFill="1" applyBorder="1" applyAlignment="1">
      <alignment horizontal="center" vertical="center"/>
    </xf>
    <xf numFmtId="1" fontId="27" fillId="20" borderId="2" xfId="0" applyNumberFormat="1" applyFont="1" applyFill="1" applyBorder="1" applyAlignment="1">
      <alignment horizontal="center" vertical="center"/>
    </xf>
    <xf numFmtId="0" fontId="27" fillId="20" borderId="14" xfId="0" applyFont="1" applyFill="1" applyBorder="1" applyAlignment="1">
      <alignment horizontal="center" vertical="center"/>
    </xf>
  </cellXfs>
  <cellStyles count="4">
    <cellStyle name="Comma" xfId="2" builtinId="3"/>
    <cellStyle name="Normal" xfId="0" builtinId="0"/>
    <cellStyle name="Normal 2" xfId="3"/>
    <cellStyle name="Normal 5" xfId="1"/>
  </cellStyles>
  <dxfs count="1350">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1" tint="0.499984740745262"/>
        </patternFill>
      </fill>
    </dxf>
    <dxf>
      <fill>
        <patternFill>
          <bgColor theme="1"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1" tint="0.499984740745262"/>
        </patternFill>
      </fill>
    </dxf>
    <dxf>
      <fill>
        <patternFill>
          <bgColor theme="1"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1" tint="0.499984740745262"/>
        </patternFill>
      </fill>
    </dxf>
    <dxf>
      <fill>
        <patternFill>
          <bgColor theme="1"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1" tint="0.499984740745262"/>
        </patternFill>
      </fill>
    </dxf>
    <dxf>
      <fill>
        <patternFill>
          <bgColor theme="1"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1" tint="0.499984740745262"/>
        </patternFill>
      </fill>
    </dxf>
    <dxf>
      <fill>
        <patternFill>
          <bgColor theme="1"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EA4335"/>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80808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1" tint="0.499984740745262"/>
        </patternFill>
      </fill>
    </dxf>
    <dxf>
      <fill>
        <patternFill>
          <bgColor theme="1"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docs.google.com/spreadsheets/d/1Yf42bz9npmzXTvJy6qXSQnsnmXX54EripmgN0rlWcLI/edit?usp=sharing" TargetMode="External"/><Relationship Id="rId7" Type="http://schemas.openxmlformats.org/officeDocument/2006/relationships/printerSettings" Target="../printerSettings/printerSettings7.bin"/><Relationship Id="rId2" Type="http://schemas.openxmlformats.org/officeDocument/2006/relationships/hyperlink" Target="https://docs.google.com/spreadsheets/d/1tggqPH3kGxYc3AeILv6tJZ7UWQg0eQpTQnEwDpkMQ5M/edit?usp=sharing" TargetMode="External"/><Relationship Id="rId1" Type="http://schemas.openxmlformats.org/officeDocument/2006/relationships/hyperlink" Target="https://docs.google.com/spreadsheets/d/1TuC5IKfkO4dmpr3NBtO9lUkGc0i9uWdKDs9pBBi3Cbo/edit" TargetMode="External"/><Relationship Id="rId6" Type="http://schemas.openxmlformats.org/officeDocument/2006/relationships/hyperlink" Target="https://docs.google.com/spreadsheets/d/1ItkurS2EXny094baJ-ezYYV5BF8Y7wYbEvRnPv-7SaE/edit?usp=sharing" TargetMode="External"/><Relationship Id="rId5" Type="http://schemas.openxmlformats.org/officeDocument/2006/relationships/hyperlink" Target="https://docs.google.com/spreadsheets/d/1rcFGOz-6u6cGNq2ASMlHULLn_Gyj4P4B37DwqGJrHu4/edit" TargetMode="External"/><Relationship Id="rId4" Type="http://schemas.openxmlformats.org/officeDocument/2006/relationships/hyperlink" Target="https://docs.google.com/spreadsheets/d/1Imd-c16IGvFYBnl-Wjf4aVQfKrgonBSI2Rp75-IMdzs/edit?usp=sharing" TargetMode="External"/><Relationship Id="rId9"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s.google.com/spreadsheets/d/1Yf42bz9npmzXTvJy6qXSQnsnmXX54EripmgN0rlWcLI/edit?usp=sharing" TargetMode="External"/><Relationship Id="rId7" Type="http://schemas.openxmlformats.org/officeDocument/2006/relationships/printerSettings" Target="../printerSettings/printerSettings8.bin"/><Relationship Id="rId2" Type="http://schemas.openxmlformats.org/officeDocument/2006/relationships/hyperlink" Target="https://docs.google.com/spreadsheets/d/1tggqPH3kGxYc3AeILv6tJZ7UWQg0eQpTQnEwDpkMQ5M/edit?usp=sharing" TargetMode="External"/><Relationship Id="rId1" Type="http://schemas.openxmlformats.org/officeDocument/2006/relationships/hyperlink" Target="https://docs.google.com/spreadsheets/d/1TuC5IKfkO4dmpr3NBtO9lUkGc0i9uWdKDs9pBBi3Cbo/edit" TargetMode="External"/><Relationship Id="rId6" Type="http://schemas.openxmlformats.org/officeDocument/2006/relationships/hyperlink" Target="https://docs.google.com/spreadsheets/d/1ItkurS2EXny094baJ-ezYYV5BF8Y7wYbEvRnPv-7SaE/edit?usp=sharing" TargetMode="External"/><Relationship Id="rId5" Type="http://schemas.openxmlformats.org/officeDocument/2006/relationships/hyperlink" Target="https://docs.google.com/spreadsheets/d/1rcFGOz-6u6cGNq2ASMlHULLn_Gyj4P4B37DwqGJrHu4/edit" TargetMode="External"/><Relationship Id="rId4" Type="http://schemas.openxmlformats.org/officeDocument/2006/relationships/hyperlink" Target="https://docs.google.com/spreadsheets/d/1Imd-c16IGvFYBnl-Wjf4aVQfKrgonBSI2Rp75-IMdzs/edit?usp=sharin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ocs.google.com/spreadsheets/d/1Yf42bz9npmzXTvJy6qXSQnsnmXX54EripmgN0rlWcLI/edit?usp=sharing" TargetMode="External"/><Relationship Id="rId7" Type="http://schemas.openxmlformats.org/officeDocument/2006/relationships/printerSettings" Target="../printerSettings/printerSettings9.bin"/><Relationship Id="rId2" Type="http://schemas.openxmlformats.org/officeDocument/2006/relationships/hyperlink" Target="https://docs.google.com/spreadsheets/d/1tggqPH3kGxYc3AeILv6tJZ7UWQg0eQpTQnEwDpkMQ5M/edit?usp=sharing" TargetMode="External"/><Relationship Id="rId1" Type="http://schemas.openxmlformats.org/officeDocument/2006/relationships/hyperlink" Target="https://docs.google.com/spreadsheets/d/1TuC5IKfkO4dmpr3NBtO9lUkGc0i9uWdKDs9pBBi3Cbo/edit" TargetMode="External"/><Relationship Id="rId6" Type="http://schemas.openxmlformats.org/officeDocument/2006/relationships/hyperlink" Target="https://docs.google.com/spreadsheets/d/1ItkurS2EXny094baJ-ezYYV5BF8Y7wYbEvRnPv-7SaE/edit?usp=sharing" TargetMode="External"/><Relationship Id="rId5" Type="http://schemas.openxmlformats.org/officeDocument/2006/relationships/hyperlink" Target="https://docs.google.com/spreadsheets/d/1rcFGOz-6u6cGNq2ASMlHULLn_Gyj4P4B37DwqGJrHu4/edit" TargetMode="External"/><Relationship Id="rId4" Type="http://schemas.openxmlformats.org/officeDocument/2006/relationships/hyperlink" Target="https://docs.google.com/spreadsheets/d/1Imd-c16IGvFYBnl-Wjf4aVQfKrgonBSI2Rp75-IMdzs/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Z243"/>
  <sheetViews>
    <sheetView showGridLines="0" zoomScale="80" zoomScaleNormal="80" workbookViewId="0">
      <pane xSplit="8" ySplit="2" topLeftCell="AK3" activePane="bottomRight" state="frozen"/>
      <selection pane="topRight" activeCell="I1" sqref="I1"/>
      <selection pane="bottomLeft" activeCell="A3" sqref="A3"/>
      <selection pane="bottomRight" activeCell="AP50" sqref="AP50"/>
    </sheetView>
  </sheetViews>
  <sheetFormatPr defaultColWidth="14.44140625" defaultRowHeight="13.2"/>
  <cols>
    <col min="1" max="1" width="14.6640625" customWidth="1"/>
    <col min="2" max="2" width="8.33203125" customWidth="1"/>
    <col min="3" max="3" width="7.109375" customWidth="1"/>
    <col min="4" max="4" width="41.88671875" customWidth="1"/>
    <col min="5" max="5" width="38.21875" style="113" customWidth="1"/>
    <col min="6" max="6" width="10.6640625" customWidth="1"/>
    <col min="7" max="7" width="14.33203125" customWidth="1"/>
    <col min="8" max="21" width="10.5546875" customWidth="1"/>
    <col min="22" max="22" width="13.44140625" customWidth="1"/>
    <col min="23" max="23" width="14.44140625" customWidth="1"/>
    <col min="24" max="24" width="13.77734375" customWidth="1"/>
    <col min="25" max="25" width="13.33203125" customWidth="1"/>
    <col min="26" max="26" width="14.44140625" hidden="1" customWidth="1"/>
    <col min="27" max="38" width="6.77734375" customWidth="1"/>
    <col min="39" max="39" width="3.5546875" style="82" customWidth="1"/>
    <col min="40" max="40" width="9.21875" customWidth="1"/>
    <col min="41" max="52" width="6.77734375" customWidth="1"/>
  </cols>
  <sheetData>
    <row r="1" spans="1:52" ht="46.8">
      <c r="A1" s="101" t="s">
        <v>0</v>
      </c>
      <c r="B1" s="102" t="s">
        <v>1</v>
      </c>
      <c r="C1" s="103" t="s">
        <v>2</v>
      </c>
      <c r="D1" s="104" t="s">
        <v>3</v>
      </c>
      <c r="E1" s="105" t="s">
        <v>4</v>
      </c>
      <c r="F1" s="106" t="s">
        <v>5</v>
      </c>
      <c r="G1" s="107" t="s">
        <v>76</v>
      </c>
      <c r="H1" s="103" t="s">
        <v>6</v>
      </c>
      <c r="I1" s="62"/>
      <c r="J1" s="62"/>
      <c r="K1" s="62"/>
      <c r="L1" s="62"/>
      <c r="M1" s="62"/>
      <c r="N1" s="62"/>
      <c r="O1" s="62"/>
      <c r="P1" s="62"/>
      <c r="Q1" s="62"/>
      <c r="R1" s="62"/>
      <c r="S1" s="62"/>
      <c r="T1" s="62"/>
      <c r="U1" s="62"/>
      <c r="V1" s="190" t="s">
        <v>84</v>
      </c>
      <c r="W1" s="191"/>
      <c r="X1" s="191"/>
      <c r="Y1" s="192"/>
      <c r="AA1" s="193"/>
      <c r="AB1" s="193"/>
      <c r="AC1" s="193"/>
      <c r="AD1" s="193"/>
      <c r="AE1" s="193"/>
      <c r="AF1" s="193"/>
      <c r="AG1" s="193"/>
      <c r="AH1" s="193"/>
      <c r="AI1" s="193"/>
      <c r="AJ1" s="193"/>
      <c r="AK1" s="193"/>
      <c r="AL1" s="193"/>
      <c r="AM1" s="89"/>
      <c r="AN1" s="193"/>
      <c r="AO1" s="193"/>
      <c r="AP1" s="193"/>
      <c r="AQ1" s="193"/>
      <c r="AR1" s="193"/>
      <c r="AS1" s="193"/>
      <c r="AT1" s="193"/>
      <c r="AU1" s="193"/>
      <c r="AV1" s="193"/>
      <c r="AW1" s="193"/>
      <c r="AX1" s="193"/>
      <c r="AY1" s="193"/>
      <c r="AZ1" s="193"/>
    </row>
    <row r="2" spans="1:52" ht="41.4">
      <c r="A2" s="99"/>
      <c r="B2" s="61"/>
      <c r="C2" s="100"/>
      <c r="D2" s="98"/>
      <c r="E2" s="63"/>
      <c r="F2" s="61"/>
      <c r="G2" s="64"/>
      <c r="H2" s="62"/>
      <c r="I2" s="83" t="s">
        <v>308</v>
      </c>
      <c r="J2" s="85" t="s">
        <v>309</v>
      </c>
      <c r="K2" s="83" t="s">
        <v>310</v>
      </c>
      <c r="L2" s="83" t="s">
        <v>311</v>
      </c>
      <c r="M2" s="85" t="s">
        <v>312</v>
      </c>
      <c r="N2" s="83" t="s">
        <v>313</v>
      </c>
      <c r="O2" s="83" t="s">
        <v>314</v>
      </c>
      <c r="P2" s="85" t="s">
        <v>315</v>
      </c>
      <c r="Q2" s="83" t="s">
        <v>316</v>
      </c>
      <c r="R2" s="83" t="s">
        <v>317</v>
      </c>
      <c r="S2" s="85" t="s">
        <v>318</v>
      </c>
      <c r="T2" s="83" t="s">
        <v>319</v>
      </c>
      <c r="U2" s="84" t="s">
        <v>245</v>
      </c>
      <c r="V2" s="95" t="s">
        <v>85</v>
      </c>
      <c r="W2" s="194" t="s">
        <v>86</v>
      </c>
      <c r="X2" s="195"/>
      <c r="Y2" s="96" t="s">
        <v>87</v>
      </c>
      <c r="AA2" s="83" t="s">
        <v>308</v>
      </c>
      <c r="AB2" s="85" t="s">
        <v>309</v>
      </c>
      <c r="AC2" s="83" t="s">
        <v>310</v>
      </c>
      <c r="AD2" s="83" t="s">
        <v>311</v>
      </c>
      <c r="AE2" s="85" t="s">
        <v>312</v>
      </c>
      <c r="AF2" s="83" t="s">
        <v>313</v>
      </c>
      <c r="AG2" s="83" t="s">
        <v>314</v>
      </c>
      <c r="AH2" s="85" t="s">
        <v>315</v>
      </c>
      <c r="AI2" s="83" t="s">
        <v>316</v>
      </c>
      <c r="AJ2" s="83" t="s">
        <v>317</v>
      </c>
      <c r="AK2" s="85" t="s">
        <v>318</v>
      </c>
      <c r="AL2" s="83" t="s">
        <v>319</v>
      </c>
      <c r="AM2" s="90"/>
      <c r="AN2" s="83" t="s">
        <v>308</v>
      </c>
      <c r="AO2" s="85" t="s">
        <v>309</v>
      </c>
      <c r="AP2" s="83" t="s">
        <v>310</v>
      </c>
      <c r="AQ2" s="83" t="s">
        <v>311</v>
      </c>
      <c r="AR2" s="85" t="s">
        <v>312</v>
      </c>
      <c r="AS2" s="83" t="s">
        <v>313</v>
      </c>
      <c r="AT2" s="83" t="s">
        <v>314</v>
      </c>
      <c r="AU2" s="85" t="s">
        <v>315</v>
      </c>
      <c r="AV2" s="83" t="s">
        <v>316</v>
      </c>
      <c r="AW2" s="83" t="s">
        <v>317</v>
      </c>
      <c r="AX2" s="85" t="s">
        <v>318</v>
      </c>
      <c r="AY2" s="83" t="s">
        <v>319</v>
      </c>
      <c r="AZ2" s="97" t="s">
        <v>330</v>
      </c>
    </row>
    <row r="3" spans="1:52" ht="66.599999999999994" customHeight="1">
      <c r="A3" s="196" t="s">
        <v>65</v>
      </c>
      <c r="B3" s="197">
        <v>30</v>
      </c>
      <c r="C3" s="13">
        <v>1.1000000000000001</v>
      </c>
      <c r="D3" s="19" t="s">
        <v>66</v>
      </c>
      <c r="E3" s="19" t="s">
        <v>8</v>
      </c>
      <c r="F3" s="158">
        <v>14</v>
      </c>
      <c r="G3" s="158" t="s">
        <v>77</v>
      </c>
      <c r="H3" s="158" t="s">
        <v>7</v>
      </c>
      <c r="I3" s="147">
        <v>103.06620209059234</v>
      </c>
      <c r="J3" s="147">
        <v>103.44827586206897</v>
      </c>
      <c r="K3" s="147">
        <v>100.26954177897574</v>
      </c>
      <c r="L3" s="147">
        <v>102.36220472440945</v>
      </c>
      <c r="M3" s="146">
        <v>99</v>
      </c>
      <c r="N3" s="147">
        <v>96.33507853403141</v>
      </c>
      <c r="O3" s="147">
        <v>99.742930591259636</v>
      </c>
      <c r="P3" s="147">
        <v>98.451507742461288</v>
      </c>
      <c r="Q3" s="147">
        <v>100.23501762632196</v>
      </c>
      <c r="R3" s="147">
        <v>100.27322404371584</v>
      </c>
      <c r="S3" s="147">
        <v>99.771480804387565</v>
      </c>
      <c r="T3" s="147">
        <v>101.35603910438347</v>
      </c>
      <c r="U3" s="153">
        <f>AVERAGE(I3:T3)</f>
        <v>100.35929190855063</v>
      </c>
      <c r="V3" s="86" t="s">
        <v>255</v>
      </c>
      <c r="W3" s="31" t="s">
        <v>256</v>
      </c>
      <c r="X3" s="31" t="s">
        <v>257</v>
      </c>
      <c r="Y3" s="31" t="s">
        <v>258</v>
      </c>
      <c r="Z3" s="80" t="s">
        <v>228</v>
      </c>
      <c r="AA3" s="92">
        <f>IF(I3&gt;=100,14,IF(I3&gt;99,13,IF(I3&gt;98,12,IF(I3&gt;97,11,IF(I3&gt;96,10,IF(I3&gt;95,9,IF(I3&gt;94,8,IF(I3&gt;93,7,IF(I3&gt;92,6,IF(I3&gt;90,5,IF(I3&gt;89,4,IF(I3&gt;88,3,IF(I3&gt;87,3,IF(I3&gt;85,1,0))))))))))))))</f>
        <v>14</v>
      </c>
      <c r="AB3" s="92">
        <f t="shared" ref="AB3:AL3" si="0">IF(J3&gt;=100,14,IF(J3&gt;99,13,IF(J3&gt;98,12,IF(J3&gt;97,11,IF(J3&gt;96,10,IF(J3&gt;95,9,IF(J3&gt;94,8,IF(J3&gt;93,7,IF(J3&gt;92,6,IF(J3&gt;90,5,IF(J3&gt;89,4,IF(J3&gt;88,3,IF(J3&gt;87,3,IF(J3&gt;85,1,0))))))))))))))</f>
        <v>14</v>
      </c>
      <c r="AC3" s="92">
        <f t="shared" si="0"/>
        <v>14</v>
      </c>
      <c r="AD3" s="160">
        <f t="shared" si="0"/>
        <v>14</v>
      </c>
      <c r="AE3" s="92">
        <f t="shared" si="0"/>
        <v>12</v>
      </c>
      <c r="AF3" s="92">
        <f t="shared" si="0"/>
        <v>10</v>
      </c>
      <c r="AG3" s="92">
        <f t="shared" si="0"/>
        <v>13</v>
      </c>
      <c r="AH3" s="92">
        <f t="shared" si="0"/>
        <v>12</v>
      </c>
      <c r="AI3" s="92">
        <f t="shared" si="0"/>
        <v>14</v>
      </c>
      <c r="AJ3" s="92">
        <f t="shared" si="0"/>
        <v>14</v>
      </c>
      <c r="AK3" s="92">
        <f t="shared" si="0"/>
        <v>13</v>
      </c>
      <c r="AL3" s="92">
        <f t="shared" si="0"/>
        <v>14</v>
      </c>
      <c r="AM3" s="93"/>
      <c r="AN3" s="108">
        <f>AA3/$F3*100</f>
        <v>100</v>
      </c>
      <c r="AO3" s="108">
        <f t="shared" ref="AO3:AY16" si="1">AB3/$F3*100</f>
        <v>100</v>
      </c>
      <c r="AP3" s="108">
        <f t="shared" si="1"/>
        <v>100</v>
      </c>
      <c r="AQ3" s="108">
        <f t="shared" si="1"/>
        <v>100</v>
      </c>
      <c r="AR3" s="108">
        <f t="shared" si="1"/>
        <v>85.714285714285708</v>
      </c>
      <c r="AS3" s="108">
        <f t="shared" si="1"/>
        <v>71.428571428571431</v>
      </c>
      <c r="AT3" s="108">
        <f t="shared" si="1"/>
        <v>92.857142857142861</v>
      </c>
      <c r="AU3" s="108">
        <f t="shared" si="1"/>
        <v>85.714285714285708</v>
      </c>
      <c r="AV3" s="108">
        <f t="shared" si="1"/>
        <v>100</v>
      </c>
      <c r="AW3" s="108">
        <f t="shared" si="1"/>
        <v>100</v>
      </c>
      <c r="AX3" s="108">
        <f t="shared" si="1"/>
        <v>92.857142857142861</v>
      </c>
      <c r="AY3" s="108">
        <f t="shared" si="1"/>
        <v>100</v>
      </c>
      <c r="AZ3" s="94">
        <f>AVERAGE(AN3:AY3)</f>
        <v>94.047619047619037</v>
      </c>
    </row>
    <row r="4" spans="1:52" ht="37.200000000000003" customHeight="1">
      <c r="A4" s="196"/>
      <c r="B4" s="197"/>
      <c r="C4" s="13">
        <v>1.2</v>
      </c>
      <c r="D4" s="19" t="s">
        <v>9</v>
      </c>
      <c r="E4" s="19" t="s">
        <v>10</v>
      </c>
      <c r="F4" s="158">
        <v>4</v>
      </c>
      <c r="G4" s="158" t="s">
        <v>77</v>
      </c>
      <c r="H4" s="158" t="s">
        <v>7</v>
      </c>
      <c r="I4" s="147" t="s">
        <v>320</v>
      </c>
      <c r="J4" s="147">
        <v>0</v>
      </c>
      <c r="K4" s="147">
        <v>51.149968494013862</v>
      </c>
      <c r="L4" s="147">
        <v>58.656843298384807</v>
      </c>
      <c r="M4" s="147">
        <v>103</v>
      </c>
      <c r="N4" s="147">
        <v>0</v>
      </c>
      <c r="O4" s="147">
        <v>146.68982821849065</v>
      </c>
      <c r="P4" s="147">
        <v>86.666666666666671</v>
      </c>
      <c r="Q4" s="147">
        <v>155</v>
      </c>
      <c r="R4" s="147">
        <v>127.47252747252746</v>
      </c>
      <c r="S4" s="147">
        <v>118.66666666666667</v>
      </c>
      <c r="T4" s="147">
        <v>165.33333333333334</v>
      </c>
      <c r="U4" s="153">
        <f t="shared" ref="U4:U41" si="2">AVERAGE(I4:T4)</f>
        <v>92.057803104553031</v>
      </c>
      <c r="V4" s="157" t="s">
        <v>88</v>
      </c>
      <c r="W4" s="86" t="s">
        <v>272</v>
      </c>
      <c r="X4" s="157" t="s">
        <v>271</v>
      </c>
      <c r="Y4" s="157" t="s">
        <v>90</v>
      </c>
      <c r="AA4" s="92">
        <f t="shared" ref="AA4" si="3">IF(I4&lt;=85,4,IF(I4&lt;=90,3,IF(I4&lt;=95,2,IF(I4&lt;=100,1,0))))</f>
        <v>0</v>
      </c>
      <c r="AB4" s="92">
        <f t="shared" ref="AB4" si="4">IF(J4&lt;=85,4,IF(J4&lt;=90,3,IF(J4&lt;=95,2,IF(J4&lt;=100,1,0))))</f>
        <v>4</v>
      </c>
      <c r="AC4" s="92">
        <f t="shared" ref="AC4" si="5">IF(K4&lt;=85,4,IF(K4&lt;=90,3,IF(K4&lt;=95,2,IF(K4&lt;=100,1,0))))</f>
        <v>4</v>
      </c>
      <c r="AD4" s="92">
        <f t="shared" ref="AD4" si="6">IF(L4&lt;=85,4,IF(L4&lt;=90,3,IF(L4&lt;=95,2,IF(L4&lt;=100,1,0))))</f>
        <v>4</v>
      </c>
      <c r="AE4" s="92">
        <f t="shared" ref="AE4" si="7">IF(M4&lt;=85,4,IF(M4&lt;=90,3,IF(M4&lt;=95,2,IF(M4&lt;=100,1,0))))</f>
        <v>0</v>
      </c>
      <c r="AF4" s="92">
        <f t="shared" ref="AF4" si="8">IF(N4&lt;=85,4,IF(N4&lt;=90,3,IF(N4&lt;=95,2,IF(N4&lt;=100,1,0))))</f>
        <v>4</v>
      </c>
      <c r="AG4" s="92">
        <f t="shared" ref="AG4" si="9">IF(O4&lt;=85,4,IF(O4&lt;=90,3,IF(O4&lt;=95,2,IF(O4&lt;=100,1,0))))</f>
        <v>0</v>
      </c>
      <c r="AH4" s="92">
        <f t="shared" ref="AH4" si="10">IF(P4&lt;=85,4,IF(P4&lt;=90,3,IF(P4&lt;=95,2,IF(P4&lt;=100,1,0))))</f>
        <v>3</v>
      </c>
      <c r="AI4" s="92">
        <f t="shared" ref="AI4" si="11">IF(Q4&lt;=85,4,IF(Q4&lt;=90,3,IF(Q4&lt;=95,2,IF(Q4&lt;=100,1,0))))</f>
        <v>0</v>
      </c>
      <c r="AJ4" s="92">
        <f t="shared" ref="AJ4" si="12">IF(R4&lt;=85,4,IF(R4&lt;=90,3,IF(R4&lt;=95,2,IF(R4&lt;=100,1,0))))</f>
        <v>0</v>
      </c>
      <c r="AK4" s="92">
        <f t="shared" ref="AK4" si="13">IF(S4&lt;=85,4,IF(S4&lt;=90,3,IF(S4&lt;=95,2,IF(S4&lt;=100,1,0))))</f>
        <v>0</v>
      </c>
      <c r="AL4" s="92">
        <f t="shared" ref="AL4" si="14">IF(T4&lt;=85,4,IF(T4&lt;=90,3,IF(T4&lt;=95,2,IF(T4&lt;=100,1,0))))</f>
        <v>0</v>
      </c>
      <c r="AM4" s="90"/>
      <c r="AN4" s="108">
        <f>AA4/$F4*100</f>
        <v>0</v>
      </c>
      <c r="AO4" s="108">
        <f t="shared" si="1"/>
        <v>100</v>
      </c>
      <c r="AP4" s="108">
        <f t="shared" si="1"/>
        <v>100</v>
      </c>
      <c r="AQ4" s="108">
        <f t="shared" si="1"/>
        <v>100</v>
      </c>
      <c r="AR4" s="108">
        <f t="shared" si="1"/>
        <v>0</v>
      </c>
      <c r="AS4" s="108">
        <f t="shared" si="1"/>
        <v>100</v>
      </c>
      <c r="AT4" s="108">
        <f t="shared" si="1"/>
        <v>0</v>
      </c>
      <c r="AU4" s="108">
        <f t="shared" si="1"/>
        <v>75</v>
      </c>
      <c r="AV4" s="108">
        <f t="shared" si="1"/>
        <v>0</v>
      </c>
      <c r="AW4" s="108">
        <f t="shared" si="1"/>
        <v>0</v>
      </c>
      <c r="AX4" s="108">
        <f t="shared" si="1"/>
        <v>0</v>
      </c>
      <c r="AY4" s="108">
        <f t="shared" si="1"/>
        <v>0</v>
      </c>
      <c r="AZ4" s="94">
        <f t="shared" ref="AZ4:AZ43" si="15">AVERAGE(AN4:AY4)</f>
        <v>39.583333333333336</v>
      </c>
    </row>
    <row r="5" spans="1:52" ht="27.6">
      <c r="A5" s="196"/>
      <c r="B5" s="197"/>
      <c r="C5" s="13">
        <v>1.3</v>
      </c>
      <c r="D5" s="19" t="s">
        <v>11</v>
      </c>
      <c r="E5" s="19" t="s">
        <v>12</v>
      </c>
      <c r="F5" s="158">
        <v>4</v>
      </c>
      <c r="G5" s="158" t="s">
        <v>78</v>
      </c>
      <c r="H5" s="158" t="s">
        <v>7</v>
      </c>
      <c r="I5" s="147">
        <v>64.893617021276597</v>
      </c>
      <c r="J5" s="147">
        <v>17.073170731707318</v>
      </c>
      <c r="K5" s="147">
        <v>92.5</v>
      </c>
      <c r="L5" s="147" t="s">
        <v>320</v>
      </c>
      <c r="M5" s="146" t="s">
        <v>320</v>
      </c>
      <c r="N5" s="147">
        <v>75.555555555555557</v>
      </c>
      <c r="O5" s="147">
        <v>151.42857142857142</v>
      </c>
      <c r="P5" s="147">
        <v>55.000000000000007</v>
      </c>
      <c r="Q5" s="147">
        <v>165.95744680851064</v>
      </c>
      <c r="R5" s="147">
        <v>52</v>
      </c>
      <c r="S5" s="147">
        <v>97.333333333333343</v>
      </c>
      <c r="T5" s="147">
        <v>138.18181818181819</v>
      </c>
      <c r="U5" s="153">
        <f t="shared" si="2"/>
        <v>90.99235130607731</v>
      </c>
      <c r="V5" s="157" t="s">
        <v>89</v>
      </c>
      <c r="W5" s="31" t="s">
        <v>268</v>
      </c>
      <c r="X5" s="32" t="s">
        <v>260</v>
      </c>
      <c r="Y5" s="32" t="s">
        <v>259</v>
      </c>
      <c r="AA5" s="92">
        <f>IF(I5&gt;100,4,IF(I5&gt;95,3,IF(I5&gt;90,2,IF(I5&gt;85,1,0))))</f>
        <v>0</v>
      </c>
      <c r="AB5" s="92">
        <f t="shared" ref="AB5:AL6" si="16">IF(J5&gt;100,4,IF(J5&gt;95,3,IF(J5&gt;90,2,IF(J5&gt;85,1,0))))</f>
        <v>0</v>
      </c>
      <c r="AC5" s="92">
        <f t="shared" si="16"/>
        <v>2</v>
      </c>
      <c r="AD5" s="161" t="s">
        <v>320</v>
      </c>
      <c r="AE5" s="164" t="str">
        <f>M5</f>
        <v>NA</v>
      </c>
      <c r="AF5" s="92">
        <f t="shared" si="16"/>
        <v>0</v>
      </c>
      <c r="AG5" s="92">
        <f t="shared" si="16"/>
        <v>4</v>
      </c>
      <c r="AH5" s="92">
        <f t="shared" si="16"/>
        <v>0</v>
      </c>
      <c r="AI5" s="92">
        <f t="shared" si="16"/>
        <v>4</v>
      </c>
      <c r="AJ5" s="92">
        <f t="shared" si="16"/>
        <v>0</v>
      </c>
      <c r="AK5" s="92">
        <f t="shared" si="16"/>
        <v>3</v>
      </c>
      <c r="AL5" s="92">
        <f t="shared" si="16"/>
        <v>4</v>
      </c>
      <c r="AM5" s="90"/>
      <c r="AN5" s="108">
        <f t="shared" ref="AN5:AY23" si="17">AA5/$F5*100</f>
        <v>0</v>
      </c>
      <c r="AO5" s="108">
        <f t="shared" si="1"/>
        <v>0</v>
      </c>
      <c r="AP5" s="108">
        <f t="shared" si="1"/>
        <v>50</v>
      </c>
      <c r="AQ5" s="108" t="str">
        <f t="shared" ref="AQ5:AR5" si="18">IF(OR(AD5="NA"),"NA",AD5/$F5*100)</f>
        <v>NA</v>
      </c>
      <c r="AR5" s="108" t="str">
        <f t="shared" si="18"/>
        <v>NA</v>
      </c>
      <c r="AS5" s="108">
        <f t="shared" si="1"/>
        <v>0</v>
      </c>
      <c r="AT5" s="108">
        <f t="shared" si="1"/>
        <v>100</v>
      </c>
      <c r="AU5" s="108">
        <f t="shared" si="1"/>
        <v>0</v>
      </c>
      <c r="AV5" s="108">
        <f t="shared" si="1"/>
        <v>100</v>
      </c>
      <c r="AW5" s="108">
        <f t="shared" si="1"/>
        <v>0</v>
      </c>
      <c r="AX5" s="108">
        <f t="shared" si="1"/>
        <v>75</v>
      </c>
      <c r="AY5" s="108">
        <f t="shared" si="1"/>
        <v>100</v>
      </c>
      <c r="AZ5" s="94">
        <f t="shared" si="15"/>
        <v>42.5</v>
      </c>
    </row>
    <row r="6" spans="1:52" ht="27.6">
      <c r="A6" s="196"/>
      <c r="B6" s="197"/>
      <c r="C6" s="13">
        <v>1.4</v>
      </c>
      <c r="D6" s="19" t="s">
        <v>13</v>
      </c>
      <c r="E6" s="19" t="s">
        <v>14</v>
      </c>
      <c r="F6" s="158">
        <v>4</v>
      </c>
      <c r="G6" s="158" t="s">
        <v>77</v>
      </c>
      <c r="H6" s="158" t="s">
        <v>7</v>
      </c>
      <c r="I6" s="147">
        <v>122.41379310344827</v>
      </c>
      <c r="J6" s="147">
        <v>110.86956521739131</v>
      </c>
      <c r="K6" s="147">
        <v>156.25</v>
      </c>
      <c r="L6" s="147">
        <v>2900</v>
      </c>
      <c r="M6" s="147">
        <v>2900</v>
      </c>
      <c r="N6" s="151">
        <v>37.5</v>
      </c>
      <c r="O6" s="147">
        <v>200</v>
      </c>
      <c r="P6" s="147">
        <v>157.14285714285714</v>
      </c>
      <c r="Q6" s="147">
        <v>700</v>
      </c>
      <c r="R6" s="147">
        <v>25</v>
      </c>
      <c r="S6" s="147">
        <v>50</v>
      </c>
      <c r="T6" s="147">
        <v>109.09090909090908</v>
      </c>
      <c r="U6" s="153">
        <f t="shared" si="2"/>
        <v>622.35559371288377</v>
      </c>
      <c r="V6" s="157" t="s">
        <v>89</v>
      </c>
      <c r="W6" s="31" t="s">
        <v>270</v>
      </c>
      <c r="X6" s="32" t="s">
        <v>260</v>
      </c>
      <c r="Y6" s="32" t="s">
        <v>269</v>
      </c>
      <c r="AA6" s="92">
        <f>IF(I6&gt;100,4,IF(I6&gt;95,3,IF(I6&gt;90,2,IF(I6&gt;85,1,0))))</f>
        <v>4</v>
      </c>
      <c r="AB6" s="92">
        <f t="shared" si="16"/>
        <v>4</v>
      </c>
      <c r="AC6" s="92">
        <f t="shared" si="16"/>
        <v>4</v>
      </c>
      <c r="AD6" s="160">
        <f>IF(L6&gt;100,4,IF(L6&gt;95,3,IF(L6&gt;90,2,IF(L6&gt;85,1,0))))</f>
        <v>4</v>
      </c>
      <c r="AE6" s="92">
        <f t="shared" si="16"/>
        <v>4</v>
      </c>
      <c r="AF6" s="92">
        <f t="shared" si="16"/>
        <v>0</v>
      </c>
      <c r="AG6" s="92">
        <f t="shared" si="16"/>
        <v>4</v>
      </c>
      <c r="AH6" s="92">
        <f t="shared" si="16"/>
        <v>4</v>
      </c>
      <c r="AI6" s="92">
        <f t="shared" si="16"/>
        <v>4</v>
      </c>
      <c r="AJ6" s="92">
        <f t="shared" si="16"/>
        <v>0</v>
      </c>
      <c r="AK6" s="92">
        <f t="shared" si="16"/>
        <v>0</v>
      </c>
      <c r="AL6" s="92">
        <f t="shared" si="16"/>
        <v>4</v>
      </c>
      <c r="AM6" s="90"/>
      <c r="AN6" s="108">
        <f t="shared" si="17"/>
        <v>100</v>
      </c>
      <c r="AO6" s="108">
        <f t="shared" si="1"/>
        <v>100</v>
      </c>
      <c r="AP6" s="108">
        <f t="shared" si="1"/>
        <v>100</v>
      </c>
      <c r="AQ6" s="108">
        <f t="shared" si="1"/>
        <v>100</v>
      </c>
      <c r="AR6" s="108">
        <f t="shared" si="1"/>
        <v>100</v>
      </c>
      <c r="AS6" s="108">
        <f t="shared" si="1"/>
        <v>0</v>
      </c>
      <c r="AT6" s="108">
        <f t="shared" si="1"/>
        <v>100</v>
      </c>
      <c r="AU6" s="108">
        <f t="shared" si="1"/>
        <v>100</v>
      </c>
      <c r="AV6" s="108">
        <f t="shared" si="1"/>
        <v>100</v>
      </c>
      <c r="AW6" s="108">
        <f t="shared" si="1"/>
        <v>0</v>
      </c>
      <c r="AX6" s="108">
        <f t="shared" si="1"/>
        <v>0</v>
      </c>
      <c r="AY6" s="108">
        <f t="shared" si="1"/>
        <v>100</v>
      </c>
      <c r="AZ6" s="94">
        <f t="shared" si="15"/>
        <v>75</v>
      </c>
    </row>
    <row r="7" spans="1:52" ht="27.6">
      <c r="A7" s="196"/>
      <c r="B7" s="197"/>
      <c r="C7" s="13">
        <v>1.5</v>
      </c>
      <c r="D7" s="19" t="s">
        <v>15</v>
      </c>
      <c r="E7" s="19" t="s">
        <v>16</v>
      </c>
      <c r="F7" s="158">
        <v>4</v>
      </c>
      <c r="G7" s="158" t="s">
        <v>77</v>
      </c>
      <c r="H7" s="158" t="s">
        <v>7</v>
      </c>
      <c r="I7" s="147">
        <v>127.27272727272727</v>
      </c>
      <c r="J7" s="147">
        <v>0</v>
      </c>
      <c r="K7" s="147">
        <v>187.5</v>
      </c>
      <c r="L7" s="147">
        <v>4100</v>
      </c>
      <c r="M7" s="147">
        <v>2600</v>
      </c>
      <c r="N7" s="147">
        <v>70</v>
      </c>
      <c r="O7" s="147">
        <v>150</v>
      </c>
      <c r="P7" s="147">
        <v>100</v>
      </c>
      <c r="Q7" s="147">
        <v>400</v>
      </c>
      <c r="R7" s="147">
        <v>0</v>
      </c>
      <c r="S7" s="147">
        <v>33.333333333333329</v>
      </c>
      <c r="T7" s="147">
        <v>50</v>
      </c>
      <c r="U7" s="153">
        <f t="shared" si="2"/>
        <v>651.50883838383834</v>
      </c>
      <c r="V7" s="157" t="s">
        <v>88</v>
      </c>
      <c r="W7" s="31" t="s">
        <v>272</v>
      </c>
      <c r="X7" s="33" t="s">
        <v>271</v>
      </c>
      <c r="Y7" s="32" t="s">
        <v>90</v>
      </c>
      <c r="AA7" s="92">
        <f>IF(I7&lt;=85,4,IF(I7&lt;=90,3,IF(I7&lt;=95,2,IF(I7&lt;=100,1,0))))</f>
        <v>0</v>
      </c>
      <c r="AB7" s="92">
        <f t="shared" ref="AB7:AL7" si="19">IF(J7&lt;=85,4,IF(J7&lt;=90,3,IF(J7&lt;=95,2,IF(J7&lt;=100,1,0))))</f>
        <v>4</v>
      </c>
      <c r="AC7" s="92">
        <f t="shared" si="19"/>
        <v>0</v>
      </c>
      <c r="AD7" s="160">
        <f t="shared" si="19"/>
        <v>0</v>
      </c>
      <c r="AE7" s="92">
        <f t="shared" si="19"/>
        <v>0</v>
      </c>
      <c r="AF7" s="92">
        <f t="shared" si="19"/>
        <v>4</v>
      </c>
      <c r="AG7" s="92">
        <f t="shared" si="19"/>
        <v>0</v>
      </c>
      <c r="AH7" s="92">
        <f t="shared" si="19"/>
        <v>1</v>
      </c>
      <c r="AI7" s="92">
        <f t="shared" si="19"/>
        <v>0</v>
      </c>
      <c r="AJ7" s="92">
        <f t="shared" si="19"/>
        <v>4</v>
      </c>
      <c r="AK7" s="92">
        <f t="shared" si="19"/>
        <v>4</v>
      </c>
      <c r="AL7" s="92">
        <f t="shared" si="19"/>
        <v>4</v>
      </c>
      <c r="AM7" s="90"/>
      <c r="AN7" s="108">
        <f t="shared" si="17"/>
        <v>0</v>
      </c>
      <c r="AO7" s="108">
        <f t="shared" si="1"/>
        <v>100</v>
      </c>
      <c r="AP7" s="108">
        <f t="shared" si="1"/>
        <v>0</v>
      </c>
      <c r="AQ7" s="108">
        <f t="shared" si="1"/>
        <v>0</v>
      </c>
      <c r="AR7" s="108">
        <f t="shared" si="1"/>
        <v>0</v>
      </c>
      <c r="AS7" s="108">
        <f t="shared" si="1"/>
        <v>100</v>
      </c>
      <c r="AT7" s="108">
        <f t="shared" si="1"/>
        <v>0</v>
      </c>
      <c r="AU7" s="108">
        <f t="shared" si="1"/>
        <v>25</v>
      </c>
      <c r="AV7" s="108">
        <f t="shared" si="1"/>
        <v>0</v>
      </c>
      <c r="AW7" s="108">
        <f t="shared" si="1"/>
        <v>100</v>
      </c>
      <c r="AX7" s="108">
        <f t="shared" si="1"/>
        <v>100</v>
      </c>
      <c r="AY7" s="108">
        <f t="shared" si="1"/>
        <v>100</v>
      </c>
      <c r="AZ7" s="94">
        <f t="shared" si="15"/>
        <v>43.75</v>
      </c>
    </row>
    <row r="8" spans="1:52" ht="15.6">
      <c r="A8" s="14"/>
      <c r="B8" s="15"/>
      <c r="C8" s="15"/>
      <c r="D8" s="16"/>
      <c r="E8" s="21" t="s">
        <v>17</v>
      </c>
      <c r="F8" s="17">
        <f>SUM(F3:F7)</f>
        <v>30</v>
      </c>
      <c r="G8" s="15"/>
      <c r="H8" s="15"/>
      <c r="I8" s="148"/>
      <c r="J8" s="148"/>
      <c r="K8" s="148"/>
      <c r="L8" s="148"/>
      <c r="M8" s="148"/>
      <c r="N8" s="148"/>
      <c r="O8" s="148"/>
      <c r="P8" s="148"/>
      <c r="Q8" s="152"/>
      <c r="R8" s="148"/>
      <c r="S8" s="148"/>
      <c r="T8" s="148"/>
      <c r="U8" s="154"/>
      <c r="V8" s="15"/>
      <c r="W8" s="15"/>
      <c r="X8" s="15"/>
      <c r="Y8" s="15"/>
      <c r="Z8" s="15"/>
      <c r="AA8" s="15">
        <f>SUM(AA3:AA7)</f>
        <v>18</v>
      </c>
      <c r="AB8" s="15">
        <f t="shared" ref="AB8:AK8" si="20">SUM(AB3:AB7)</f>
        <v>26</v>
      </c>
      <c r="AC8" s="15">
        <f t="shared" si="20"/>
        <v>24</v>
      </c>
      <c r="AD8" s="159">
        <f t="shared" si="20"/>
        <v>22</v>
      </c>
      <c r="AE8" s="15">
        <f t="shared" si="20"/>
        <v>16</v>
      </c>
      <c r="AF8" s="15">
        <f t="shared" si="20"/>
        <v>18</v>
      </c>
      <c r="AG8" s="15">
        <f t="shared" si="20"/>
        <v>21</v>
      </c>
      <c r="AH8" s="15">
        <f t="shared" ref="AH8" si="21">SUM(AH3:AH7)</f>
        <v>20</v>
      </c>
      <c r="AI8" s="15">
        <f t="shared" si="20"/>
        <v>22</v>
      </c>
      <c r="AJ8" s="15">
        <f t="shared" si="20"/>
        <v>18</v>
      </c>
      <c r="AK8" s="15">
        <f t="shared" si="20"/>
        <v>20</v>
      </c>
      <c r="AL8" s="15">
        <f t="shared" ref="AL8" si="22">SUM(AL3:AL7)</f>
        <v>26</v>
      </c>
      <c r="AM8" s="90"/>
      <c r="AN8" s="109">
        <f t="shared" si="17"/>
        <v>60</v>
      </c>
      <c r="AO8" s="109">
        <f t="shared" si="1"/>
        <v>86.666666666666671</v>
      </c>
      <c r="AP8" s="109">
        <f t="shared" si="1"/>
        <v>80</v>
      </c>
      <c r="AQ8" s="109">
        <f t="shared" si="1"/>
        <v>73.333333333333329</v>
      </c>
      <c r="AR8" s="109">
        <f t="shared" si="1"/>
        <v>53.333333333333336</v>
      </c>
      <c r="AS8" s="109">
        <f t="shared" si="1"/>
        <v>60</v>
      </c>
      <c r="AT8" s="109">
        <f t="shared" si="1"/>
        <v>70</v>
      </c>
      <c r="AU8" s="109">
        <f t="shared" si="1"/>
        <v>66.666666666666657</v>
      </c>
      <c r="AV8" s="109">
        <f t="shared" si="1"/>
        <v>73.333333333333329</v>
      </c>
      <c r="AW8" s="109">
        <f t="shared" si="1"/>
        <v>60</v>
      </c>
      <c r="AX8" s="109">
        <f t="shared" si="1"/>
        <v>66.666666666666657</v>
      </c>
      <c r="AY8" s="109">
        <f t="shared" si="1"/>
        <v>86.666666666666671</v>
      </c>
      <c r="AZ8" s="109">
        <f t="shared" si="15"/>
        <v>69.722222222222214</v>
      </c>
    </row>
    <row r="9" spans="1:52" ht="25.2" customHeight="1">
      <c r="A9" s="196" t="s">
        <v>18</v>
      </c>
      <c r="B9" s="199">
        <v>14</v>
      </c>
      <c r="C9" s="13">
        <v>2.1</v>
      </c>
      <c r="D9" s="20" t="s">
        <v>19</v>
      </c>
      <c r="E9" s="19" t="s">
        <v>20</v>
      </c>
      <c r="F9" s="158">
        <v>3</v>
      </c>
      <c r="G9" s="158" t="s">
        <v>79</v>
      </c>
      <c r="H9" s="158" t="s">
        <v>288</v>
      </c>
      <c r="I9" s="147">
        <v>83</v>
      </c>
      <c r="J9" s="147">
        <v>87</v>
      </c>
      <c r="K9" s="146">
        <v>80</v>
      </c>
      <c r="L9" s="147">
        <v>86</v>
      </c>
      <c r="M9" s="147">
        <v>84</v>
      </c>
      <c r="N9" s="147">
        <v>80</v>
      </c>
      <c r="O9" s="147">
        <v>84</v>
      </c>
      <c r="P9" s="147">
        <v>84</v>
      </c>
      <c r="Q9" s="147">
        <v>82</v>
      </c>
      <c r="R9" s="147">
        <v>90</v>
      </c>
      <c r="S9" s="147">
        <v>82</v>
      </c>
      <c r="T9" s="147">
        <v>85.6</v>
      </c>
      <c r="U9" s="153">
        <f t="shared" si="2"/>
        <v>83.966666666666669</v>
      </c>
      <c r="V9" s="87" t="s">
        <v>299</v>
      </c>
      <c r="W9" s="34" t="s">
        <v>300</v>
      </c>
      <c r="X9" s="34" t="s">
        <v>301</v>
      </c>
      <c r="Y9" s="157" t="s">
        <v>302</v>
      </c>
      <c r="Z9" s="81" t="s">
        <v>229</v>
      </c>
      <c r="AA9" s="92">
        <f>IF(I9&gt;80,3,IF(I9&gt;75,2,IF(I9&gt;=70,1,0)))</f>
        <v>3</v>
      </c>
      <c r="AB9" s="92">
        <f t="shared" ref="AB9:AL9" si="23">IF(J9&gt;80,3,IF(J9&gt;75,2,IF(J9&gt;=70,1,0)))</f>
        <v>3</v>
      </c>
      <c r="AC9" s="92">
        <f t="shared" si="23"/>
        <v>2</v>
      </c>
      <c r="AD9" s="160">
        <f t="shared" ref="AD9:AD11" si="24">IF(L9&gt;90,3,IF(L9&gt;85,2,IF(L9&gt;=80,1,0)))</f>
        <v>2</v>
      </c>
      <c r="AE9" s="92">
        <f t="shared" si="23"/>
        <v>3</v>
      </c>
      <c r="AF9" s="92">
        <f t="shared" si="23"/>
        <v>2</v>
      </c>
      <c r="AG9" s="92">
        <f t="shared" si="23"/>
        <v>3</v>
      </c>
      <c r="AH9" s="92">
        <f t="shared" si="23"/>
        <v>3</v>
      </c>
      <c r="AI9" s="92">
        <f t="shared" si="23"/>
        <v>3</v>
      </c>
      <c r="AJ9" s="92">
        <f t="shared" si="23"/>
        <v>3</v>
      </c>
      <c r="AK9" s="92">
        <f t="shared" si="23"/>
        <v>3</v>
      </c>
      <c r="AL9" s="92">
        <f t="shared" si="23"/>
        <v>3</v>
      </c>
      <c r="AM9" s="90"/>
      <c r="AN9" s="108">
        <f t="shared" si="17"/>
        <v>100</v>
      </c>
      <c r="AO9" s="108">
        <f t="shared" si="1"/>
        <v>100</v>
      </c>
      <c r="AP9" s="108">
        <f t="shared" si="1"/>
        <v>66.666666666666657</v>
      </c>
      <c r="AQ9" s="108">
        <f t="shared" si="1"/>
        <v>66.666666666666657</v>
      </c>
      <c r="AR9" s="108">
        <f t="shared" si="1"/>
        <v>100</v>
      </c>
      <c r="AS9" s="108">
        <f t="shared" si="1"/>
        <v>66.666666666666657</v>
      </c>
      <c r="AT9" s="108">
        <f t="shared" si="1"/>
        <v>100</v>
      </c>
      <c r="AU9" s="108">
        <f t="shared" si="1"/>
        <v>100</v>
      </c>
      <c r="AV9" s="108">
        <f t="shared" si="1"/>
        <v>100</v>
      </c>
      <c r="AW9" s="108">
        <f t="shared" si="1"/>
        <v>100</v>
      </c>
      <c r="AX9" s="108">
        <f t="shared" si="1"/>
        <v>100</v>
      </c>
      <c r="AY9" s="108">
        <f t="shared" si="1"/>
        <v>100</v>
      </c>
      <c r="AZ9" s="94">
        <f t="shared" si="15"/>
        <v>91.666666666666671</v>
      </c>
    </row>
    <row r="10" spans="1:52" ht="27" customHeight="1">
      <c r="A10" s="198"/>
      <c r="B10" s="200"/>
      <c r="C10" s="13">
        <v>2.2000000000000002</v>
      </c>
      <c r="D10" s="20" t="s">
        <v>22</v>
      </c>
      <c r="E10" s="19" t="s">
        <v>23</v>
      </c>
      <c r="F10" s="158">
        <v>3</v>
      </c>
      <c r="G10" s="158" t="s">
        <v>79</v>
      </c>
      <c r="H10" s="158" t="s">
        <v>26</v>
      </c>
      <c r="I10" s="147">
        <v>67</v>
      </c>
      <c r="J10" s="147">
        <v>76</v>
      </c>
      <c r="K10" s="147">
        <v>69</v>
      </c>
      <c r="L10" s="147">
        <v>73</v>
      </c>
      <c r="M10" s="147">
        <v>76.400000000000006</v>
      </c>
      <c r="N10" s="147">
        <v>61</v>
      </c>
      <c r="O10" s="147">
        <v>71</v>
      </c>
      <c r="P10" s="147">
        <v>48</v>
      </c>
      <c r="Q10" s="147">
        <v>69</v>
      </c>
      <c r="R10" s="147">
        <v>91.4</v>
      </c>
      <c r="S10" s="147">
        <v>64</v>
      </c>
      <c r="T10" s="147">
        <v>72</v>
      </c>
      <c r="U10" s="153">
        <f t="shared" si="2"/>
        <v>69.816666666666663</v>
      </c>
      <c r="V10" s="87" t="s">
        <v>303</v>
      </c>
      <c r="W10" s="34" t="s">
        <v>304</v>
      </c>
      <c r="X10" s="34" t="s">
        <v>301</v>
      </c>
      <c r="Y10" s="157" t="s">
        <v>302</v>
      </c>
      <c r="AA10" s="92">
        <f>IF(I10&gt;80,3,IF(I10&gt;75,2,IF(I10&gt;=65,1,0)))</f>
        <v>1</v>
      </c>
      <c r="AB10" s="160">
        <f>IF(J10&gt;80,3,IF(J10&gt;=80,2,IF(J10&gt;=65,1,0)))</f>
        <v>1</v>
      </c>
      <c r="AC10" s="92">
        <f t="shared" ref="AC10:AL10" si="25">IF(K10&gt;80,3,IF(K10&gt;75,2,IF(K10&gt;=65,1,0)))</f>
        <v>1</v>
      </c>
      <c r="AD10" s="160">
        <f t="shared" si="24"/>
        <v>0</v>
      </c>
      <c r="AE10" s="92">
        <f t="shared" si="25"/>
        <v>2</v>
      </c>
      <c r="AF10" s="92">
        <f t="shared" si="25"/>
        <v>0</v>
      </c>
      <c r="AG10" s="92">
        <f t="shared" si="25"/>
        <v>1</v>
      </c>
      <c r="AH10" s="92">
        <f t="shared" si="25"/>
        <v>0</v>
      </c>
      <c r="AI10" s="92">
        <f t="shared" si="25"/>
        <v>1</v>
      </c>
      <c r="AJ10" s="92">
        <f t="shared" si="25"/>
        <v>3</v>
      </c>
      <c r="AK10" s="92">
        <f t="shared" si="25"/>
        <v>0</v>
      </c>
      <c r="AL10" s="92">
        <f t="shared" si="25"/>
        <v>1</v>
      </c>
      <c r="AM10" s="90"/>
      <c r="AN10" s="108">
        <f t="shared" si="17"/>
        <v>33.333333333333329</v>
      </c>
      <c r="AO10" s="108">
        <f t="shared" si="1"/>
        <v>33.333333333333329</v>
      </c>
      <c r="AP10" s="108">
        <f t="shared" si="1"/>
        <v>33.333333333333329</v>
      </c>
      <c r="AQ10" s="108">
        <f t="shared" si="1"/>
        <v>0</v>
      </c>
      <c r="AR10" s="108">
        <f t="shared" si="1"/>
        <v>66.666666666666657</v>
      </c>
      <c r="AS10" s="108">
        <f t="shared" si="1"/>
        <v>0</v>
      </c>
      <c r="AT10" s="108">
        <f t="shared" si="1"/>
        <v>33.333333333333329</v>
      </c>
      <c r="AU10" s="108">
        <f t="shared" si="1"/>
        <v>0</v>
      </c>
      <c r="AV10" s="108">
        <f t="shared" si="1"/>
        <v>33.333333333333329</v>
      </c>
      <c r="AW10" s="108">
        <f t="shared" si="1"/>
        <v>100</v>
      </c>
      <c r="AX10" s="108">
        <f t="shared" si="1"/>
        <v>0</v>
      </c>
      <c r="AY10" s="108">
        <f t="shared" si="1"/>
        <v>33.333333333333329</v>
      </c>
      <c r="AZ10" s="94">
        <f t="shared" si="15"/>
        <v>30.555555555555546</v>
      </c>
    </row>
    <row r="11" spans="1:52" ht="31.2">
      <c r="A11" s="198"/>
      <c r="B11" s="200"/>
      <c r="C11" s="13">
        <v>2.2999999999999998</v>
      </c>
      <c r="D11" s="19" t="s">
        <v>69</v>
      </c>
      <c r="E11" s="19" t="s">
        <v>218</v>
      </c>
      <c r="F11" s="158">
        <v>3</v>
      </c>
      <c r="G11" s="158" t="s">
        <v>74</v>
      </c>
      <c r="H11" s="158" t="s">
        <v>7</v>
      </c>
      <c r="I11" s="147">
        <v>100</v>
      </c>
      <c r="J11" s="147">
        <v>100</v>
      </c>
      <c r="K11" s="147">
        <v>100</v>
      </c>
      <c r="L11" s="147">
        <v>100</v>
      </c>
      <c r="M11" s="147">
        <v>100</v>
      </c>
      <c r="N11" s="147">
        <v>100</v>
      </c>
      <c r="O11" s="147">
        <v>100</v>
      </c>
      <c r="P11" s="147">
        <v>100</v>
      </c>
      <c r="Q11" s="147">
        <v>100</v>
      </c>
      <c r="R11" s="147">
        <v>100</v>
      </c>
      <c r="S11" s="147">
        <v>100</v>
      </c>
      <c r="T11" s="147">
        <v>105</v>
      </c>
      <c r="U11" s="153">
        <f t="shared" si="2"/>
        <v>100.41666666666667</v>
      </c>
      <c r="V11" s="87" t="s">
        <v>91</v>
      </c>
      <c r="W11" s="34" t="s">
        <v>262</v>
      </c>
      <c r="X11" s="34" t="s">
        <v>261</v>
      </c>
      <c r="Y11" s="157" t="s">
        <v>92</v>
      </c>
      <c r="AA11" s="92">
        <f t="shared" ref="AA11:AL11" si="26">IF(I11&gt;90,3,IF(I11&gt;85,2,IF(I11&gt;=80,1,0)))</f>
        <v>3</v>
      </c>
      <c r="AB11" s="92">
        <f t="shared" si="26"/>
        <v>3</v>
      </c>
      <c r="AC11" s="92">
        <f t="shared" si="26"/>
        <v>3</v>
      </c>
      <c r="AD11" s="160">
        <f t="shared" si="24"/>
        <v>3</v>
      </c>
      <c r="AE11" s="92">
        <f t="shared" si="26"/>
        <v>3</v>
      </c>
      <c r="AF11" s="92">
        <f t="shared" si="26"/>
        <v>3</v>
      </c>
      <c r="AG11" s="92">
        <f t="shared" si="26"/>
        <v>3</v>
      </c>
      <c r="AH11" s="92">
        <f t="shared" si="26"/>
        <v>3</v>
      </c>
      <c r="AI11" s="92">
        <f t="shared" si="26"/>
        <v>3</v>
      </c>
      <c r="AJ11" s="92">
        <f t="shared" si="26"/>
        <v>3</v>
      </c>
      <c r="AK11" s="92">
        <f t="shared" si="26"/>
        <v>3</v>
      </c>
      <c r="AL11" s="92">
        <f t="shared" si="26"/>
        <v>3</v>
      </c>
      <c r="AM11" s="90"/>
      <c r="AN11" s="108">
        <f t="shared" si="17"/>
        <v>100</v>
      </c>
      <c r="AO11" s="108">
        <f t="shared" si="1"/>
        <v>100</v>
      </c>
      <c r="AP11" s="108">
        <f t="shared" si="1"/>
        <v>100</v>
      </c>
      <c r="AQ11" s="108">
        <f t="shared" si="1"/>
        <v>100</v>
      </c>
      <c r="AR11" s="108">
        <f t="shared" si="1"/>
        <v>100</v>
      </c>
      <c r="AS11" s="108">
        <f t="shared" si="1"/>
        <v>100</v>
      </c>
      <c r="AT11" s="108">
        <f t="shared" si="1"/>
        <v>100</v>
      </c>
      <c r="AU11" s="108">
        <f t="shared" si="1"/>
        <v>100</v>
      </c>
      <c r="AV11" s="108">
        <f t="shared" si="1"/>
        <v>100</v>
      </c>
      <c r="AW11" s="108">
        <f t="shared" si="1"/>
        <v>100</v>
      </c>
      <c r="AX11" s="108">
        <f t="shared" si="1"/>
        <v>100</v>
      </c>
      <c r="AY11" s="108">
        <f t="shared" si="1"/>
        <v>100</v>
      </c>
      <c r="AZ11" s="94">
        <f t="shared" si="15"/>
        <v>100</v>
      </c>
    </row>
    <row r="12" spans="1:52" ht="31.2">
      <c r="A12" s="198"/>
      <c r="B12" s="200"/>
      <c r="C12" s="13">
        <v>2.4</v>
      </c>
      <c r="D12" s="20" t="s">
        <v>24</v>
      </c>
      <c r="E12" s="19" t="s">
        <v>25</v>
      </c>
      <c r="F12" s="158">
        <v>1</v>
      </c>
      <c r="G12" s="158" t="s">
        <v>74</v>
      </c>
      <c r="H12" s="158" t="s">
        <v>26</v>
      </c>
      <c r="I12" s="147">
        <v>5</v>
      </c>
      <c r="J12" s="147">
        <v>46</v>
      </c>
      <c r="K12" s="147">
        <v>55</v>
      </c>
      <c r="L12" s="147">
        <v>67</v>
      </c>
      <c r="M12" s="147">
        <v>19</v>
      </c>
      <c r="N12" s="147">
        <v>68</v>
      </c>
      <c r="O12" s="147">
        <v>87</v>
      </c>
      <c r="P12" s="147">
        <v>1</v>
      </c>
      <c r="Q12" s="147">
        <v>3</v>
      </c>
      <c r="R12" s="147">
        <v>30</v>
      </c>
      <c r="S12" s="147">
        <v>1</v>
      </c>
      <c r="T12" s="147">
        <v>56</v>
      </c>
      <c r="U12" s="153">
        <f t="shared" si="2"/>
        <v>36.5</v>
      </c>
      <c r="V12" s="87" t="s">
        <v>93</v>
      </c>
      <c r="W12" s="201" t="s">
        <v>263</v>
      </c>
      <c r="X12" s="202"/>
      <c r="Y12" s="157" t="s">
        <v>94</v>
      </c>
      <c r="AA12" s="92">
        <f>IF(I12&gt;4,1,IF(I12&gt;=1,0.5,0))</f>
        <v>1</v>
      </c>
      <c r="AB12" s="92">
        <f t="shared" ref="AB12:AL12" si="27">IF(J12&gt;4,1,IF(J12&gt;=1,0.5,0))</f>
        <v>1</v>
      </c>
      <c r="AC12" s="92">
        <f t="shared" si="27"/>
        <v>1</v>
      </c>
      <c r="AD12" s="160">
        <f t="shared" si="27"/>
        <v>1</v>
      </c>
      <c r="AE12" s="92">
        <f t="shared" si="27"/>
        <v>1</v>
      </c>
      <c r="AF12" s="92">
        <f t="shared" si="27"/>
        <v>1</v>
      </c>
      <c r="AG12" s="92">
        <f t="shared" si="27"/>
        <v>1</v>
      </c>
      <c r="AH12" s="92">
        <f t="shared" si="27"/>
        <v>0.5</v>
      </c>
      <c r="AI12" s="92">
        <f t="shared" si="27"/>
        <v>0.5</v>
      </c>
      <c r="AJ12" s="92">
        <f t="shared" si="27"/>
        <v>1</v>
      </c>
      <c r="AK12" s="92">
        <f t="shared" si="27"/>
        <v>0.5</v>
      </c>
      <c r="AL12" s="92">
        <f t="shared" si="27"/>
        <v>1</v>
      </c>
      <c r="AM12" s="90"/>
      <c r="AN12" s="108">
        <f t="shared" si="17"/>
        <v>100</v>
      </c>
      <c r="AO12" s="108">
        <f t="shared" si="1"/>
        <v>100</v>
      </c>
      <c r="AP12" s="108">
        <f t="shared" si="1"/>
        <v>100</v>
      </c>
      <c r="AQ12" s="108">
        <f t="shared" si="1"/>
        <v>100</v>
      </c>
      <c r="AR12" s="108">
        <f t="shared" si="1"/>
        <v>100</v>
      </c>
      <c r="AS12" s="108">
        <f t="shared" si="1"/>
        <v>100</v>
      </c>
      <c r="AT12" s="108">
        <f t="shared" si="1"/>
        <v>100</v>
      </c>
      <c r="AU12" s="108">
        <f t="shared" si="1"/>
        <v>50</v>
      </c>
      <c r="AV12" s="108">
        <f t="shared" si="1"/>
        <v>50</v>
      </c>
      <c r="AW12" s="108">
        <f t="shared" si="1"/>
        <v>100</v>
      </c>
      <c r="AX12" s="108">
        <f t="shared" si="1"/>
        <v>50</v>
      </c>
      <c r="AY12" s="108">
        <f t="shared" si="1"/>
        <v>100</v>
      </c>
      <c r="AZ12" s="94">
        <f t="shared" si="15"/>
        <v>87.5</v>
      </c>
    </row>
    <row r="13" spans="1:52" ht="31.2">
      <c r="A13" s="198"/>
      <c r="B13" s="200"/>
      <c r="C13" s="13">
        <v>2.5</v>
      </c>
      <c r="D13" s="20" t="s">
        <v>296</v>
      </c>
      <c r="E13" s="19" t="s">
        <v>297</v>
      </c>
      <c r="F13" s="158">
        <v>2</v>
      </c>
      <c r="G13" s="158" t="s">
        <v>80</v>
      </c>
      <c r="H13" s="158" t="s">
        <v>7</v>
      </c>
      <c r="I13" s="147">
        <v>1.3522650439486139E-3</v>
      </c>
      <c r="J13" s="147">
        <v>0</v>
      </c>
      <c r="K13" s="147">
        <v>1.7921146953405018E-3</v>
      </c>
      <c r="L13" s="146">
        <v>3.1221719457013575E-2</v>
      </c>
      <c r="M13" s="146">
        <v>2.008032128514056E-3</v>
      </c>
      <c r="N13" s="147">
        <v>2.1739130434782609E-3</v>
      </c>
      <c r="O13" s="147">
        <v>1.288659793814433E-3</v>
      </c>
      <c r="P13" s="150">
        <v>0</v>
      </c>
      <c r="Q13" s="147">
        <v>2.3446658851113715E-3</v>
      </c>
      <c r="R13" s="147">
        <v>0</v>
      </c>
      <c r="S13" s="147">
        <v>0</v>
      </c>
      <c r="T13" s="146">
        <v>9.3341630367143745E-4</v>
      </c>
      <c r="U13" s="153">
        <f t="shared" si="2"/>
        <v>3.5928988625743541E-3</v>
      </c>
      <c r="V13" s="87" t="s">
        <v>95</v>
      </c>
      <c r="W13" s="201" t="s">
        <v>264</v>
      </c>
      <c r="X13" s="202"/>
      <c r="Y13" s="157" t="s">
        <v>96</v>
      </c>
      <c r="AA13" s="92">
        <f>IF(I13&lt;5,2,IF(I13&lt;=10,1,0))</f>
        <v>2</v>
      </c>
      <c r="AB13" s="92">
        <f t="shared" ref="AB13:AL13" si="28">IF(J13&lt;5,2,IF(J13&lt;=10,1,0))</f>
        <v>2</v>
      </c>
      <c r="AC13" s="92">
        <f t="shared" si="28"/>
        <v>2</v>
      </c>
      <c r="AD13" s="160">
        <f t="shared" si="28"/>
        <v>2</v>
      </c>
      <c r="AE13" s="92">
        <f t="shared" si="28"/>
        <v>2</v>
      </c>
      <c r="AF13" s="92">
        <f t="shared" si="28"/>
        <v>2</v>
      </c>
      <c r="AG13" s="92">
        <f t="shared" si="28"/>
        <v>2</v>
      </c>
      <c r="AH13" s="92">
        <f t="shared" si="28"/>
        <v>2</v>
      </c>
      <c r="AI13" s="92">
        <f t="shared" si="28"/>
        <v>2</v>
      </c>
      <c r="AJ13" s="92">
        <f t="shared" si="28"/>
        <v>2</v>
      </c>
      <c r="AK13" s="92">
        <f t="shared" si="28"/>
        <v>2</v>
      </c>
      <c r="AL13" s="92">
        <f t="shared" si="28"/>
        <v>2</v>
      </c>
      <c r="AM13" s="90"/>
      <c r="AN13" s="108">
        <f t="shared" si="17"/>
        <v>100</v>
      </c>
      <c r="AO13" s="108">
        <f t="shared" si="1"/>
        <v>100</v>
      </c>
      <c r="AP13" s="108">
        <f t="shared" si="1"/>
        <v>100</v>
      </c>
      <c r="AQ13" s="108">
        <f t="shared" si="1"/>
        <v>100</v>
      </c>
      <c r="AR13" s="108">
        <f t="shared" si="1"/>
        <v>100</v>
      </c>
      <c r="AS13" s="108">
        <f t="shared" si="1"/>
        <v>100</v>
      </c>
      <c r="AT13" s="108">
        <f t="shared" si="1"/>
        <v>100</v>
      </c>
      <c r="AU13" s="108">
        <f t="shared" si="1"/>
        <v>100</v>
      </c>
      <c r="AV13" s="108">
        <f t="shared" si="1"/>
        <v>100</v>
      </c>
      <c r="AW13" s="108">
        <f t="shared" si="1"/>
        <v>100</v>
      </c>
      <c r="AX13" s="108">
        <f t="shared" si="1"/>
        <v>100</v>
      </c>
      <c r="AY13" s="108">
        <f t="shared" si="1"/>
        <v>100</v>
      </c>
      <c r="AZ13" s="94">
        <f t="shared" si="15"/>
        <v>100</v>
      </c>
    </row>
    <row r="14" spans="1:52" ht="31.2" customHeight="1">
      <c r="A14" s="198"/>
      <c r="B14" s="200"/>
      <c r="C14" s="13">
        <v>2.6</v>
      </c>
      <c r="D14" s="20" t="s">
        <v>293</v>
      </c>
      <c r="E14" s="19" t="s">
        <v>295</v>
      </c>
      <c r="F14" s="158">
        <v>2</v>
      </c>
      <c r="G14" s="158" t="s">
        <v>80</v>
      </c>
      <c r="H14" s="158" t="s">
        <v>7</v>
      </c>
      <c r="I14" s="147">
        <v>75.862068965517238</v>
      </c>
      <c r="J14" s="147">
        <v>100</v>
      </c>
      <c r="K14" s="147">
        <v>100</v>
      </c>
      <c r="L14" s="147">
        <v>98.06629834254143</v>
      </c>
      <c r="M14" s="147">
        <v>88.888888888888886</v>
      </c>
      <c r="N14" s="147">
        <v>80</v>
      </c>
      <c r="O14" s="147">
        <v>71.428571428571431</v>
      </c>
      <c r="P14" s="147">
        <v>100</v>
      </c>
      <c r="Q14" s="147">
        <v>60</v>
      </c>
      <c r="R14" s="147">
        <v>83.333333333333343</v>
      </c>
      <c r="S14" s="147">
        <v>98.333333333333329</v>
      </c>
      <c r="T14" s="146">
        <v>85</v>
      </c>
      <c r="U14" s="153">
        <f t="shared" si="2"/>
        <v>86.742707857682149</v>
      </c>
      <c r="V14" s="87" t="s">
        <v>89</v>
      </c>
      <c r="W14" s="201" t="s">
        <v>265</v>
      </c>
      <c r="X14" s="202"/>
      <c r="Y14" s="157" t="s">
        <v>97</v>
      </c>
      <c r="AA14" s="92">
        <f>IF(I14&gt;95,2,IF(I14&gt;85,1,0))</f>
        <v>0</v>
      </c>
      <c r="AB14" s="92">
        <f t="shared" ref="AB14:AL14" si="29">IF(J14&gt;95,2,IF(J14&gt;85,1,0))</f>
        <v>2</v>
      </c>
      <c r="AC14" s="92">
        <f t="shared" si="29"/>
        <v>2</v>
      </c>
      <c r="AD14" s="160">
        <f t="shared" si="29"/>
        <v>2</v>
      </c>
      <c r="AE14" s="92">
        <f t="shared" si="29"/>
        <v>1</v>
      </c>
      <c r="AF14" s="92">
        <f t="shared" si="29"/>
        <v>0</v>
      </c>
      <c r="AG14" s="92">
        <f t="shared" si="29"/>
        <v>0</v>
      </c>
      <c r="AH14" s="92">
        <f t="shared" si="29"/>
        <v>2</v>
      </c>
      <c r="AI14" s="92">
        <f t="shared" si="29"/>
        <v>0</v>
      </c>
      <c r="AJ14" s="92">
        <f t="shared" si="29"/>
        <v>0</v>
      </c>
      <c r="AK14" s="92">
        <f t="shared" si="29"/>
        <v>2</v>
      </c>
      <c r="AL14" s="92">
        <f t="shared" si="29"/>
        <v>0</v>
      </c>
      <c r="AM14" s="90"/>
      <c r="AN14" s="108">
        <f t="shared" si="17"/>
        <v>0</v>
      </c>
      <c r="AO14" s="108">
        <f t="shared" si="1"/>
        <v>100</v>
      </c>
      <c r="AP14" s="108">
        <f t="shared" si="1"/>
        <v>100</v>
      </c>
      <c r="AQ14" s="108">
        <f t="shared" si="1"/>
        <v>100</v>
      </c>
      <c r="AR14" s="108">
        <f t="shared" si="1"/>
        <v>50</v>
      </c>
      <c r="AS14" s="108">
        <f t="shared" si="1"/>
        <v>0</v>
      </c>
      <c r="AT14" s="108">
        <f t="shared" si="1"/>
        <v>0</v>
      </c>
      <c r="AU14" s="108">
        <f t="shared" si="1"/>
        <v>100</v>
      </c>
      <c r="AV14" s="108">
        <f t="shared" si="1"/>
        <v>0</v>
      </c>
      <c r="AW14" s="108">
        <f t="shared" si="1"/>
        <v>0</v>
      </c>
      <c r="AX14" s="108">
        <f t="shared" si="1"/>
        <v>100</v>
      </c>
      <c r="AY14" s="108">
        <f t="shared" si="1"/>
        <v>0</v>
      </c>
      <c r="AZ14" s="94">
        <f t="shared" si="15"/>
        <v>45.833333333333336</v>
      </c>
    </row>
    <row r="15" spans="1:52" ht="15.6">
      <c r="A15" s="14"/>
      <c r="B15" s="15"/>
      <c r="C15" s="15"/>
      <c r="D15" s="16"/>
      <c r="E15" s="21" t="s">
        <v>17</v>
      </c>
      <c r="F15" s="17">
        <f>SUM(F9:F14)</f>
        <v>14</v>
      </c>
      <c r="G15" s="15"/>
      <c r="H15" s="15"/>
      <c r="I15" s="148"/>
      <c r="J15" s="148"/>
      <c r="K15" s="148"/>
      <c r="L15" s="148"/>
      <c r="M15" s="148"/>
      <c r="N15" s="148"/>
      <c r="O15" s="148"/>
      <c r="P15" s="148"/>
      <c r="Q15" s="152"/>
      <c r="R15" s="148"/>
      <c r="S15" s="148"/>
      <c r="T15" s="148"/>
      <c r="U15" s="15"/>
      <c r="V15" s="15"/>
      <c r="W15" s="15"/>
      <c r="X15" s="15"/>
      <c r="Y15" s="15"/>
      <c r="Z15" s="15"/>
      <c r="AA15" s="15">
        <f>SUM(AA9:AA14)</f>
        <v>10</v>
      </c>
      <c r="AB15" s="15">
        <f t="shared" ref="AB15:AK15" si="30">SUM(AB9:AB14)</f>
        <v>12</v>
      </c>
      <c r="AC15" s="15">
        <f t="shared" si="30"/>
        <v>11</v>
      </c>
      <c r="AD15" s="159">
        <f t="shared" si="30"/>
        <v>10</v>
      </c>
      <c r="AE15" s="15">
        <f t="shared" si="30"/>
        <v>12</v>
      </c>
      <c r="AF15" s="15">
        <f t="shared" si="30"/>
        <v>8</v>
      </c>
      <c r="AG15" s="15">
        <f t="shared" si="30"/>
        <v>10</v>
      </c>
      <c r="AH15" s="15">
        <f t="shared" ref="AH15" si="31">SUM(AH9:AH14)</f>
        <v>10.5</v>
      </c>
      <c r="AI15" s="15">
        <f t="shared" si="30"/>
        <v>9.5</v>
      </c>
      <c r="AJ15" s="15">
        <f t="shared" si="30"/>
        <v>12</v>
      </c>
      <c r="AK15" s="15">
        <f t="shared" si="30"/>
        <v>10.5</v>
      </c>
      <c r="AL15" s="15">
        <f t="shared" ref="AL15" si="32">SUM(AL9:AL14)</f>
        <v>10</v>
      </c>
      <c r="AM15" s="90"/>
      <c r="AN15" s="109">
        <f t="shared" si="17"/>
        <v>71.428571428571431</v>
      </c>
      <c r="AO15" s="109">
        <f t="shared" si="1"/>
        <v>85.714285714285708</v>
      </c>
      <c r="AP15" s="109">
        <f t="shared" si="1"/>
        <v>78.571428571428569</v>
      </c>
      <c r="AQ15" s="109">
        <f t="shared" si="1"/>
        <v>71.428571428571431</v>
      </c>
      <c r="AR15" s="109">
        <f t="shared" si="1"/>
        <v>85.714285714285708</v>
      </c>
      <c r="AS15" s="109">
        <f t="shared" si="1"/>
        <v>57.142857142857139</v>
      </c>
      <c r="AT15" s="109">
        <f t="shared" si="1"/>
        <v>71.428571428571431</v>
      </c>
      <c r="AU15" s="109">
        <f t="shared" si="1"/>
        <v>75</v>
      </c>
      <c r="AV15" s="109">
        <f t="shared" si="1"/>
        <v>67.857142857142861</v>
      </c>
      <c r="AW15" s="109">
        <f t="shared" si="1"/>
        <v>85.714285714285708</v>
      </c>
      <c r="AX15" s="109">
        <f t="shared" si="1"/>
        <v>75</v>
      </c>
      <c r="AY15" s="109">
        <f t="shared" si="1"/>
        <v>71.428571428571431</v>
      </c>
      <c r="AZ15" s="109">
        <f t="shared" si="15"/>
        <v>74.702380952380949</v>
      </c>
    </row>
    <row r="16" spans="1:52" ht="46.8">
      <c r="A16" s="196" t="s">
        <v>28</v>
      </c>
      <c r="B16" s="199">
        <v>28</v>
      </c>
      <c r="C16" s="13">
        <v>3.1</v>
      </c>
      <c r="D16" s="20" t="s">
        <v>29</v>
      </c>
      <c r="E16" s="19" t="s">
        <v>30</v>
      </c>
      <c r="F16" s="158">
        <v>5</v>
      </c>
      <c r="G16" s="22" t="s">
        <v>290</v>
      </c>
      <c r="H16" s="158" t="s">
        <v>26</v>
      </c>
      <c r="I16" s="147">
        <v>101.70328313996546</v>
      </c>
      <c r="J16" s="147">
        <v>100.45506257110353</v>
      </c>
      <c r="K16" s="147">
        <v>82</v>
      </c>
      <c r="L16" s="147">
        <v>70.260000000000005</v>
      </c>
      <c r="M16" s="147">
        <v>76.95</v>
      </c>
      <c r="N16" s="147">
        <v>94.971386825764043</v>
      </c>
      <c r="O16" s="147">
        <v>84</v>
      </c>
      <c r="P16" s="147">
        <v>83.14</v>
      </c>
      <c r="Q16" s="147">
        <v>87.1</v>
      </c>
      <c r="R16" s="147">
        <v>90</v>
      </c>
      <c r="S16" s="147">
        <v>76.599999999999994</v>
      </c>
      <c r="T16" s="147">
        <v>67.739999999999995</v>
      </c>
      <c r="U16" s="153">
        <f t="shared" si="2"/>
        <v>84.576644378069417</v>
      </c>
      <c r="V16" s="86" t="s">
        <v>233</v>
      </c>
      <c r="W16" s="31" t="s">
        <v>275</v>
      </c>
      <c r="X16" s="31" t="s">
        <v>274</v>
      </c>
      <c r="Y16" s="32" t="s">
        <v>273</v>
      </c>
      <c r="Z16" s="80" t="s">
        <v>230</v>
      </c>
      <c r="AA16" s="92">
        <f>IF(I16&gt;85,5,IF(I16&gt;80,4,IF(I16&gt;78,3,IF(I16&gt;76,2,IF(I16&gt;75,1,0)))))</f>
        <v>5</v>
      </c>
      <c r="AB16" s="92">
        <f t="shared" ref="AB16:AL16" si="33">IF(J16&gt;85,5,IF(J16&gt;80,4,IF(J16&gt;78,3,IF(J16&gt;76,2,IF(J16&gt;75,1,0)))))</f>
        <v>5</v>
      </c>
      <c r="AC16" s="92">
        <f t="shared" si="33"/>
        <v>4</v>
      </c>
      <c r="AD16" s="160">
        <f t="shared" si="33"/>
        <v>0</v>
      </c>
      <c r="AE16" s="92">
        <f t="shared" si="33"/>
        <v>2</v>
      </c>
      <c r="AF16" s="92">
        <f t="shared" si="33"/>
        <v>5</v>
      </c>
      <c r="AG16" s="92">
        <f t="shared" si="33"/>
        <v>4</v>
      </c>
      <c r="AH16" s="92">
        <f t="shared" si="33"/>
        <v>4</v>
      </c>
      <c r="AI16" s="92">
        <f t="shared" si="33"/>
        <v>5</v>
      </c>
      <c r="AJ16" s="92">
        <f t="shared" si="33"/>
        <v>5</v>
      </c>
      <c r="AK16" s="92">
        <f t="shared" si="33"/>
        <v>2</v>
      </c>
      <c r="AL16" s="92">
        <f t="shared" si="33"/>
        <v>0</v>
      </c>
      <c r="AM16" s="90"/>
      <c r="AN16" s="108">
        <f t="shared" si="17"/>
        <v>100</v>
      </c>
      <c r="AO16" s="108">
        <f t="shared" si="1"/>
        <v>100</v>
      </c>
      <c r="AP16" s="108">
        <f t="shared" si="1"/>
        <v>80</v>
      </c>
      <c r="AQ16" s="108">
        <f t="shared" si="1"/>
        <v>0</v>
      </c>
      <c r="AR16" s="108">
        <f t="shared" si="1"/>
        <v>40</v>
      </c>
      <c r="AS16" s="108">
        <f t="shared" si="1"/>
        <v>100</v>
      </c>
      <c r="AT16" s="108">
        <f t="shared" si="1"/>
        <v>80</v>
      </c>
      <c r="AU16" s="108">
        <f t="shared" si="1"/>
        <v>80</v>
      </c>
      <c r="AV16" s="108">
        <f t="shared" si="1"/>
        <v>100</v>
      </c>
      <c r="AW16" s="108">
        <f t="shared" si="1"/>
        <v>100</v>
      </c>
      <c r="AX16" s="108">
        <f t="shared" si="1"/>
        <v>40</v>
      </c>
      <c r="AY16" s="108">
        <f t="shared" si="1"/>
        <v>0</v>
      </c>
      <c r="AZ16" s="94">
        <f t="shared" si="15"/>
        <v>68.333333333333329</v>
      </c>
    </row>
    <row r="17" spans="1:52" ht="31.2">
      <c r="A17" s="198"/>
      <c r="B17" s="200"/>
      <c r="C17" s="13">
        <v>3.2</v>
      </c>
      <c r="D17" s="20" t="s">
        <v>31</v>
      </c>
      <c r="E17" s="19" t="s">
        <v>32</v>
      </c>
      <c r="F17" s="158">
        <v>4</v>
      </c>
      <c r="G17" s="22" t="s">
        <v>82</v>
      </c>
      <c r="H17" s="158" t="s">
        <v>21</v>
      </c>
      <c r="I17" s="147">
        <v>65.217391304347828</v>
      </c>
      <c r="J17" s="147" t="s">
        <v>320</v>
      </c>
      <c r="K17" s="147">
        <v>0</v>
      </c>
      <c r="L17" s="147">
        <v>33.333333333333329</v>
      </c>
      <c r="M17" s="147" t="s">
        <v>320</v>
      </c>
      <c r="N17" s="147">
        <v>56.25</v>
      </c>
      <c r="O17" s="147">
        <v>73</v>
      </c>
      <c r="P17" s="147">
        <v>200</v>
      </c>
      <c r="Q17" s="146" t="s">
        <v>320</v>
      </c>
      <c r="R17" s="147" t="s">
        <v>320</v>
      </c>
      <c r="S17" s="147">
        <v>86.666666666666671</v>
      </c>
      <c r="T17" s="147">
        <v>44</v>
      </c>
      <c r="U17" s="153">
        <f t="shared" si="2"/>
        <v>69.80842391304347</v>
      </c>
      <c r="V17" s="157" t="s">
        <v>89</v>
      </c>
      <c r="W17" s="31" t="s">
        <v>268</v>
      </c>
      <c r="X17" s="32" t="s">
        <v>260</v>
      </c>
      <c r="Y17" s="32" t="s">
        <v>259</v>
      </c>
      <c r="AA17" s="92">
        <f>IF(I17&gt;100,4,IF(I17&gt;95,3,IF(I17&gt;90,2,IF(I17&gt;85,1,0))))</f>
        <v>0</v>
      </c>
      <c r="AB17" s="92" t="str">
        <f>IF(J17="NA","NA",IF(J17&gt;100,4,IF(J17&gt;95,3,IF(J17&gt;90,2,IF(J17&gt;85,1,0)))))</f>
        <v>NA</v>
      </c>
      <c r="AC17" s="92">
        <f t="shared" ref="AC17:AL17" si="34">IF(K17="NA","NA",IF(K17&gt;100,4,IF(K17&gt;95,3,IF(K17&gt;90,2,IF(K17&gt;85,1,0)))))</f>
        <v>0</v>
      </c>
      <c r="AD17" s="160">
        <f>IF(L17="NA","NA",IF(L17&gt;100,4,IF(L17&gt;95,3,IF(L17&gt;90,2,IF(L17&gt;85,1,0)))))</f>
        <v>0</v>
      </c>
      <c r="AE17" s="92" t="str">
        <f t="shared" si="34"/>
        <v>NA</v>
      </c>
      <c r="AF17" s="92">
        <f t="shared" si="34"/>
        <v>0</v>
      </c>
      <c r="AG17" s="92">
        <f t="shared" si="34"/>
        <v>0</v>
      </c>
      <c r="AH17" s="92">
        <f t="shared" si="34"/>
        <v>4</v>
      </c>
      <c r="AI17" s="92" t="str">
        <f t="shared" si="34"/>
        <v>NA</v>
      </c>
      <c r="AJ17" s="92" t="str">
        <f t="shared" si="34"/>
        <v>NA</v>
      </c>
      <c r="AK17" s="92">
        <f t="shared" si="34"/>
        <v>1</v>
      </c>
      <c r="AL17" s="92">
        <f t="shared" si="34"/>
        <v>0</v>
      </c>
      <c r="AM17" s="90"/>
      <c r="AN17" s="108">
        <f t="shared" si="17"/>
        <v>0</v>
      </c>
      <c r="AO17" s="108" t="str">
        <f>IF(OR(AB17="NA"),"NA",AB17/$F17*100)</f>
        <v>NA</v>
      </c>
      <c r="AP17" s="108">
        <f t="shared" ref="AP17:AY22" si="35">IF(OR(AC17="NA"),"NA",AC17/$F17*100)</f>
        <v>0</v>
      </c>
      <c r="AQ17" s="108">
        <f t="shared" si="35"/>
        <v>0</v>
      </c>
      <c r="AR17" s="108" t="str">
        <f t="shared" si="35"/>
        <v>NA</v>
      </c>
      <c r="AS17" s="108">
        <f t="shared" si="35"/>
        <v>0</v>
      </c>
      <c r="AT17" s="108">
        <f t="shared" si="35"/>
        <v>0</v>
      </c>
      <c r="AU17" s="108">
        <f t="shared" si="35"/>
        <v>100</v>
      </c>
      <c r="AV17" s="108" t="str">
        <f t="shared" si="35"/>
        <v>NA</v>
      </c>
      <c r="AW17" s="108" t="str">
        <f t="shared" si="35"/>
        <v>NA</v>
      </c>
      <c r="AX17" s="108">
        <f t="shared" si="35"/>
        <v>25</v>
      </c>
      <c r="AY17" s="108">
        <f t="shared" si="35"/>
        <v>0</v>
      </c>
      <c r="AZ17" s="94">
        <f t="shared" si="15"/>
        <v>15.625</v>
      </c>
    </row>
    <row r="18" spans="1:52" ht="31.2">
      <c r="A18" s="198"/>
      <c r="B18" s="200"/>
      <c r="C18" s="13">
        <v>3.3</v>
      </c>
      <c r="D18" s="20" t="s">
        <v>220</v>
      </c>
      <c r="E18" s="19" t="s">
        <v>219</v>
      </c>
      <c r="F18" s="158">
        <v>2</v>
      </c>
      <c r="G18" s="22" t="s">
        <v>82</v>
      </c>
      <c r="H18" s="158" t="s">
        <v>21</v>
      </c>
      <c r="I18" s="147">
        <v>96.962025316455694</v>
      </c>
      <c r="J18" s="147" t="s">
        <v>320</v>
      </c>
      <c r="K18" s="147">
        <v>109.41176470588236</v>
      </c>
      <c r="L18" s="147" t="s">
        <v>320</v>
      </c>
      <c r="M18" s="147" t="s">
        <v>320</v>
      </c>
      <c r="N18" s="147" t="s">
        <v>320</v>
      </c>
      <c r="O18" s="147" t="s">
        <v>320</v>
      </c>
      <c r="P18" s="147" t="s">
        <v>320</v>
      </c>
      <c r="Q18" s="146" t="s">
        <v>320</v>
      </c>
      <c r="R18" s="147" t="s">
        <v>320</v>
      </c>
      <c r="S18" s="147" t="s">
        <v>320</v>
      </c>
      <c r="T18" s="147" t="s">
        <v>320</v>
      </c>
      <c r="U18" s="153">
        <f t="shared" si="2"/>
        <v>103.18689501116903</v>
      </c>
      <c r="V18" s="157" t="s">
        <v>234</v>
      </c>
      <c r="W18" s="203" t="s">
        <v>266</v>
      </c>
      <c r="X18" s="204"/>
      <c r="Y18" s="32" t="s">
        <v>235</v>
      </c>
      <c r="AA18" s="92">
        <f>IF(I18&gt;=100,2,IF(I18&gt;95,1,0))</f>
        <v>1</v>
      </c>
      <c r="AB18" s="92" t="str">
        <f>IF(J18="NA","NA",IF(J18&gt;=100,2,IF(J18&gt;95,1,0)))</f>
        <v>NA</v>
      </c>
      <c r="AC18" s="92">
        <f t="shared" ref="AC18:AL21" si="36">IF(K18="NA","NA",IF(K18&gt;=100,2,IF(K18&gt;95,1,0)))</f>
        <v>2</v>
      </c>
      <c r="AD18" s="162" t="str">
        <f>L18</f>
        <v>NA</v>
      </c>
      <c r="AE18" s="92" t="str">
        <f t="shared" si="36"/>
        <v>NA</v>
      </c>
      <c r="AF18" s="92" t="str">
        <f t="shared" si="36"/>
        <v>NA</v>
      </c>
      <c r="AG18" s="92" t="str">
        <f t="shared" si="36"/>
        <v>NA</v>
      </c>
      <c r="AH18" s="92" t="str">
        <f t="shared" si="36"/>
        <v>NA</v>
      </c>
      <c r="AI18" s="92" t="str">
        <f t="shared" si="36"/>
        <v>NA</v>
      </c>
      <c r="AJ18" s="92" t="str">
        <f t="shared" si="36"/>
        <v>NA</v>
      </c>
      <c r="AK18" s="92" t="str">
        <f t="shared" si="36"/>
        <v>NA</v>
      </c>
      <c r="AL18" s="92" t="str">
        <f t="shared" si="36"/>
        <v>NA</v>
      </c>
      <c r="AM18" s="90"/>
      <c r="AN18" s="108">
        <f t="shared" si="17"/>
        <v>50</v>
      </c>
      <c r="AO18" s="108" t="str">
        <f t="shared" ref="AO18" si="37">IF(OR(AB18="NA"),"NA",AB18/$F18*100)</f>
        <v>NA</v>
      </c>
      <c r="AP18" s="108">
        <f t="shared" si="35"/>
        <v>100</v>
      </c>
      <c r="AQ18" s="108" t="str">
        <f t="shared" si="35"/>
        <v>NA</v>
      </c>
      <c r="AR18" s="108" t="str">
        <f t="shared" si="35"/>
        <v>NA</v>
      </c>
      <c r="AS18" s="108" t="str">
        <f t="shared" si="35"/>
        <v>NA</v>
      </c>
      <c r="AT18" s="108" t="str">
        <f t="shared" si="35"/>
        <v>NA</v>
      </c>
      <c r="AU18" s="108" t="str">
        <f t="shared" si="35"/>
        <v>NA</v>
      </c>
      <c r="AV18" s="108" t="str">
        <f t="shared" si="35"/>
        <v>NA</v>
      </c>
      <c r="AW18" s="108" t="str">
        <f t="shared" si="35"/>
        <v>NA</v>
      </c>
      <c r="AX18" s="108" t="str">
        <f t="shared" si="35"/>
        <v>NA</v>
      </c>
      <c r="AY18" s="108" t="str">
        <f t="shared" si="35"/>
        <v>NA</v>
      </c>
      <c r="AZ18" s="94">
        <f t="shared" si="15"/>
        <v>75</v>
      </c>
    </row>
    <row r="19" spans="1:52" ht="31.2">
      <c r="A19" s="198"/>
      <c r="B19" s="200"/>
      <c r="C19" s="13">
        <v>3.4</v>
      </c>
      <c r="D19" s="20" t="s">
        <v>221</v>
      </c>
      <c r="E19" s="19" t="s">
        <v>219</v>
      </c>
      <c r="F19" s="158">
        <v>2</v>
      </c>
      <c r="G19" s="22" t="s">
        <v>82</v>
      </c>
      <c r="H19" s="158" t="s">
        <v>21</v>
      </c>
      <c r="I19" s="147">
        <v>123.86666666666667</v>
      </c>
      <c r="J19" s="147" t="s">
        <v>320</v>
      </c>
      <c r="K19" s="147">
        <v>100</v>
      </c>
      <c r="L19" s="147" t="s">
        <v>320</v>
      </c>
      <c r="M19" s="147" t="s">
        <v>320</v>
      </c>
      <c r="N19" s="147">
        <v>117.14285714285715</v>
      </c>
      <c r="O19" s="147" t="s">
        <v>320</v>
      </c>
      <c r="P19" s="147" t="s">
        <v>320</v>
      </c>
      <c r="Q19" s="146" t="s">
        <v>320</v>
      </c>
      <c r="R19" s="147" t="s">
        <v>320</v>
      </c>
      <c r="S19" s="147" t="s">
        <v>320</v>
      </c>
      <c r="T19" s="147" t="s">
        <v>320</v>
      </c>
      <c r="U19" s="153">
        <f t="shared" si="2"/>
        <v>113.66984126984129</v>
      </c>
      <c r="V19" s="157" t="s">
        <v>234</v>
      </c>
      <c r="W19" s="203" t="s">
        <v>266</v>
      </c>
      <c r="X19" s="204"/>
      <c r="Y19" s="32" t="s">
        <v>235</v>
      </c>
      <c r="AA19" s="92">
        <f t="shared" ref="AA19:AA21" si="38">IF(I19&gt;=100,2,IF(I19&gt;95,1,0))</f>
        <v>2</v>
      </c>
      <c r="AB19" s="92" t="str">
        <f>IF(J19="NA","NA",IF(J19&gt;=100,2,IF(J19&gt;95,1,0)))</f>
        <v>NA</v>
      </c>
      <c r="AC19" s="92">
        <f t="shared" si="36"/>
        <v>2</v>
      </c>
      <c r="AD19" s="162" t="s">
        <v>320</v>
      </c>
      <c r="AE19" s="92" t="str">
        <f t="shared" si="36"/>
        <v>NA</v>
      </c>
      <c r="AF19" s="92">
        <f t="shared" si="36"/>
        <v>2</v>
      </c>
      <c r="AG19" s="92" t="str">
        <f t="shared" si="36"/>
        <v>NA</v>
      </c>
      <c r="AH19" s="92" t="str">
        <f t="shared" si="36"/>
        <v>NA</v>
      </c>
      <c r="AI19" s="92" t="str">
        <f t="shared" si="36"/>
        <v>NA</v>
      </c>
      <c r="AJ19" s="92" t="str">
        <f t="shared" si="36"/>
        <v>NA</v>
      </c>
      <c r="AK19" s="92" t="str">
        <f t="shared" si="36"/>
        <v>NA</v>
      </c>
      <c r="AL19" s="92" t="str">
        <f t="shared" si="36"/>
        <v>NA</v>
      </c>
      <c r="AM19" s="90"/>
      <c r="AN19" s="108">
        <f t="shared" si="17"/>
        <v>100</v>
      </c>
      <c r="AO19" s="108" t="str">
        <f>IF(OR(AB19="NA"),"NA",AB19/$F19*100)</f>
        <v>NA</v>
      </c>
      <c r="AP19" s="108">
        <f t="shared" si="35"/>
        <v>100</v>
      </c>
      <c r="AQ19" s="108" t="str">
        <f t="shared" si="35"/>
        <v>NA</v>
      </c>
      <c r="AR19" s="108" t="str">
        <f t="shared" si="35"/>
        <v>NA</v>
      </c>
      <c r="AS19" s="108">
        <f t="shared" si="35"/>
        <v>100</v>
      </c>
      <c r="AT19" s="108" t="str">
        <f t="shared" si="35"/>
        <v>NA</v>
      </c>
      <c r="AU19" s="108" t="str">
        <f t="shared" si="35"/>
        <v>NA</v>
      </c>
      <c r="AV19" s="108" t="str">
        <f t="shared" si="35"/>
        <v>NA</v>
      </c>
      <c r="AW19" s="108" t="str">
        <f t="shared" si="35"/>
        <v>NA</v>
      </c>
      <c r="AX19" s="108" t="str">
        <f t="shared" si="35"/>
        <v>NA</v>
      </c>
      <c r="AY19" s="108" t="str">
        <f t="shared" si="35"/>
        <v>NA</v>
      </c>
      <c r="AZ19" s="94">
        <f t="shared" si="15"/>
        <v>100</v>
      </c>
    </row>
    <row r="20" spans="1:52" ht="31.2">
      <c r="A20" s="198"/>
      <c r="B20" s="200"/>
      <c r="C20" s="13">
        <v>3.5</v>
      </c>
      <c r="D20" s="20" t="s">
        <v>222</v>
      </c>
      <c r="E20" s="19" t="s">
        <v>219</v>
      </c>
      <c r="F20" s="158">
        <v>2</v>
      </c>
      <c r="G20" s="22" t="s">
        <v>82</v>
      </c>
      <c r="H20" s="158" t="s">
        <v>21</v>
      </c>
      <c r="I20" s="147">
        <v>90.217391304347828</v>
      </c>
      <c r="J20" s="147" t="s">
        <v>320</v>
      </c>
      <c r="K20" s="147">
        <v>89.361702127659569</v>
      </c>
      <c r="L20" s="146">
        <v>78.313253012048193</v>
      </c>
      <c r="M20" s="147" t="s">
        <v>320</v>
      </c>
      <c r="N20" s="147">
        <v>92.222222222222229</v>
      </c>
      <c r="O20" s="147">
        <v>92.682926829268297</v>
      </c>
      <c r="P20" s="147" t="s">
        <v>320</v>
      </c>
      <c r="Q20" s="146" t="s">
        <v>320</v>
      </c>
      <c r="R20" s="147" t="s">
        <v>320</v>
      </c>
      <c r="S20" s="147">
        <v>95.454545454545453</v>
      </c>
      <c r="T20" s="147">
        <v>95.121951219512198</v>
      </c>
      <c r="U20" s="153">
        <f t="shared" si="2"/>
        <v>90.481998881371965</v>
      </c>
      <c r="V20" s="157" t="s">
        <v>234</v>
      </c>
      <c r="W20" s="203" t="s">
        <v>266</v>
      </c>
      <c r="X20" s="204"/>
      <c r="Y20" s="32" t="s">
        <v>235</v>
      </c>
      <c r="AA20" s="92">
        <f t="shared" si="38"/>
        <v>0</v>
      </c>
      <c r="AB20" s="92" t="str">
        <f>IF(J20="NA","NA",IF(J20&gt;=100,2,IF(J20&gt;95,1,0)))</f>
        <v>NA</v>
      </c>
      <c r="AC20" s="92">
        <f t="shared" si="36"/>
        <v>0</v>
      </c>
      <c r="AD20" s="162" t="s">
        <v>320</v>
      </c>
      <c r="AE20" s="92" t="str">
        <f t="shared" si="36"/>
        <v>NA</v>
      </c>
      <c r="AF20" s="92">
        <f t="shared" si="36"/>
        <v>0</v>
      </c>
      <c r="AG20" s="92">
        <f t="shared" si="36"/>
        <v>0</v>
      </c>
      <c r="AH20" s="92" t="str">
        <f t="shared" si="36"/>
        <v>NA</v>
      </c>
      <c r="AI20" s="92" t="str">
        <f t="shared" si="36"/>
        <v>NA</v>
      </c>
      <c r="AJ20" s="92" t="str">
        <f t="shared" si="36"/>
        <v>NA</v>
      </c>
      <c r="AK20" s="92">
        <f t="shared" si="36"/>
        <v>1</v>
      </c>
      <c r="AL20" s="92">
        <f t="shared" si="36"/>
        <v>1</v>
      </c>
      <c r="AM20" s="90"/>
      <c r="AN20" s="108">
        <f t="shared" si="17"/>
        <v>0</v>
      </c>
      <c r="AO20" s="108" t="str">
        <f>IF(OR(AB20="NA"),"NA",AB20/$F20*100)</f>
        <v>NA</v>
      </c>
      <c r="AP20" s="108">
        <f t="shared" si="35"/>
        <v>0</v>
      </c>
      <c r="AQ20" s="108" t="str">
        <f t="shared" si="35"/>
        <v>NA</v>
      </c>
      <c r="AR20" s="108" t="str">
        <f t="shared" si="35"/>
        <v>NA</v>
      </c>
      <c r="AS20" s="108">
        <f t="shared" si="35"/>
        <v>0</v>
      </c>
      <c r="AT20" s="108">
        <f t="shared" si="35"/>
        <v>0</v>
      </c>
      <c r="AU20" s="108" t="str">
        <f t="shared" si="35"/>
        <v>NA</v>
      </c>
      <c r="AV20" s="108" t="str">
        <f t="shared" si="35"/>
        <v>NA</v>
      </c>
      <c r="AW20" s="108" t="str">
        <f t="shared" si="35"/>
        <v>NA</v>
      </c>
      <c r="AX20" s="108">
        <f t="shared" si="35"/>
        <v>50</v>
      </c>
      <c r="AY20" s="108">
        <f t="shared" si="35"/>
        <v>50</v>
      </c>
      <c r="AZ20" s="94">
        <f t="shared" si="15"/>
        <v>16.666666666666668</v>
      </c>
    </row>
    <row r="21" spans="1:52" ht="31.2">
      <c r="A21" s="198"/>
      <c r="B21" s="200"/>
      <c r="C21" s="13">
        <v>3.6</v>
      </c>
      <c r="D21" s="20" t="s">
        <v>223</v>
      </c>
      <c r="E21" s="19" t="s">
        <v>219</v>
      </c>
      <c r="F21" s="158">
        <v>2</v>
      </c>
      <c r="G21" s="22" t="s">
        <v>82</v>
      </c>
      <c r="H21" s="158" t="s">
        <v>21</v>
      </c>
      <c r="I21" s="147">
        <v>94.444444444444443</v>
      </c>
      <c r="J21" s="147" t="s">
        <v>320</v>
      </c>
      <c r="K21" s="147" t="s">
        <v>320</v>
      </c>
      <c r="L21" s="147">
        <v>85</v>
      </c>
      <c r="M21" s="147" t="s">
        <v>320</v>
      </c>
      <c r="N21" s="147">
        <v>95.50561797752809</v>
      </c>
      <c r="O21" s="147">
        <v>93.258426966292134</v>
      </c>
      <c r="P21" s="146">
        <v>84</v>
      </c>
      <c r="Q21" s="146" t="s">
        <v>320</v>
      </c>
      <c r="R21" s="147" t="s">
        <v>320</v>
      </c>
      <c r="S21" s="147">
        <v>96.590909090909093</v>
      </c>
      <c r="T21" s="147">
        <v>94.117647058823522</v>
      </c>
      <c r="U21" s="153">
        <f t="shared" si="2"/>
        <v>91.845292219713897</v>
      </c>
      <c r="V21" s="157" t="s">
        <v>234</v>
      </c>
      <c r="W21" s="203" t="s">
        <v>266</v>
      </c>
      <c r="X21" s="204"/>
      <c r="Y21" s="32" t="s">
        <v>235</v>
      </c>
      <c r="AA21" s="92">
        <f t="shared" si="38"/>
        <v>0</v>
      </c>
      <c r="AB21" s="92" t="str">
        <f>IF(J21="NA","NA",IF(J21&gt;=100,2,IF(J21&gt;95,1,0)))</f>
        <v>NA</v>
      </c>
      <c r="AC21" s="92" t="str">
        <f t="shared" si="36"/>
        <v>NA</v>
      </c>
      <c r="AD21" s="160">
        <f>IF(L21="NA","NA",IF(L21&gt;=100,2,IF(L21&gt;95,1,0)))</f>
        <v>0</v>
      </c>
      <c r="AE21" s="92" t="str">
        <f t="shared" si="36"/>
        <v>NA</v>
      </c>
      <c r="AF21" s="92">
        <f t="shared" si="36"/>
        <v>1</v>
      </c>
      <c r="AG21" s="92">
        <f t="shared" si="36"/>
        <v>0</v>
      </c>
      <c r="AH21" s="92">
        <f t="shared" si="36"/>
        <v>0</v>
      </c>
      <c r="AI21" s="92" t="str">
        <f t="shared" si="36"/>
        <v>NA</v>
      </c>
      <c r="AJ21" s="92" t="str">
        <f t="shared" si="36"/>
        <v>NA</v>
      </c>
      <c r="AK21" s="92">
        <f t="shared" si="36"/>
        <v>1</v>
      </c>
      <c r="AL21" s="92">
        <f t="shared" si="36"/>
        <v>0</v>
      </c>
      <c r="AM21" s="90"/>
      <c r="AN21" s="108">
        <f t="shared" si="17"/>
        <v>0</v>
      </c>
      <c r="AO21" s="108" t="str">
        <f>IF(OR(AB21="NA"),"NA",AB21/$F21*100)</f>
        <v>NA</v>
      </c>
      <c r="AP21" s="108" t="str">
        <f t="shared" si="35"/>
        <v>NA</v>
      </c>
      <c r="AQ21" s="108">
        <f t="shared" si="35"/>
        <v>0</v>
      </c>
      <c r="AR21" s="108" t="str">
        <f t="shared" si="35"/>
        <v>NA</v>
      </c>
      <c r="AS21" s="108">
        <f t="shared" si="35"/>
        <v>50</v>
      </c>
      <c r="AT21" s="108">
        <f t="shared" si="35"/>
        <v>0</v>
      </c>
      <c r="AU21" s="108">
        <f t="shared" si="35"/>
        <v>0</v>
      </c>
      <c r="AV21" s="108" t="str">
        <f t="shared" si="35"/>
        <v>NA</v>
      </c>
      <c r="AW21" s="108" t="str">
        <f t="shared" si="35"/>
        <v>NA</v>
      </c>
      <c r="AX21" s="108">
        <f t="shared" si="35"/>
        <v>50</v>
      </c>
      <c r="AY21" s="108">
        <f t="shared" si="35"/>
        <v>0</v>
      </c>
      <c r="AZ21" s="94">
        <f t="shared" si="15"/>
        <v>14.285714285714286</v>
      </c>
    </row>
    <row r="22" spans="1:52" ht="31.2">
      <c r="A22" s="198"/>
      <c r="B22" s="200"/>
      <c r="C22" s="13">
        <v>3.7</v>
      </c>
      <c r="D22" s="20" t="s">
        <v>33</v>
      </c>
      <c r="E22" s="19" t="s">
        <v>289</v>
      </c>
      <c r="F22" s="158">
        <v>3</v>
      </c>
      <c r="G22" s="22" t="s">
        <v>82</v>
      </c>
      <c r="H22" s="158" t="s">
        <v>21</v>
      </c>
      <c r="I22" s="147">
        <v>105</v>
      </c>
      <c r="J22" s="147" t="s">
        <v>320</v>
      </c>
      <c r="K22" s="147">
        <v>100</v>
      </c>
      <c r="L22" s="147">
        <v>100</v>
      </c>
      <c r="M22" s="147" t="s">
        <v>320</v>
      </c>
      <c r="N22" s="147">
        <v>100</v>
      </c>
      <c r="O22" s="147">
        <v>100</v>
      </c>
      <c r="P22" s="147">
        <v>100</v>
      </c>
      <c r="Q22" s="146" t="s">
        <v>320</v>
      </c>
      <c r="R22" s="147" t="s">
        <v>320</v>
      </c>
      <c r="S22" s="147">
        <v>100</v>
      </c>
      <c r="T22" s="147">
        <v>100</v>
      </c>
      <c r="U22" s="153">
        <f t="shared" si="2"/>
        <v>100.625</v>
      </c>
      <c r="V22" s="86" t="s">
        <v>236</v>
      </c>
      <c r="W22" s="156" t="s">
        <v>277</v>
      </c>
      <c r="X22" s="156" t="s">
        <v>276</v>
      </c>
      <c r="Y22" s="32" t="s">
        <v>237</v>
      </c>
      <c r="AA22" s="92">
        <f t="shared" ref="AA22:AL22" si="39">IF(I22="NA","NA",IF(I22&gt;95,3,IF(I22&gt;93,2,IF(I22&gt;90,1,0))))</f>
        <v>3</v>
      </c>
      <c r="AB22" s="92" t="str">
        <f t="shared" si="39"/>
        <v>NA</v>
      </c>
      <c r="AC22" s="92">
        <f t="shared" si="39"/>
        <v>3</v>
      </c>
      <c r="AD22" s="160">
        <f>IF(L22="NA","NA",IF(L22&gt;95,3,IF(L22&gt;93,2,IF(L22&gt;90,1,0))))</f>
        <v>3</v>
      </c>
      <c r="AE22" s="92" t="str">
        <f t="shared" si="39"/>
        <v>NA</v>
      </c>
      <c r="AF22" s="92">
        <f t="shared" si="39"/>
        <v>3</v>
      </c>
      <c r="AG22" s="92">
        <f t="shared" si="39"/>
        <v>3</v>
      </c>
      <c r="AH22" s="92">
        <f t="shared" si="39"/>
        <v>3</v>
      </c>
      <c r="AI22" s="92" t="str">
        <f t="shared" si="39"/>
        <v>NA</v>
      </c>
      <c r="AJ22" s="92" t="str">
        <f t="shared" si="39"/>
        <v>NA</v>
      </c>
      <c r="AK22" s="92">
        <f t="shared" si="39"/>
        <v>3</v>
      </c>
      <c r="AL22" s="92">
        <f t="shared" si="39"/>
        <v>3</v>
      </c>
      <c r="AM22" s="90"/>
      <c r="AN22" s="108">
        <f t="shared" ref="AN22" si="40">IF(OR(AA22="NA"),"NA",AA22/$F22*100)</f>
        <v>100</v>
      </c>
      <c r="AO22" s="108" t="str">
        <f t="shared" ref="AO22" si="41">IF(OR(AB22="NA"),"NA",AB22/$F22*100)</f>
        <v>NA</v>
      </c>
      <c r="AP22" s="108">
        <f t="shared" ref="AP22" si="42">IF(OR(AC22="NA"),"NA",AC22/$F22*100)</f>
        <v>100</v>
      </c>
      <c r="AQ22" s="108">
        <f t="shared" ref="AQ22" si="43">IF(OR(AD22="NA"),"NA",AD22/$F22*100)</f>
        <v>100</v>
      </c>
      <c r="AR22" s="108" t="str">
        <f t="shared" ref="AR22" si="44">IF(OR(AE22="NA"),"NA",AE22/$F22*100)</f>
        <v>NA</v>
      </c>
      <c r="AS22" s="108">
        <f t="shared" ref="AS22" si="45">IF(OR(AF22="NA"),"NA",AF22/$F22*100)</f>
        <v>100</v>
      </c>
      <c r="AT22" s="108">
        <f t="shared" ref="AT22" si="46">IF(OR(AG22="NA"),"NA",AG22/$F22*100)</f>
        <v>100</v>
      </c>
      <c r="AU22" s="108">
        <f t="shared" ref="AU22" si="47">IF(OR(AH22="NA"),"NA",AH22/$F22*100)</f>
        <v>100</v>
      </c>
      <c r="AV22" s="108" t="str">
        <f t="shared" si="35"/>
        <v>NA</v>
      </c>
      <c r="AW22" s="108" t="str">
        <f t="shared" si="35"/>
        <v>NA</v>
      </c>
      <c r="AX22" s="108">
        <f t="shared" si="35"/>
        <v>100</v>
      </c>
      <c r="AY22" s="108">
        <f t="shared" si="35"/>
        <v>100</v>
      </c>
      <c r="AZ22" s="94">
        <f t="shared" si="15"/>
        <v>100</v>
      </c>
    </row>
    <row r="23" spans="1:52" ht="31.2">
      <c r="A23" s="198"/>
      <c r="B23" s="200"/>
      <c r="C23" s="13">
        <v>3.8</v>
      </c>
      <c r="D23" s="20" t="s">
        <v>35</v>
      </c>
      <c r="E23" s="19" t="s">
        <v>36</v>
      </c>
      <c r="F23" s="158">
        <v>4</v>
      </c>
      <c r="G23" s="70" t="s">
        <v>77</v>
      </c>
      <c r="H23" s="158" t="s">
        <v>7</v>
      </c>
      <c r="I23" s="147">
        <v>101.34146341463418</v>
      </c>
      <c r="J23" s="147">
        <v>113.26923076923077</v>
      </c>
      <c r="K23" s="147">
        <v>101.78890876565296</v>
      </c>
      <c r="L23" s="147">
        <v>103.11835577604536</v>
      </c>
      <c r="M23" s="147">
        <v>104</v>
      </c>
      <c r="N23" s="147">
        <v>99.099774943735937</v>
      </c>
      <c r="O23" s="147">
        <v>105.88235294117648</v>
      </c>
      <c r="P23" s="147">
        <v>100</v>
      </c>
      <c r="Q23" s="146">
        <v>100</v>
      </c>
      <c r="R23" s="147">
        <v>90.909090909090907</v>
      </c>
      <c r="S23" s="147">
        <v>100</v>
      </c>
      <c r="T23" s="147">
        <v>100</v>
      </c>
      <c r="U23" s="153">
        <f t="shared" si="2"/>
        <v>101.61743145996388</v>
      </c>
      <c r="V23" s="86" t="s">
        <v>98</v>
      </c>
      <c r="W23" s="156" t="s">
        <v>278</v>
      </c>
      <c r="X23" s="156" t="s">
        <v>99</v>
      </c>
      <c r="Y23" s="32" t="s">
        <v>100</v>
      </c>
      <c r="AA23" s="92">
        <f t="shared" ref="AA23" si="48">IF(I23&gt;95,4,IF(I23&gt;93,3,IF(I23&gt;90,2,IF(I23&gt;85,1,0))))</f>
        <v>4</v>
      </c>
      <c r="AB23" s="92">
        <f t="shared" ref="AB23" si="49">IF(J23&gt;95,4,IF(J23&gt;93,3,IF(J23&gt;90,2,IF(J23&gt;85,1,0))))</f>
        <v>4</v>
      </c>
      <c r="AC23" s="92">
        <f t="shared" ref="AC23:AD23" si="50">IF(K23&gt;95,4,IF(K23&gt;93,3,IF(K23&gt;90,2,IF(K23&gt;85,1,0))))</f>
        <v>4</v>
      </c>
      <c r="AD23" s="160">
        <f t="shared" si="50"/>
        <v>4</v>
      </c>
      <c r="AE23" s="92">
        <f t="shared" ref="AE23" si="51">IF(M23&gt;95,4,IF(M23&gt;93,3,IF(M23&gt;90,2,IF(M23&gt;85,1,0))))</f>
        <v>4</v>
      </c>
      <c r="AF23" s="92">
        <f t="shared" ref="AF23" si="52">IF(N23&gt;95,4,IF(N23&gt;93,3,IF(N23&gt;90,2,IF(N23&gt;85,1,0))))</f>
        <v>4</v>
      </c>
      <c r="AG23" s="92">
        <f t="shared" ref="AG23:AH23" si="53">IF(O23&gt;95,4,IF(O23&gt;93,3,IF(O23&gt;90,2,IF(O23&gt;85,1,0))))</f>
        <v>4</v>
      </c>
      <c r="AH23" s="92">
        <f t="shared" si="53"/>
        <v>4</v>
      </c>
      <c r="AI23" s="92">
        <f t="shared" ref="AI23" si="54">IF(Q23&gt;95,4,IF(Q23&gt;93,3,IF(Q23&gt;90,2,IF(Q23&gt;85,1,0))))</f>
        <v>4</v>
      </c>
      <c r="AJ23" s="92">
        <f t="shared" ref="AJ23" si="55">IF(R23&gt;95,4,IF(R23&gt;93,3,IF(R23&gt;90,2,IF(R23&gt;85,1,0))))</f>
        <v>2</v>
      </c>
      <c r="AK23" s="92">
        <f t="shared" ref="AK23:AL23" si="56">IF(S23&gt;95,4,IF(S23&gt;93,3,IF(S23&gt;90,2,IF(S23&gt;85,1,0))))</f>
        <v>4</v>
      </c>
      <c r="AL23" s="92">
        <f t="shared" si="56"/>
        <v>4</v>
      </c>
      <c r="AM23" s="90"/>
      <c r="AN23" s="108">
        <f t="shared" si="17"/>
        <v>100</v>
      </c>
      <c r="AO23" s="108">
        <f t="shared" si="17"/>
        <v>100</v>
      </c>
      <c r="AP23" s="108">
        <f t="shared" si="17"/>
        <v>100</v>
      </c>
      <c r="AQ23" s="108">
        <f t="shared" si="17"/>
        <v>100</v>
      </c>
      <c r="AR23" s="108">
        <f t="shared" si="17"/>
        <v>100</v>
      </c>
      <c r="AS23" s="108">
        <f t="shared" si="17"/>
        <v>100</v>
      </c>
      <c r="AT23" s="108">
        <f t="shared" si="17"/>
        <v>100</v>
      </c>
      <c r="AU23" s="108">
        <f t="shared" si="17"/>
        <v>100</v>
      </c>
      <c r="AV23" s="108">
        <f t="shared" si="17"/>
        <v>100</v>
      </c>
      <c r="AW23" s="108">
        <f t="shared" si="17"/>
        <v>50</v>
      </c>
      <c r="AX23" s="108">
        <f t="shared" si="17"/>
        <v>100</v>
      </c>
      <c r="AY23" s="108">
        <f t="shared" si="17"/>
        <v>100</v>
      </c>
      <c r="AZ23" s="94">
        <f t="shared" si="15"/>
        <v>95.833333333333329</v>
      </c>
    </row>
    <row r="24" spans="1:52" ht="25.2" customHeight="1">
      <c r="A24" s="198"/>
      <c r="B24" s="200"/>
      <c r="C24" s="13">
        <v>3.9</v>
      </c>
      <c r="D24" s="20" t="s">
        <v>117</v>
      </c>
      <c r="E24" s="19" t="s">
        <v>294</v>
      </c>
      <c r="F24" s="158">
        <v>2</v>
      </c>
      <c r="G24" s="158" t="s">
        <v>74</v>
      </c>
      <c r="H24" s="158" t="s">
        <v>21</v>
      </c>
      <c r="I24" s="147">
        <v>60.836501901140686</v>
      </c>
      <c r="J24" s="147" t="s">
        <v>320</v>
      </c>
      <c r="K24" s="147">
        <v>100</v>
      </c>
      <c r="L24" s="147">
        <v>100</v>
      </c>
      <c r="M24" s="147" t="s">
        <v>320</v>
      </c>
      <c r="N24" s="147">
        <v>100</v>
      </c>
      <c r="O24" s="147">
        <v>100</v>
      </c>
      <c r="P24" s="147">
        <v>100</v>
      </c>
      <c r="Q24" s="146" t="s">
        <v>320</v>
      </c>
      <c r="R24" s="147" t="s">
        <v>320</v>
      </c>
      <c r="S24" s="147">
        <v>100</v>
      </c>
      <c r="T24" s="147">
        <v>100</v>
      </c>
      <c r="U24" s="153">
        <f t="shared" si="2"/>
        <v>95.104562737642581</v>
      </c>
      <c r="V24" s="157" t="s">
        <v>89</v>
      </c>
      <c r="W24" s="203" t="s">
        <v>267</v>
      </c>
      <c r="X24" s="205"/>
      <c r="Y24" s="32" t="s">
        <v>97</v>
      </c>
      <c r="AA24" s="92">
        <f>IF(I24="NA","NA",IF(I24&gt;95,2,IF(I24&gt;85,1,0)))</f>
        <v>0</v>
      </c>
      <c r="AB24" s="92" t="str">
        <f>IF(J24="NA","NA",IF(J24&gt;95,2,IF(J24&gt;85,1,0)))</f>
        <v>NA</v>
      </c>
      <c r="AC24" s="92">
        <f t="shared" ref="AC24:AL24" si="57">IF(K24="NA","NA",IF(K24&gt;95,2,IF(K24&gt;85,1,0)))</f>
        <v>2</v>
      </c>
      <c r="AD24" s="160">
        <f>IF(L24="NA","NA",IF(L24&gt;95,2,IF(L24&gt;85,1,0)))</f>
        <v>2</v>
      </c>
      <c r="AE24" s="92" t="str">
        <f t="shared" si="57"/>
        <v>NA</v>
      </c>
      <c r="AF24" s="92">
        <f t="shared" si="57"/>
        <v>2</v>
      </c>
      <c r="AG24" s="92">
        <f t="shared" si="57"/>
        <v>2</v>
      </c>
      <c r="AH24" s="92">
        <f t="shared" si="57"/>
        <v>2</v>
      </c>
      <c r="AI24" s="92" t="str">
        <f t="shared" si="57"/>
        <v>NA</v>
      </c>
      <c r="AJ24" s="92" t="str">
        <f t="shared" si="57"/>
        <v>NA</v>
      </c>
      <c r="AK24" s="92">
        <f t="shared" si="57"/>
        <v>2</v>
      </c>
      <c r="AL24" s="92">
        <f t="shared" si="57"/>
        <v>2</v>
      </c>
      <c r="AM24" s="90"/>
      <c r="AN24" s="108">
        <f>IF(OR(AA24="NA"),"NA",AA24/$F24*100)</f>
        <v>0</v>
      </c>
      <c r="AO24" s="108" t="str">
        <f t="shared" ref="AO24:AY25" si="58">IF(OR(AB24="NA"),"NA",AB24/$F24*100)</f>
        <v>NA</v>
      </c>
      <c r="AP24" s="108">
        <f t="shared" si="58"/>
        <v>100</v>
      </c>
      <c r="AQ24" s="108">
        <f t="shared" si="58"/>
        <v>100</v>
      </c>
      <c r="AR24" s="108" t="str">
        <f t="shared" si="58"/>
        <v>NA</v>
      </c>
      <c r="AS24" s="108">
        <f t="shared" si="58"/>
        <v>100</v>
      </c>
      <c r="AT24" s="108">
        <f t="shared" si="58"/>
        <v>100</v>
      </c>
      <c r="AU24" s="108">
        <f t="shared" si="58"/>
        <v>100</v>
      </c>
      <c r="AV24" s="108" t="str">
        <f t="shared" si="58"/>
        <v>NA</v>
      </c>
      <c r="AW24" s="108" t="str">
        <f t="shared" si="58"/>
        <v>NA</v>
      </c>
      <c r="AX24" s="108">
        <f t="shared" si="58"/>
        <v>100</v>
      </c>
      <c r="AY24" s="108">
        <f t="shared" si="58"/>
        <v>100</v>
      </c>
      <c r="AZ24" s="94">
        <f t="shared" si="15"/>
        <v>87.5</v>
      </c>
    </row>
    <row r="25" spans="1:52" ht="31.2">
      <c r="A25" s="198"/>
      <c r="B25" s="200"/>
      <c r="C25" s="74">
        <v>3.1</v>
      </c>
      <c r="D25" s="19" t="s">
        <v>224</v>
      </c>
      <c r="E25" s="19" t="s">
        <v>37</v>
      </c>
      <c r="F25" s="158" t="s">
        <v>320</v>
      </c>
      <c r="G25" s="22" t="s">
        <v>82</v>
      </c>
      <c r="H25" s="158" t="s">
        <v>27</v>
      </c>
      <c r="I25" s="149" t="s">
        <v>320</v>
      </c>
      <c r="J25" s="147" t="s">
        <v>320</v>
      </c>
      <c r="K25" s="147" t="s">
        <v>320</v>
      </c>
      <c r="L25" s="147" t="s">
        <v>320</v>
      </c>
      <c r="M25" s="147" t="s">
        <v>320</v>
      </c>
      <c r="N25" s="147" t="s">
        <v>320</v>
      </c>
      <c r="O25" s="147" t="s">
        <v>320</v>
      </c>
      <c r="P25" s="147" t="s">
        <v>320</v>
      </c>
      <c r="Q25" s="146" t="s">
        <v>320</v>
      </c>
      <c r="R25" s="147" t="s">
        <v>320</v>
      </c>
      <c r="S25" s="147" t="s">
        <v>320</v>
      </c>
      <c r="T25" s="147" t="s">
        <v>320</v>
      </c>
      <c r="U25" s="158" t="s">
        <v>320</v>
      </c>
      <c r="V25" s="157" t="s">
        <v>89</v>
      </c>
      <c r="W25" s="203" t="s">
        <v>267</v>
      </c>
      <c r="X25" s="204"/>
      <c r="Y25" s="32" t="s">
        <v>97</v>
      </c>
      <c r="AA25" s="92" t="str">
        <f>IF(I25="NA","NA",IF(I25&gt;95,2,IF(I25&gt;85,1,0)))</f>
        <v>NA</v>
      </c>
      <c r="AB25" s="92" t="str">
        <f t="shared" ref="AB25:AL25" si="59">IF(J25="NA","NA",IF(J25&gt;95,2,IF(J25&gt;85,1,0)))</f>
        <v>NA</v>
      </c>
      <c r="AC25" s="92" t="str">
        <f t="shared" si="59"/>
        <v>NA</v>
      </c>
      <c r="AD25" s="162" t="str">
        <f>L25</f>
        <v>NA</v>
      </c>
      <c r="AE25" s="92" t="str">
        <f t="shared" si="59"/>
        <v>NA</v>
      </c>
      <c r="AF25" s="92" t="str">
        <f t="shared" si="59"/>
        <v>NA</v>
      </c>
      <c r="AG25" s="92" t="str">
        <f t="shared" si="59"/>
        <v>NA</v>
      </c>
      <c r="AH25" s="92" t="str">
        <f t="shared" si="59"/>
        <v>NA</v>
      </c>
      <c r="AI25" s="92" t="str">
        <f t="shared" si="59"/>
        <v>NA</v>
      </c>
      <c r="AJ25" s="92" t="str">
        <f t="shared" si="59"/>
        <v>NA</v>
      </c>
      <c r="AK25" s="92" t="str">
        <f t="shared" si="59"/>
        <v>NA</v>
      </c>
      <c r="AL25" s="92" t="str">
        <f t="shared" si="59"/>
        <v>NA</v>
      </c>
      <c r="AM25" s="90"/>
      <c r="AN25" s="108" t="str">
        <f>IF(OR(AA25="NA"),"NA",AA25/$F25*100)</f>
        <v>NA</v>
      </c>
      <c r="AO25" s="108" t="str">
        <f t="shared" si="58"/>
        <v>NA</v>
      </c>
      <c r="AP25" s="108" t="str">
        <f t="shared" si="58"/>
        <v>NA</v>
      </c>
      <c r="AQ25" s="108" t="str">
        <f t="shared" si="58"/>
        <v>NA</v>
      </c>
      <c r="AR25" s="108" t="str">
        <f t="shared" si="58"/>
        <v>NA</v>
      </c>
      <c r="AS25" s="108" t="str">
        <f t="shared" si="58"/>
        <v>NA</v>
      </c>
      <c r="AT25" s="108" t="str">
        <f t="shared" si="58"/>
        <v>NA</v>
      </c>
      <c r="AU25" s="108" t="str">
        <f t="shared" si="58"/>
        <v>NA</v>
      </c>
      <c r="AV25" s="108" t="str">
        <f t="shared" si="58"/>
        <v>NA</v>
      </c>
      <c r="AW25" s="108" t="str">
        <f t="shared" si="58"/>
        <v>NA</v>
      </c>
      <c r="AX25" s="108" t="str">
        <f t="shared" si="58"/>
        <v>NA</v>
      </c>
      <c r="AY25" s="108" t="str">
        <f t="shared" si="58"/>
        <v>NA</v>
      </c>
      <c r="AZ25" s="114" t="s">
        <v>320</v>
      </c>
    </row>
    <row r="26" spans="1:52" ht="15.6">
      <c r="A26" s="14"/>
      <c r="B26" s="15"/>
      <c r="C26" s="15"/>
      <c r="D26" s="16"/>
      <c r="E26" s="21" t="s">
        <v>17</v>
      </c>
      <c r="F26" s="17">
        <f>SUM(F16:F25)</f>
        <v>26</v>
      </c>
      <c r="G26" s="15"/>
      <c r="H26" s="15"/>
      <c r="I26" s="148"/>
      <c r="J26" s="148"/>
      <c r="K26" s="148"/>
      <c r="L26" s="148"/>
      <c r="M26" s="148"/>
      <c r="N26" s="148"/>
      <c r="O26" s="148"/>
      <c r="P26" s="148"/>
      <c r="Q26" s="152"/>
      <c r="R26" s="148"/>
      <c r="S26" s="148"/>
      <c r="T26" s="148"/>
      <c r="U26" s="15"/>
      <c r="V26" s="15"/>
      <c r="W26" s="15"/>
      <c r="X26" s="15"/>
      <c r="Y26" s="15"/>
      <c r="AA26" s="15">
        <f>SUM(AA16:AA25)</f>
        <v>15</v>
      </c>
      <c r="AB26" s="15">
        <f t="shared" ref="AB26:AK26" si="60">SUM(AB16:AB25)</f>
        <v>9</v>
      </c>
      <c r="AC26" s="15">
        <f t="shared" si="60"/>
        <v>17</v>
      </c>
      <c r="AD26" s="159">
        <f t="shared" ref="AD26" si="61">SUM(AD16:AD25)</f>
        <v>9</v>
      </c>
      <c r="AE26" s="15">
        <f t="shared" si="60"/>
        <v>6</v>
      </c>
      <c r="AF26" s="15">
        <f t="shared" si="60"/>
        <v>17</v>
      </c>
      <c r="AG26" s="15">
        <f t="shared" si="60"/>
        <v>13</v>
      </c>
      <c r="AH26" s="15">
        <f t="shared" ref="AH26" si="62">SUM(AH16:AH25)</f>
        <v>17</v>
      </c>
      <c r="AI26" s="15">
        <f t="shared" si="60"/>
        <v>9</v>
      </c>
      <c r="AJ26" s="15">
        <f t="shared" si="60"/>
        <v>7</v>
      </c>
      <c r="AK26" s="15">
        <f t="shared" si="60"/>
        <v>14</v>
      </c>
      <c r="AL26" s="15">
        <f t="shared" ref="AL26" si="63">SUM(AL16:AL25)</f>
        <v>10</v>
      </c>
      <c r="AM26" s="90"/>
      <c r="AN26" s="155">
        <f>AA26/26*100</f>
        <v>57.692307692307686</v>
      </c>
      <c r="AO26" s="109">
        <f>AB26/9*100</f>
        <v>100</v>
      </c>
      <c r="AP26" s="109">
        <f>AC26/24*100</f>
        <v>70.833333333333343</v>
      </c>
      <c r="AQ26" s="109">
        <f t="shared" ref="AQ26:AY32" si="64">AD26/$F26*100</f>
        <v>34.615384615384613</v>
      </c>
      <c r="AR26" s="109">
        <f t="shared" si="64"/>
        <v>23.076923076923077</v>
      </c>
      <c r="AS26" s="109">
        <f>AF26/24*100</f>
        <v>70.833333333333343</v>
      </c>
      <c r="AT26" s="109">
        <f t="shared" si="64"/>
        <v>50</v>
      </c>
      <c r="AU26" s="109">
        <f t="shared" si="64"/>
        <v>65.384615384615387</v>
      </c>
      <c r="AV26" s="109">
        <f t="shared" si="64"/>
        <v>34.615384615384613</v>
      </c>
      <c r="AW26" s="109">
        <f t="shared" si="64"/>
        <v>26.923076923076923</v>
      </c>
      <c r="AX26" s="109">
        <f t="shared" si="64"/>
        <v>53.846153846153847</v>
      </c>
      <c r="AY26" s="109">
        <f t="shared" si="64"/>
        <v>38.461538461538467</v>
      </c>
      <c r="AZ26" s="109">
        <f t="shared" si="15"/>
        <v>52.190170940170937</v>
      </c>
    </row>
    <row r="27" spans="1:52" ht="31.2">
      <c r="A27" s="196" t="s">
        <v>38</v>
      </c>
      <c r="B27" s="199">
        <v>10</v>
      </c>
      <c r="C27" s="13">
        <v>4.0999999999999996</v>
      </c>
      <c r="D27" s="19" t="s">
        <v>39</v>
      </c>
      <c r="E27" s="19" t="s">
        <v>40</v>
      </c>
      <c r="F27" s="158">
        <v>2</v>
      </c>
      <c r="G27" s="158" t="s">
        <v>79</v>
      </c>
      <c r="H27" s="158" t="s">
        <v>27</v>
      </c>
      <c r="I27" s="147">
        <v>0</v>
      </c>
      <c r="J27" s="147">
        <v>0</v>
      </c>
      <c r="K27" s="147">
        <v>0</v>
      </c>
      <c r="L27" s="147">
        <v>0</v>
      </c>
      <c r="M27" s="147">
        <v>0</v>
      </c>
      <c r="N27" s="147">
        <v>0</v>
      </c>
      <c r="O27" s="147">
        <v>0</v>
      </c>
      <c r="P27" s="147">
        <v>0</v>
      </c>
      <c r="Q27" s="147">
        <v>0</v>
      </c>
      <c r="R27" s="147">
        <v>0</v>
      </c>
      <c r="S27" s="147">
        <v>0</v>
      </c>
      <c r="T27" s="147">
        <v>0</v>
      </c>
      <c r="U27" s="153">
        <f>SUM(I27:T27)</f>
        <v>0</v>
      </c>
      <c r="V27" s="157" t="s">
        <v>101</v>
      </c>
      <c r="W27" s="203" t="s">
        <v>102</v>
      </c>
      <c r="X27" s="205"/>
      <c r="Y27" s="32" t="s">
        <v>103</v>
      </c>
      <c r="Z27" t="s">
        <v>79</v>
      </c>
      <c r="AA27" s="92">
        <f>IF(I27&lt;1,2,IF(I27&lt;5,1,0))</f>
        <v>2</v>
      </c>
      <c r="AB27" s="92">
        <f t="shared" ref="AB27:AL27" si="65">IF(J27&lt;1,2,IF(J27&lt;5,1,0))</f>
        <v>2</v>
      </c>
      <c r="AC27" s="92">
        <f t="shared" si="65"/>
        <v>2</v>
      </c>
      <c r="AD27" s="160">
        <f t="shared" si="65"/>
        <v>2</v>
      </c>
      <c r="AE27" s="92">
        <f t="shared" si="65"/>
        <v>2</v>
      </c>
      <c r="AF27" s="92">
        <f t="shared" si="65"/>
        <v>2</v>
      </c>
      <c r="AG27" s="92">
        <f t="shared" si="65"/>
        <v>2</v>
      </c>
      <c r="AH27" s="92">
        <f t="shared" si="65"/>
        <v>2</v>
      </c>
      <c r="AI27" s="92">
        <f t="shared" si="65"/>
        <v>2</v>
      </c>
      <c r="AJ27" s="92">
        <f t="shared" si="65"/>
        <v>2</v>
      </c>
      <c r="AK27" s="92">
        <f t="shared" si="65"/>
        <v>2</v>
      </c>
      <c r="AL27" s="92">
        <f t="shared" si="65"/>
        <v>2</v>
      </c>
      <c r="AM27" s="90"/>
      <c r="AN27" s="108">
        <f t="shared" ref="AN27:AP32" si="66">AA27/$F27*100</f>
        <v>100</v>
      </c>
      <c r="AO27" s="108">
        <f t="shared" si="66"/>
        <v>100</v>
      </c>
      <c r="AP27" s="108">
        <f t="shared" si="66"/>
        <v>100</v>
      </c>
      <c r="AQ27" s="108">
        <f t="shared" si="64"/>
        <v>100</v>
      </c>
      <c r="AR27" s="108">
        <f t="shared" si="64"/>
        <v>100</v>
      </c>
      <c r="AS27" s="108">
        <f t="shared" si="64"/>
        <v>100</v>
      </c>
      <c r="AT27" s="108">
        <f t="shared" si="64"/>
        <v>100</v>
      </c>
      <c r="AU27" s="108">
        <f t="shared" si="64"/>
        <v>100</v>
      </c>
      <c r="AV27" s="108">
        <f t="shared" si="64"/>
        <v>100</v>
      </c>
      <c r="AW27" s="108">
        <f t="shared" si="64"/>
        <v>100</v>
      </c>
      <c r="AX27" s="108">
        <f t="shared" si="64"/>
        <v>100</v>
      </c>
      <c r="AY27" s="108">
        <f t="shared" si="64"/>
        <v>100</v>
      </c>
      <c r="AZ27" s="94">
        <f t="shared" si="15"/>
        <v>100</v>
      </c>
    </row>
    <row r="28" spans="1:52" ht="32.4" customHeight="1">
      <c r="A28" s="198"/>
      <c r="B28" s="200"/>
      <c r="C28" s="13">
        <v>4.2</v>
      </c>
      <c r="D28" s="20" t="s">
        <v>41</v>
      </c>
      <c r="E28" s="19" t="s">
        <v>42</v>
      </c>
      <c r="F28" s="158">
        <v>3</v>
      </c>
      <c r="G28" s="158" t="s">
        <v>79</v>
      </c>
      <c r="H28" s="158" t="s">
        <v>7</v>
      </c>
      <c r="I28" s="147">
        <v>0</v>
      </c>
      <c r="J28" s="147">
        <v>0</v>
      </c>
      <c r="K28" s="147">
        <v>0</v>
      </c>
      <c r="L28" s="147">
        <v>0</v>
      </c>
      <c r="M28" s="147">
        <v>0</v>
      </c>
      <c r="N28" s="147">
        <v>0</v>
      </c>
      <c r="O28" s="147">
        <v>0</v>
      </c>
      <c r="P28" s="147">
        <v>0</v>
      </c>
      <c r="Q28" s="147">
        <v>0</v>
      </c>
      <c r="R28" s="147">
        <v>0</v>
      </c>
      <c r="S28" s="147">
        <v>0</v>
      </c>
      <c r="T28" s="147">
        <v>0</v>
      </c>
      <c r="U28" s="153">
        <f>SUM(I28:T28)</f>
        <v>0</v>
      </c>
      <c r="V28" s="157" t="s">
        <v>279</v>
      </c>
      <c r="W28" s="206" t="s">
        <v>104</v>
      </c>
      <c r="X28" s="205"/>
      <c r="Y28" s="32" t="s">
        <v>105</v>
      </c>
      <c r="AA28" s="92">
        <f>IF(I28&lt;1,3,IF(I28&lt;3,2,IF(I28&lt;5,1,0)))</f>
        <v>3</v>
      </c>
      <c r="AB28" s="92">
        <f t="shared" ref="AB28:AL28" si="67">IF(J28&lt;1,3,IF(J28&lt;3,2,IF(J28&lt;5,1,0)))</f>
        <v>3</v>
      </c>
      <c r="AC28" s="92">
        <f t="shared" si="67"/>
        <v>3</v>
      </c>
      <c r="AD28" s="160">
        <f t="shared" si="67"/>
        <v>3</v>
      </c>
      <c r="AE28" s="92">
        <f t="shared" si="67"/>
        <v>3</v>
      </c>
      <c r="AF28" s="92">
        <f t="shared" si="67"/>
        <v>3</v>
      </c>
      <c r="AG28" s="92">
        <f t="shared" si="67"/>
        <v>3</v>
      </c>
      <c r="AH28" s="92">
        <f t="shared" si="67"/>
        <v>3</v>
      </c>
      <c r="AI28" s="92">
        <f t="shared" si="67"/>
        <v>3</v>
      </c>
      <c r="AJ28" s="92">
        <f t="shared" si="67"/>
        <v>3</v>
      </c>
      <c r="AK28" s="92">
        <f t="shared" si="67"/>
        <v>3</v>
      </c>
      <c r="AL28" s="92">
        <f t="shared" si="67"/>
        <v>3</v>
      </c>
      <c r="AM28" s="90"/>
      <c r="AN28" s="108">
        <f t="shared" si="66"/>
        <v>100</v>
      </c>
      <c r="AO28" s="108">
        <f t="shared" si="66"/>
        <v>100</v>
      </c>
      <c r="AP28" s="108">
        <f t="shared" si="66"/>
        <v>100</v>
      </c>
      <c r="AQ28" s="108">
        <f t="shared" si="64"/>
        <v>100</v>
      </c>
      <c r="AR28" s="108">
        <f t="shared" si="64"/>
        <v>100</v>
      </c>
      <c r="AS28" s="108">
        <f t="shared" si="64"/>
        <v>100</v>
      </c>
      <c r="AT28" s="108">
        <f t="shared" si="64"/>
        <v>100</v>
      </c>
      <c r="AU28" s="108">
        <f t="shared" si="64"/>
        <v>100</v>
      </c>
      <c r="AV28" s="108">
        <f t="shared" si="64"/>
        <v>100</v>
      </c>
      <c r="AW28" s="108">
        <f t="shared" si="64"/>
        <v>100</v>
      </c>
      <c r="AX28" s="108">
        <f t="shared" si="64"/>
        <v>100</v>
      </c>
      <c r="AY28" s="108">
        <f t="shared" si="64"/>
        <v>100</v>
      </c>
      <c r="AZ28" s="94">
        <f t="shared" si="15"/>
        <v>100</v>
      </c>
    </row>
    <row r="29" spans="1:52" ht="24" customHeight="1">
      <c r="A29" s="198"/>
      <c r="B29" s="200"/>
      <c r="C29" s="13">
        <v>4.3</v>
      </c>
      <c r="D29" s="20" t="s">
        <v>43</v>
      </c>
      <c r="E29" s="19" t="s">
        <v>44</v>
      </c>
      <c r="F29" s="158">
        <v>2</v>
      </c>
      <c r="G29" s="158" t="s">
        <v>79</v>
      </c>
      <c r="H29" s="158" t="s">
        <v>21</v>
      </c>
      <c r="I29" s="147">
        <v>5</v>
      </c>
      <c r="J29" s="147">
        <v>2</v>
      </c>
      <c r="K29" s="147">
        <v>5</v>
      </c>
      <c r="L29" s="147">
        <v>4</v>
      </c>
      <c r="M29" s="147">
        <v>4</v>
      </c>
      <c r="N29" s="147">
        <v>4</v>
      </c>
      <c r="O29" s="147">
        <v>3</v>
      </c>
      <c r="P29" s="147">
        <v>2</v>
      </c>
      <c r="Q29" s="147">
        <v>3</v>
      </c>
      <c r="R29" s="147">
        <v>2</v>
      </c>
      <c r="S29" s="147">
        <v>2</v>
      </c>
      <c r="T29" s="147">
        <v>3</v>
      </c>
      <c r="U29" s="153">
        <f>SUM(I29:T29)</f>
        <v>39</v>
      </c>
      <c r="V29" s="157" t="s">
        <v>280</v>
      </c>
      <c r="W29" s="203" t="s">
        <v>240</v>
      </c>
      <c r="X29" s="205"/>
      <c r="Y29" s="32" t="s">
        <v>241</v>
      </c>
      <c r="AA29" s="92">
        <f>IF(I29&gt;5,2,IF(I29&gt;2,1,0))</f>
        <v>1</v>
      </c>
      <c r="AB29" s="92">
        <f t="shared" ref="AB29:AL29" si="68">IF(J29&gt;5,2,IF(J29&gt;2,1,0))</f>
        <v>0</v>
      </c>
      <c r="AC29" s="92">
        <f t="shared" si="68"/>
        <v>1</v>
      </c>
      <c r="AD29" s="160">
        <f t="shared" si="68"/>
        <v>1</v>
      </c>
      <c r="AE29" s="92">
        <f t="shared" si="68"/>
        <v>1</v>
      </c>
      <c r="AF29" s="92">
        <f t="shared" si="68"/>
        <v>1</v>
      </c>
      <c r="AG29" s="92">
        <f t="shared" si="68"/>
        <v>1</v>
      </c>
      <c r="AH29" s="92">
        <f t="shared" si="68"/>
        <v>0</v>
      </c>
      <c r="AI29" s="92">
        <f t="shared" si="68"/>
        <v>1</v>
      </c>
      <c r="AJ29" s="92">
        <f t="shared" si="68"/>
        <v>0</v>
      </c>
      <c r="AK29" s="92">
        <f t="shared" si="68"/>
        <v>0</v>
      </c>
      <c r="AL29" s="92">
        <f t="shared" si="68"/>
        <v>1</v>
      </c>
      <c r="AM29" s="90"/>
      <c r="AN29" s="108">
        <f t="shared" si="66"/>
        <v>50</v>
      </c>
      <c r="AO29" s="108">
        <f t="shared" si="66"/>
        <v>0</v>
      </c>
      <c r="AP29" s="108">
        <f t="shared" si="66"/>
        <v>50</v>
      </c>
      <c r="AQ29" s="108">
        <f t="shared" si="64"/>
        <v>50</v>
      </c>
      <c r="AR29" s="108">
        <f t="shared" si="64"/>
        <v>50</v>
      </c>
      <c r="AS29" s="108">
        <f t="shared" si="64"/>
        <v>50</v>
      </c>
      <c r="AT29" s="108">
        <f t="shared" si="64"/>
        <v>50</v>
      </c>
      <c r="AU29" s="108">
        <f t="shared" si="64"/>
        <v>0</v>
      </c>
      <c r="AV29" s="108">
        <f t="shared" si="64"/>
        <v>50</v>
      </c>
      <c r="AW29" s="108">
        <f t="shared" si="64"/>
        <v>0</v>
      </c>
      <c r="AX29" s="108">
        <f t="shared" si="64"/>
        <v>0</v>
      </c>
      <c r="AY29" s="108">
        <f t="shared" si="64"/>
        <v>50</v>
      </c>
      <c r="AZ29" s="94">
        <f t="shared" si="15"/>
        <v>33.333333333333336</v>
      </c>
    </row>
    <row r="30" spans="1:52" ht="23.4" customHeight="1">
      <c r="A30" s="198"/>
      <c r="B30" s="200"/>
      <c r="C30" s="13">
        <v>4.4000000000000004</v>
      </c>
      <c r="D30" s="20" t="s">
        <v>72</v>
      </c>
      <c r="E30" s="19" t="s">
        <v>45</v>
      </c>
      <c r="F30" s="158">
        <v>2</v>
      </c>
      <c r="G30" s="158" t="s">
        <v>79</v>
      </c>
      <c r="H30" s="158" t="s">
        <v>21</v>
      </c>
      <c r="I30" s="147">
        <v>70</v>
      </c>
      <c r="J30" s="147">
        <v>80</v>
      </c>
      <c r="K30" s="147">
        <v>80</v>
      </c>
      <c r="L30" s="147">
        <v>40</v>
      </c>
      <c r="M30" s="147">
        <v>90</v>
      </c>
      <c r="N30" s="147">
        <v>90</v>
      </c>
      <c r="O30" s="147">
        <v>90</v>
      </c>
      <c r="P30" s="147">
        <v>100</v>
      </c>
      <c r="Q30" s="147">
        <v>100</v>
      </c>
      <c r="R30" s="147">
        <v>100</v>
      </c>
      <c r="S30" s="147">
        <v>90</v>
      </c>
      <c r="T30" s="149">
        <v>75</v>
      </c>
      <c r="U30" s="153">
        <f t="shared" si="2"/>
        <v>83.75</v>
      </c>
      <c r="V30" s="157" t="s">
        <v>281</v>
      </c>
      <c r="W30" s="203" t="s">
        <v>243</v>
      </c>
      <c r="X30" s="205"/>
      <c r="Y30" s="32" t="s">
        <v>244</v>
      </c>
      <c r="AA30" s="92">
        <f>IF(I30&gt;80,2,IF(I30&gt;60,1,0))</f>
        <v>1</v>
      </c>
      <c r="AB30" s="92">
        <f t="shared" ref="AB30:AL30" si="69">IF(J30&gt;80,2,IF(J30&gt;60,1,0))</f>
        <v>1</v>
      </c>
      <c r="AC30" s="92">
        <f t="shared" si="69"/>
        <v>1</v>
      </c>
      <c r="AD30" s="160">
        <f t="shared" si="69"/>
        <v>0</v>
      </c>
      <c r="AE30" s="92">
        <f t="shared" si="69"/>
        <v>2</v>
      </c>
      <c r="AF30" s="92">
        <f t="shared" si="69"/>
        <v>2</v>
      </c>
      <c r="AG30" s="92">
        <f t="shared" si="69"/>
        <v>2</v>
      </c>
      <c r="AH30" s="92">
        <f t="shared" si="69"/>
        <v>2</v>
      </c>
      <c r="AI30" s="92">
        <f t="shared" si="69"/>
        <v>2</v>
      </c>
      <c r="AJ30" s="92">
        <f t="shared" si="69"/>
        <v>2</v>
      </c>
      <c r="AK30" s="92">
        <f t="shared" si="69"/>
        <v>2</v>
      </c>
      <c r="AL30" s="92">
        <f t="shared" si="69"/>
        <v>1</v>
      </c>
      <c r="AM30" s="90"/>
      <c r="AN30" s="108">
        <f t="shared" si="66"/>
        <v>50</v>
      </c>
      <c r="AO30" s="108">
        <f t="shared" si="66"/>
        <v>50</v>
      </c>
      <c r="AP30" s="108">
        <f t="shared" si="66"/>
        <v>50</v>
      </c>
      <c r="AQ30" s="108">
        <f t="shared" si="64"/>
        <v>0</v>
      </c>
      <c r="AR30" s="108">
        <f t="shared" si="64"/>
        <v>100</v>
      </c>
      <c r="AS30" s="108">
        <f t="shared" si="64"/>
        <v>100</v>
      </c>
      <c r="AT30" s="108">
        <f t="shared" si="64"/>
        <v>100</v>
      </c>
      <c r="AU30" s="108">
        <f t="shared" si="64"/>
        <v>100</v>
      </c>
      <c r="AV30" s="108">
        <f t="shared" si="64"/>
        <v>100</v>
      </c>
      <c r="AW30" s="108">
        <f t="shared" si="64"/>
        <v>100</v>
      </c>
      <c r="AX30" s="108">
        <f t="shared" si="64"/>
        <v>100</v>
      </c>
      <c r="AY30" s="108">
        <f t="shared" si="64"/>
        <v>50</v>
      </c>
      <c r="AZ30" s="94">
        <f t="shared" si="15"/>
        <v>75</v>
      </c>
    </row>
    <row r="31" spans="1:52" ht="29.4" customHeight="1">
      <c r="A31" s="198"/>
      <c r="B31" s="200"/>
      <c r="C31" s="13">
        <v>4.5</v>
      </c>
      <c r="D31" s="20" t="s">
        <v>46</v>
      </c>
      <c r="E31" s="19" t="s">
        <v>47</v>
      </c>
      <c r="F31" s="158">
        <v>1</v>
      </c>
      <c r="G31" s="158" t="s">
        <v>79</v>
      </c>
      <c r="H31" s="158" t="s">
        <v>21</v>
      </c>
      <c r="I31" s="147">
        <v>100</v>
      </c>
      <c r="J31" s="147">
        <v>100</v>
      </c>
      <c r="K31" s="147">
        <v>100</v>
      </c>
      <c r="L31" s="147">
        <v>100</v>
      </c>
      <c r="M31" s="147">
        <v>100</v>
      </c>
      <c r="N31" s="147">
        <v>100</v>
      </c>
      <c r="O31" s="147">
        <v>100</v>
      </c>
      <c r="P31" s="147">
        <v>100</v>
      </c>
      <c r="Q31" s="147">
        <v>100</v>
      </c>
      <c r="R31" s="147">
        <v>100</v>
      </c>
      <c r="S31" s="147">
        <v>100</v>
      </c>
      <c r="T31" s="147">
        <v>100</v>
      </c>
      <c r="U31" s="153">
        <f t="shared" si="2"/>
        <v>100</v>
      </c>
      <c r="V31" s="157" t="s">
        <v>282</v>
      </c>
      <c r="W31" s="203" t="s">
        <v>108</v>
      </c>
      <c r="X31" s="205"/>
      <c r="Y31" s="32" t="s">
        <v>109</v>
      </c>
      <c r="AA31" s="92">
        <f>IF(I31&gt;99,1,IF(I31&gt;90,0.5,0))</f>
        <v>1</v>
      </c>
      <c r="AB31" s="92">
        <f t="shared" ref="AB31:AL31" si="70">IF(J31&gt;99,1,IF(J31&gt;90,0.5,0))</f>
        <v>1</v>
      </c>
      <c r="AC31" s="92">
        <f t="shared" si="70"/>
        <v>1</v>
      </c>
      <c r="AD31" s="160">
        <f t="shared" si="70"/>
        <v>1</v>
      </c>
      <c r="AE31" s="92">
        <f t="shared" si="70"/>
        <v>1</v>
      </c>
      <c r="AF31" s="92">
        <f t="shared" si="70"/>
        <v>1</v>
      </c>
      <c r="AG31" s="92">
        <f t="shared" si="70"/>
        <v>1</v>
      </c>
      <c r="AH31" s="92">
        <f t="shared" si="70"/>
        <v>1</v>
      </c>
      <c r="AI31" s="92">
        <f t="shared" si="70"/>
        <v>1</v>
      </c>
      <c r="AJ31" s="92">
        <f t="shared" si="70"/>
        <v>1</v>
      </c>
      <c r="AK31" s="92">
        <f t="shared" si="70"/>
        <v>1</v>
      </c>
      <c r="AL31" s="92">
        <f t="shared" si="70"/>
        <v>1</v>
      </c>
      <c r="AM31" s="90"/>
      <c r="AN31" s="108">
        <f t="shared" si="66"/>
        <v>100</v>
      </c>
      <c r="AO31" s="108">
        <f t="shared" si="66"/>
        <v>100</v>
      </c>
      <c r="AP31" s="108">
        <f t="shared" si="66"/>
        <v>100</v>
      </c>
      <c r="AQ31" s="108">
        <f t="shared" si="64"/>
        <v>100</v>
      </c>
      <c r="AR31" s="108">
        <f t="shared" si="64"/>
        <v>100</v>
      </c>
      <c r="AS31" s="108">
        <f t="shared" si="64"/>
        <v>100</v>
      </c>
      <c r="AT31" s="108">
        <f t="shared" si="64"/>
        <v>100</v>
      </c>
      <c r="AU31" s="108">
        <f t="shared" si="64"/>
        <v>100</v>
      </c>
      <c r="AV31" s="108">
        <f t="shared" si="64"/>
        <v>100</v>
      </c>
      <c r="AW31" s="108">
        <f t="shared" si="64"/>
        <v>100</v>
      </c>
      <c r="AX31" s="108">
        <f t="shared" si="64"/>
        <v>100</v>
      </c>
      <c r="AY31" s="108">
        <f t="shared" si="64"/>
        <v>100</v>
      </c>
      <c r="AZ31" s="94">
        <f t="shared" si="15"/>
        <v>100</v>
      </c>
    </row>
    <row r="32" spans="1:52" ht="15.6">
      <c r="A32" s="14"/>
      <c r="B32" s="15"/>
      <c r="C32" s="15"/>
      <c r="D32" s="16"/>
      <c r="E32" s="21" t="s">
        <v>17</v>
      </c>
      <c r="F32" s="17">
        <f>SUM(F27:F31)</f>
        <v>10</v>
      </c>
      <c r="G32" s="15"/>
      <c r="H32" s="15"/>
      <c r="I32" s="148"/>
      <c r="J32" s="148"/>
      <c r="K32" s="148"/>
      <c r="L32" s="148"/>
      <c r="M32" s="148"/>
      <c r="N32" s="148"/>
      <c r="O32" s="148"/>
      <c r="P32" s="148"/>
      <c r="Q32" s="152"/>
      <c r="R32" s="148"/>
      <c r="S32" s="148"/>
      <c r="T32" s="148"/>
      <c r="U32" s="15"/>
      <c r="V32" s="15"/>
      <c r="W32" s="15"/>
      <c r="X32" s="15"/>
      <c r="Y32" s="15"/>
      <c r="AA32" s="15">
        <f>SUM(AA27:AA31)</f>
        <v>8</v>
      </c>
      <c r="AB32" s="15">
        <f t="shared" ref="AB32:AK32" si="71">SUM(AB27:AB31)</f>
        <v>7</v>
      </c>
      <c r="AC32" s="15">
        <f t="shared" si="71"/>
        <v>8</v>
      </c>
      <c r="AD32" s="159">
        <f t="shared" si="71"/>
        <v>7</v>
      </c>
      <c r="AE32" s="15">
        <f t="shared" si="71"/>
        <v>9</v>
      </c>
      <c r="AF32" s="15">
        <f t="shared" si="71"/>
        <v>9</v>
      </c>
      <c r="AG32" s="15">
        <f t="shared" si="71"/>
        <v>9</v>
      </c>
      <c r="AH32" s="15">
        <f t="shared" ref="AH32" si="72">SUM(AH27:AH31)</f>
        <v>8</v>
      </c>
      <c r="AI32" s="15">
        <f t="shared" si="71"/>
        <v>9</v>
      </c>
      <c r="AJ32" s="15">
        <f t="shared" si="71"/>
        <v>8</v>
      </c>
      <c r="AK32" s="15">
        <f t="shared" si="71"/>
        <v>8</v>
      </c>
      <c r="AL32" s="15">
        <f t="shared" ref="AL32" si="73">SUM(AL27:AL31)</f>
        <v>8</v>
      </c>
      <c r="AM32" s="90"/>
      <c r="AN32" s="109">
        <f t="shared" si="66"/>
        <v>80</v>
      </c>
      <c r="AO32" s="109">
        <f t="shared" si="66"/>
        <v>70</v>
      </c>
      <c r="AP32" s="109">
        <f t="shared" si="66"/>
        <v>80</v>
      </c>
      <c r="AQ32" s="109">
        <f t="shared" si="64"/>
        <v>70</v>
      </c>
      <c r="AR32" s="109">
        <f t="shared" si="64"/>
        <v>90</v>
      </c>
      <c r="AS32" s="109">
        <f t="shared" si="64"/>
        <v>90</v>
      </c>
      <c r="AT32" s="109">
        <f t="shared" si="64"/>
        <v>90</v>
      </c>
      <c r="AU32" s="109">
        <f t="shared" si="64"/>
        <v>80</v>
      </c>
      <c r="AV32" s="109">
        <f t="shared" si="64"/>
        <v>90</v>
      </c>
      <c r="AW32" s="109">
        <f t="shared" si="64"/>
        <v>80</v>
      </c>
      <c r="AX32" s="109">
        <f t="shared" si="64"/>
        <v>80</v>
      </c>
      <c r="AY32" s="109">
        <f t="shared" si="64"/>
        <v>80</v>
      </c>
      <c r="AZ32" s="109">
        <f t="shared" si="15"/>
        <v>81.666666666666671</v>
      </c>
    </row>
    <row r="33" spans="1:52" ht="38.4" customHeight="1">
      <c r="A33" s="196" t="s">
        <v>48</v>
      </c>
      <c r="B33" s="207">
        <v>8</v>
      </c>
      <c r="C33" s="13">
        <v>5.0999999999999996</v>
      </c>
      <c r="D33" s="19" t="s">
        <v>225</v>
      </c>
      <c r="E33" s="19" t="s">
        <v>37</v>
      </c>
      <c r="F33" s="158">
        <v>2</v>
      </c>
      <c r="G33" s="158" t="s">
        <v>74</v>
      </c>
      <c r="H33" s="158" t="s">
        <v>7</v>
      </c>
      <c r="I33" s="147" t="s">
        <v>320</v>
      </c>
      <c r="J33" s="147" t="s">
        <v>320</v>
      </c>
      <c r="K33" s="147">
        <v>100</v>
      </c>
      <c r="L33" s="147" t="s">
        <v>320</v>
      </c>
      <c r="M33" s="147" t="s">
        <v>320</v>
      </c>
      <c r="N33" s="147">
        <v>40.579710144927539</v>
      </c>
      <c r="O33" s="147" t="s">
        <v>320</v>
      </c>
      <c r="P33" s="147" t="s">
        <v>320</v>
      </c>
      <c r="Q33" s="146" t="s">
        <v>320</v>
      </c>
      <c r="R33" s="147">
        <v>94.73684210526315</v>
      </c>
      <c r="S33" s="147" t="s">
        <v>320</v>
      </c>
      <c r="T33" s="147" t="s">
        <v>320</v>
      </c>
      <c r="U33" s="70" t="s">
        <v>320</v>
      </c>
      <c r="V33" s="157" t="s">
        <v>283</v>
      </c>
      <c r="W33" s="203" t="s">
        <v>110</v>
      </c>
      <c r="X33" s="205"/>
      <c r="Y33" s="32" t="s">
        <v>111</v>
      </c>
      <c r="Z33" s="79" t="s">
        <v>231</v>
      </c>
      <c r="AA33" s="92" t="str">
        <f>IF(I33="NA","NA",IF(I33&gt;95,2,IF(I33&gt;85,1,0)))</f>
        <v>NA</v>
      </c>
      <c r="AB33" s="92" t="str">
        <f t="shared" ref="AB33:AL33" si="74">IF(J33="NA","NA",IF(J33&gt;95,2,IF(J33&gt;85,1,0)))</f>
        <v>NA</v>
      </c>
      <c r="AC33" s="92">
        <f t="shared" si="74"/>
        <v>2</v>
      </c>
      <c r="AD33" s="162" t="str">
        <f>L33</f>
        <v>NA</v>
      </c>
      <c r="AE33" s="92" t="str">
        <f t="shared" si="74"/>
        <v>NA</v>
      </c>
      <c r="AF33" s="92">
        <f t="shared" si="74"/>
        <v>0</v>
      </c>
      <c r="AG33" s="92" t="str">
        <f t="shared" si="74"/>
        <v>NA</v>
      </c>
      <c r="AH33" s="92" t="str">
        <f t="shared" si="74"/>
        <v>NA</v>
      </c>
      <c r="AI33" s="92" t="str">
        <f t="shared" si="74"/>
        <v>NA</v>
      </c>
      <c r="AJ33" s="92">
        <f t="shared" si="74"/>
        <v>1</v>
      </c>
      <c r="AK33" s="92" t="str">
        <f t="shared" si="74"/>
        <v>NA</v>
      </c>
      <c r="AL33" s="92" t="str">
        <f t="shared" si="74"/>
        <v>NA</v>
      </c>
      <c r="AM33" s="90"/>
      <c r="AN33" s="108" t="str">
        <f t="shared" ref="AN33:AR34" si="75">IF(OR(AA33="NA"),"NA",AA33/$F33*100)</f>
        <v>NA</v>
      </c>
      <c r="AO33" s="108" t="str">
        <f t="shared" si="75"/>
        <v>NA</v>
      </c>
      <c r="AP33" s="108">
        <f t="shared" si="75"/>
        <v>100</v>
      </c>
      <c r="AQ33" s="108" t="str">
        <f t="shared" si="75"/>
        <v>NA</v>
      </c>
      <c r="AR33" s="108" t="str">
        <f t="shared" si="75"/>
        <v>NA</v>
      </c>
      <c r="AS33" s="108">
        <f t="shared" ref="AS33:AT34" si="76">IF(OR(AF33="NA"),"NA",AF33/$F33*100)</f>
        <v>0</v>
      </c>
      <c r="AT33" s="108" t="str">
        <f t="shared" si="76"/>
        <v>NA</v>
      </c>
      <c r="AU33" s="108" t="str">
        <f t="shared" ref="AU33:AU34" si="77">IF(OR(AH33="NA"),"NA",AH33/$F33*100)</f>
        <v>NA</v>
      </c>
      <c r="AV33" s="108" t="str">
        <f t="shared" ref="AV33:AV34" si="78">IF(OR(AI33="NA"),"NA",AI33/$F33*100)</f>
        <v>NA</v>
      </c>
      <c r="AW33" s="108">
        <f t="shared" ref="AW33:AW34" si="79">IF(OR(AJ33="NA"),"NA",AJ33/$F33*100)</f>
        <v>50</v>
      </c>
      <c r="AX33" s="108" t="str">
        <f t="shared" ref="AX33:AX34" si="80">IF(OR(AK33="NA"),"NA",AK33/$F33*100)</f>
        <v>NA</v>
      </c>
      <c r="AY33" s="108" t="str">
        <f t="shared" ref="AY33:AY34" si="81">IF(OR(AL33="NA"),"NA",AL33/$F33*100)</f>
        <v>NA</v>
      </c>
      <c r="AZ33" s="114" t="s">
        <v>320</v>
      </c>
    </row>
    <row r="34" spans="1:52" ht="24" customHeight="1">
      <c r="A34" s="198"/>
      <c r="B34" s="208"/>
      <c r="C34" s="13">
        <v>5.2</v>
      </c>
      <c r="D34" s="20" t="s">
        <v>49</v>
      </c>
      <c r="E34" s="19" t="s">
        <v>50</v>
      </c>
      <c r="F34" s="158">
        <v>2</v>
      </c>
      <c r="G34" s="158" t="s">
        <v>74</v>
      </c>
      <c r="H34" s="158" t="s">
        <v>21</v>
      </c>
      <c r="I34" s="147" t="s">
        <v>320</v>
      </c>
      <c r="J34" s="147" t="s">
        <v>320</v>
      </c>
      <c r="K34" s="147">
        <v>0</v>
      </c>
      <c r="L34" s="147" t="s">
        <v>320</v>
      </c>
      <c r="M34" s="147" t="s">
        <v>320</v>
      </c>
      <c r="N34" s="147">
        <v>25</v>
      </c>
      <c r="O34" s="147" t="s">
        <v>320</v>
      </c>
      <c r="P34" s="147" t="s">
        <v>320</v>
      </c>
      <c r="Q34" s="146" t="s">
        <v>320</v>
      </c>
      <c r="R34" s="147">
        <v>0</v>
      </c>
      <c r="S34" s="147" t="s">
        <v>320</v>
      </c>
      <c r="T34" s="147" t="s">
        <v>320</v>
      </c>
      <c r="U34" s="70" t="s">
        <v>320</v>
      </c>
      <c r="V34" s="157" t="s">
        <v>284</v>
      </c>
      <c r="W34" s="203" t="s">
        <v>102</v>
      </c>
      <c r="X34" s="205"/>
      <c r="Y34" s="32" t="s">
        <v>103</v>
      </c>
      <c r="AA34" s="92" t="str">
        <f>IF(I34="NA","NA",IF(I34&lt;1,2,IF(I34&lt;5,1,0)))</f>
        <v>NA</v>
      </c>
      <c r="AB34" s="92" t="str">
        <f t="shared" ref="AB34:AL34" si="82">IF(J34="NA","NA",IF(J34&lt;1,2,IF(J34&lt;5,1,0)))</f>
        <v>NA</v>
      </c>
      <c r="AC34" s="92">
        <f t="shared" si="82"/>
        <v>2</v>
      </c>
      <c r="AD34" s="162" t="str">
        <f>L34</f>
        <v>NA</v>
      </c>
      <c r="AE34" s="92" t="str">
        <f t="shared" si="82"/>
        <v>NA</v>
      </c>
      <c r="AF34" s="92">
        <f t="shared" si="82"/>
        <v>0</v>
      </c>
      <c r="AG34" s="92" t="str">
        <f t="shared" si="82"/>
        <v>NA</v>
      </c>
      <c r="AH34" s="92" t="str">
        <f t="shared" si="82"/>
        <v>NA</v>
      </c>
      <c r="AI34" s="92" t="str">
        <f t="shared" si="82"/>
        <v>NA</v>
      </c>
      <c r="AJ34" s="92">
        <f t="shared" si="82"/>
        <v>2</v>
      </c>
      <c r="AK34" s="92" t="str">
        <f t="shared" si="82"/>
        <v>NA</v>
      </c>
      <c r="AL34" s="92" t="str">
        <f t="shared" si="82"/>
        <v>NA</v>
      </c>
      <c r="AM34" s="90"/>
      <c r="AN34" s="108" t="str">
        <f>IF(OR(AA34="NA"),"NA",AA34/$F34*100)</f>
        <v>NA</v>
      </c>
      <c r="AO34" s="108" t="str">
        <f t="shared" si="75"/>
        <v>NA</v>
      </c>
      <c r="AP34" s="108">
        <f t="shared" si="75"/>
        <v>100</v>
      </c>
      <c r="AQ34" s="108" t="str">
        <f t="shared" si="75"/>
        <v>NA</v>
      </c>
      <c r="AR34" s="108" t="str">
        <f t="shared" si="75"/>
        <v>NA</v>
      </c>
      <c r="AS34" s="108">
        <f t="shared" si="76"/>
        <v>0</v>
      </c>
      <c r="AT34" s="108" t="str">
        <f t="shared" si="76"/>
        <v>NA</v>
      </c>
      <c r="AU34" s="108" t="str">
        <f t="shared" si="77"/>
        <v>NA</v>
      </c>
      <c r="AV34" s="108" t="str">
        <f t="shared" si="78"/>
        <v>NA</v>
      </c>
      <c r="AW34" s="108">
        <f t="shared" si="79"/>
        <v>100</v>
      </c>
      <c r="AX34" s="108" t="str">
        <f t="shared" si="80"/>
        <v>NA</v>
      </c>
      <c r="AY34" s="108" t="str">
        <f t="shared" si="81"/>
        <v>NA</v>
      </c>
      <c r="AZ34" s="114" t="s">
        <v>320</v>
      </c>
    </row>
    <row r="35" spans="1:52" ht="21.6" customHeight="1">
      <c r="A35" s="198"/>
      <c r="B35" s="208"/>
      <c r="C35" s="13">
        <v>5.3</v>
      </c>
      <c r="D35" s="20" t="s">
        <v>51</v>
      </c>
      <c r="E35" s="19" t="s">
        <v>52</v>
      </c>
      <c r="F35" s="158">
        <v>2</v>
      </c>
      <c r="G35" s="158" t="s">
        <v>74</v>
      </c>
      <c r="H35" s="158" t="s">
        <v>7</v>
      </c>
      <c r="I35" s="147">
        <v>0</v>
      </c>
      <c r="J35" s="147">
        <v>0</v>
      </c>
      <c r="K35" s="147">
        <v>0</v>
      </c>
      <c r="L35" s="147">
        <v>0</v>
      </c>
      <c r="M35" s="147">
        <v>0</v>
      </c>
      <c r="N35" s="147">
        <v>0</v>
      </c>
      <c r="O35" s="147">
        <v>0</v>
      </c>
      <c r="P35" s="147">
        <v>0</v>
      </c>
      <c r="Q35" s="146">
        <v>0</v>
      </c>
      <c r="R35" s="147">
        <v>0</v>
      </c>
      <c r="S35" s="147">
        <v>0</v>
      </c>
      <c r="T35" s="147">
        <v>0</v>
      </c>
      <c r="U35" s="158">
        <f>SUM(I35:T35)</f>
        <v>0</v>
      </c>
      <c r="V35" s="157" t="s">
        <v>112</v>
      </c>
      <c r="W35" s="203" t="s">
        <v>113</v>
      </c>
      <c r="X35" s="205"/>
      <c r="Y35" s="32" t="s">
        <v>114</v>
      </c>
      <c r="AA35" s="92">
        <f>IF(I35&lt;=0,2,IF(I35&lt;=1,1,0))</f>
        <v>2</v>
      </c>
      <c r="AB35" s="92">
        <f t="shared" ref="AB35:AL35" si="83">IF(J35&lt;=0,2,IF(J35&lt;=1,1,0))</f>
        <v>2</v>
      </c>
      <c r="AC35" s="92">
        <f t="shared" si="83"/>
        <v>2</v>
      </c>
      <c r="AD35" s="160">
        <f t="shared" si="83"/>
        <v>2</v>
      </c>
      <c r="AE35" s="92">
        <f t="shared" si="83"/>
        <v>2</v>
      </c>
      <c r="AF35" s="92">
        <f t="shared" si="83"/>
        <v>2</v>
      </c>
      <c r="AG35" s="92">
        <f t="shared" si="83"/>
        <v>2</v>
      </c>
      <c r="AH35" s="92">
        <f t="shared" si="83"/>
        <v>2</v>
      </c>
      <c r="AI35" s="92">
        <f t="shared" si="83"/>
        <v>2</v>
      </c>
      <c r="AJ35" s="92">
        <f t="shared" si="83"/>
        <v>2</v>
      </c>
      <c r="AK35" s="92">
        <f t="shared" si="83"/>
        <v>2</v>
      </c>
      <c r="AL35" s="92">
        <f t="shared" si="83"/>
        <v>2</v>
      </c>
      <c r="AM35" s="90"/>
      <c r="AN35" s="108">
        <f t="shared" ref="AN35:AY38" si="84">AA35/$F35*100</f>
        <v>100</v>
      </c>
      <c r="AO35" s="108">
        <f t="shared" si="84"/>
        <v>100</v>
      </c>
      <c r="AP35" s="108">
        <f t="shared" si="84"/>
        <v>100</v>
      </c>
      <c r="AQ35" s="108">
        <f t="shared" si="84"/>
        <v>100</v>
      </c>
      <c r="AR35" s="108">
        <f t="shared" si="84"/>
        <v>100</v>
      </c>
      <c r="AS35" s="108">
        <f t="shared" si="84"/>
        <v>100</v>
      </c>
      <c r="AT35" s="108">
        <f t="shared" si="84"/>
        <v>100</v>
      </c>
      <c r="AU35" s="108">
        <f t="shared" si="84"/>
        <v>100</v>
      </c>
      <c r="AV35" s="108">
        <f t="shared" si="84"/>
        <v>100</v>
      </c>
      <c r="AW35" s="108">
        <f t="shared" si="84"/>
        <v>100</v>
      </c>
      <c r="AX35" s="108">
        <f t="shared" si="84"/>
        <v>100</v>
      </c>
      <c r="AY35" s="108">
        <f t="shared" si="84"/>
        <v>100</v>
      </c>
      <c r="AZ35" s="94">
        <f t="shared" si="15"/>
        <v>100</v>
      </c>
    </row>
    <row r="36" spans="1:52" ht="24" customHeight="1">
      <c r="A36" s="198"/>
      <c r="B36" s="208"/>
      <c r="C36" s="13">
        <v>5.4</v>
      </c>
      <c r="D36" s="20" t="s">
        <v>53</v>
      </c>
      <c r="E36" s="19" t="s">
        <v>54</v>
      </c>
      <c r="F36" s="158">
        <v>2</v>
      </c>
      <c r="G36" s="158" t="s">
        <v>74</v>
      </c>
      <c r="H36" s="158" t="s">
        <v>26</v>
      </c>
      <c r="I36" s="147">
        <v>100</v>
      </c>
      <c r="J36" s="147">
        <v>100</v>
      </c>
      <c r="K36" s="147">
        <v>200</v>
      </c>
      <c r="L36" s="147" t="s">
        <v>329</v>
      </c>
      <c r="M36" s="147" t="s">
        <v>329</v>
      </c>
      <c r="N36" s="147">
        <v>100</v>
      </c>
      <c r="O36" s="147">
        <v>100</v>
      </c>
      <c r="P36" s="147">
        <v>100</v>
      </c>
      <c r="Q36" s="147">
        <v>100</v>
      </c>
      <c r="R36" s="147">
        <v>100</v>
      </c>
      <c r="S36" s="147">
        <v>100</v>
      </c>
      <c r="T36" s="147">
        <v>100</v>
      </c>
      <c r="U36" s="153">
        <f t="shared" si="2"/>
        <v>110</v>
      </c>
      <c r="V36" s="157" t="s">
        <v>285</v>
      </c>
      <c r="W36" s="203" t="s">
        <v>106</v>
      </c>
      <c r="X36" s="205"/>
      <c r="Y36" s="32" t="s">
        <v>107</v>
      </c>
      <c r="AA36" s="92">
        <f>IF(I36&gt;90,2,IF(I36&gt;80,1,0))</f>
        <v>2</v>
      </c>
      <c r="AB36" s="92">
        <f t="shared" ref="AB36:AL36" si="85">IF(J36&gt;90,2,IF(J36&gt;80,1,0))</f>
        <v>2</v>
      </c>
      <c r="AC36" s="92">
        <f t="shared" si="85"/>
        <v>2</v>
      </c>
      <c r="AD36" s="160">
        <f t="shared" si="85"/>
        <v>2</v>
      </c>
      <c r="AE36" s="92">
        <f t="shared" si="85"/>
        <v>2</v>
      </c>
      <c r="AF36" s="92">
        <f t="shared" si="85"/>
        <v>2</v>
      </c>
      <c r="AG36" s="92">
        <f t="shared" si="85"/>
        <v>2</v>
      </c>
      <c r="AH36" s="92">
        <f t="shared" si="85"/>
        <v>2</v>
      </c>
      <c r="AI36" s="92">
        <f t="shared" si="85"/>
        <v>2</v>
      </c>
      <c r="AJ36" s="92">
        <f t="shared" si="85"/>
        <v>2</v>
      </c>
      <c r="AK36" s="92">
        <f t="shared" si="85"/>
        <v>2</v>
      </c>
      <c r="AL36" s="92">
        <f t="shared" si="85"/>
        <v>2</v>
      </c>
      <c r="AM36" s="90"/>
      <c r="AN36" s="108">
        <f t="shared" si="84"/>
        <v>100</v>
      </c>
      <c r="AO36" s="108">
        <f t="shared" si="84"/>
        <v>100</v>
      </c>
      <c r="AP36" s="108">
        <f t="shared" si="84"/>
        <v>100</v>
      </c>
      <c r="AQ36" s="108">
        <f t="shared" si="84"/>
        <v>100</v>
      </c>
      <c r="AR36" s="108">
        <f t="shared" si="84"/>
        <v>100</v>
      </c>
      <c r="AS36" s="108">
        <f t="shared" si="84"/>
        <v>100</v>
      </c>
      <c r="AT36" s="108">
        <f t="shared" si="84"/>
        <v>100</v>
      </c>
      <c r="AU36" s="108">
        <f t="shared" si="84"/>
        <v>100</v>
      </c>
      <c r="AV36" s="108">
        <f t="shared" si="84"/>
        <v>100</v>
      </c>
      <c r="AW36" s="108">
        <f t="shared" si="84"/>
        <v>100</v>
      </c>
      <c r="AX36" s="108">
        <f t="shared" si="84"/>
        <v>100</v>
      </c>
      <c r="AY36" s="108">
        <f t="shared" si="84"/>
        <v>100</v>
      </c>
      <c r="AZ36" s="94">
        <f t="shared" si="15"/>
        <v>100</v>
      </c>
    </row>
    <row r="37" spans="1:52" ht="27" customHeight="1">
      <c r="A37" s="198"/>
      <c r="B37" s="209"/>
      <c r="C37" s="15"/>
      <c r="D37" s="16"/>
      <c r="E37" s="21" t="s">
        <v>17</v>
      </c>
      <c r="F37" s="17">
        <f>SUM(F33:F36)</f>
        <v>8</v>
      </c>
      <c r="G37" s="15"/>
      <c r="H37" s="15"/>
      <c r="I37" s="148"/>
      <c r="J37" s="148"/>
      <c r="K37" s="148"/>
      <c r="L37" s="148"/>
      <c r="M37" s="148"/>
      <c r="N37" s="148"/>
      <c r="O37" s="148"/>
      <c r="P37" s="148"/>
      <c r="Q37" s="152"/>
      <c r="R37" s="148"/>
      <c r="S37" s="148"/>
      <c r="T37" s="148"/>
      <c r="U37" s="15"/>
      <c r="V37" s="15"/>
      <c r="W37" s="15"/>
      <c r="X37" s="15"/>
      <c r="Y37" s="15"/>
      <c r="AA37" s="15">
        <f>SUM(AA33:AA36)</f>
        <v>4</v>
      </c>
      <c r="AB37" s="15">
        <f t="shared" ref="AB37:AK37" si="86">SUM(AB33:AB36)</f>
        <v>4</v>
      </c>
      <c r="AC37" s="15">
        <f t="shared" si="86"/>
        <v>8</v>
      </c>
      <c r="AD37" s="159">
        <f t="shared" si="86"/>
        <v>4</v>
      </c>
      <c r="AE37" s="15">
        <f t="shared" si="86"/>
        <v>4</v>
      </c>
      <c r="AF37" s="15">
        <f t="shared" si="86"/>
        <v>4</v>
      </c>
      <c r="AG37" s="15">
        <f t="shared" si="86"/>
        <v>4</v>
      </c>
      <c r="AH37" s="15">
        <f t="shared" ref="AH37" si="87">SUM(AH33:AH36)</f>
        <v>4</v>
      </c>
      <c r="AI37" s="15">
        <f t="shared" si="86"/>
        <v>4</v>
      </c>
      <c r="AJ37" s="15">
        <f t="shared" si="86"/>
        <v>7</v>
      </c>
      <c r="AK37" s="15">
        <f t="shared" si="86"/>
        <v>4</v>
      </c>
      <c r="AL37" s="15">
        <f t="shared" ref="AL37" si="88">SUM(AL33:AL36)</f>
        <v>4</v>
      </c>
      <c r="AM37" s="90"/>
      <c r="AN37" s="109">
        <f t="shared" si="84"/>
        <v>50</v>
      </c>
      <c r="AO37" s="109">
        <f t="shared" si="84"/>
        <v>50</v>
      </c>
      <c r="AP37" s="109">
        <f t="shared" si="84"/>
        <v>100</v>
      </c>
      <c r="AQ37" s="109">
        <f t="shared" si="84"/>
        <v>50</v>
      </c>
      <c r="AR37" s="109">
        <f t="shared" si="84"/>
        <v>50</v>
      </c>
      <c r="AS37" s="109">
        <f>AF37/8*100</f>
        <v>50</v>
      </c>
      <c r="AT37" s="109">
        <f t="shared" si="84"/>
        <v>50</v>
      </c>
      <c r="AU37" s="109">
        <f t="shared" si="84"/>
        <v>50</v>
      </c>
      <c r="AV37" s="109">
        <f t="shared" si="84"/>
        <v>50</v>
      </c>
      <c r="AW37" s="109">
        <f t="shared" si="84"/>
        <v>87.5</v>
      </c>
      <c r="AX37" s="109">
        <f t="shared" si="84"/>
        <v>50</v>
      </c>
      <c r="AY37" s="109">
        <f t="shared" si="84"/>
        <v>50</v>
      </c>
      <c r="AZ37" s="109">
        <f t="shared" si="15"/>
        <v>57.291666666666664</v>
      </c>
    </row>
    <row r="38" spans="1:52" ht="31.2">
      <c r="A38" s="196" t="s">
        <v>55</v>
      </c>
      <c r="B38" s="199">
        <v>10</v>
      </c>
      <c r="C38" s="13">
        <v>6.1</v>
      </c>
      <c r="D38" s="20" t="s">
        <v>56</v>
      </c>
      <c r="E38" s="19" t="s">
        <v>291</v>
      </c>
      <c r="F38" s="158">
        <v>2</v>
      </c>
      <c r="G38" s="158" t="s">
        <v>83</v>
      </c>
      <c r="H38" s="158" t="s">
        <v>7</v>
      </c>
      <c r="I38" s="147">
        <v>98.83198562443846</v>
      </c>
      <c r="J38" s="147">
        <v>96.666666666666671</v>
      </c>
      <c r="K38" s="147">
        <v>95.454545454545453</v>
      </c>
      <c r="L38" s="147">
        <v>98.421052631578945</v>
      </c>
      <c r="M38" s="147">
        <v>112</v>
      </c>
      <c r="N38" s="147">
        <v>92.783505154639172</v>
      </c>
      <c r="O38" s="147">
        <v>99.173553719008268</v>
      </c>
      <c r="P38" s="147">
        <v>100</v>
      </c>
      <c r="Q38" s="147">
        <v>101.42857142857142</v>
      </c>
      <c r="R38" s="147">
        <v>106.5217391304348</v>
      </c>
      <c r="S38" s="147">
        <v>104.57516339869282</v>
      </c>
      <c r="T38" s="147">
        <v>101.71428571428571</v>
      </c>
      <c r="U38" s="153">
        <f t="shared" si="2"/>
        <v>100.63092241023848</v>
      </c>
      <c r="V38" s="145" t="s">
        <v>328</v>
      </c>
      <c r="W38" s="211" t="s">
        <v>110</v>
      </c>
      <c r="X38" s="195"/>
      <c r="Y38" s="35" t="s">
        <v>111</v>
      </c>
      <c r="Z38" t="s">
        <v>232</v>
      </c>
      <c r="AA38" s="92">
        <f>IF(I38&gt;95,2,IF(I38&gt;85,1,0))</f>
        <v>2</v>
      </c>
      <c r="AB38" s="92">
        <f t="shared" ref="AB38:AL38" si="89">IF(J38&gt;95,2,IF(J38&gt;85,1,0))</f>
        <v>2</v>
      </c>
      <c r="AC38" s="92">
        <f t="shared" si="89"/>
        <v>2</v>
      </c>
      <c r="AD38" s="160">
        <f t="shared" si="89"/>
        <v>2</v>
      </c>
      <c r="AE38" s="92">
        <f t="shared" si="89"/>
        <v>2</v>
      </c>
      <c r="AF38" s="92">
        <f t="shared" si="89"/>
        <v>1</v>
      </c>
      <c r="AG38" s="92">
        <f t="shared" si="89"/>
        <v>2</v>
      </c>
      <c r="AH38" s="92">
        <f t="shared" si="89"/>
        <v>2</v>
      </c>
      <c r="AI38" s="92">
        <f t="shared" si="89"/>
        <v>2</v>
      </c>
      <c r="AJ38" s="92">
        <f t="shared" si="89"/>
        <v>2</v>
      </c>
      <c r="AK38" s="92">
        <f t="shared" si="89"/>
        <v>2</v>
      </c>
      <c r="AL38" s="92">
        <f t="shared" si="89"/>
        <v>2</v>
      </c>
      <c r="AM38" s="90"/>
      <c r="AN38" s="108">
        <f t="shared" si="84"/>
        <v>100</v>
      </c>
      <c r="AO38" s="108">
        <f t="shared" si="84"/>
        <v>100</v>
      </c>
      <c r="AP38" s="108">
        <f t="shared" si="84"/>
        <v>100</v>
      </c>
      <c r="AQ38" s="108">
        <f t="shared" si="84"/>
        <v>100</v>
      </c>
      <c r="AR38" s="108">
        <f t="shared" si="84"/>
        <v>100</v>
      </c>
      <c r="AS38" s="108">
        <f t="shared" si="84"/>
        <v>50</v>
      </c>
      <c r="AT38" s="108">
        <f t="shared" si="84"/>
        <v>100</v>
      </c>
      <c r="AU38" s="108">
        <f t="shared" si="84"/>
        <v>100</v>
      </c>
      <c r="AV38" s="108">
        <f t="shared" si="84"/>
        <v>100</v>
      </c>
      <c r="AW38" s="108">
        <f t="shared" si="84"/>
        <v>100</v>
      </c>
      <c r="AX38" s="108">
        <f t="shared" si="84"/>
        <v>100</v>
      </c>
      <c r="AY38" s="108">
        <f t="shared" si="84"/>
        <v>100</v>
      </c>
      <c r="AZ38" s="94">
        <f t="shared" si="15"/>
        <v>95.833333333333329</v>
      </c>
    </row>
    <row r="39" spans="1:52" ht="28.8" customHeight="1">
      <c r="A39" s="210"/>
      <c r="B39" s="200"/>
      <c r="C39" s="13">
        <v>6.2</v>
      </c>
      <c r="D39" s="75" t="s">
        <v>226</v>
      </c>
      <c r="E39" s="19" t="s">
        <v>292</v>
      </c>
      <c r="F39" s="158">
        <v>3</v>
      </c>
      <c r="G39" s="158" t="s">
        <v>83</v>
      </c>
      <c r="H39" s="158" t="s">
        <v>7</v>
      </c>
      <c r="I39" s="147">
        <v>1.4</v>
      </c>
      <c r="J39" s="147">
        <v>1.6</v>
      </c>
      <c r="K39" s="147">
        <v>0</v>
      </c>
      <c r="L39" s="147">
        <v>0</v>
      </c>
      <c r="M39" s="147">
        <v>0</v>
      </c>
      <c r="N39" s="147">
        <v>2</v>
      </c>
      <c r="O39" s="147">
        <v>2</v>
      </c>
      <c r="P39" s="147">
        <v>3</v>
      </c>
      <c r="Q39" s="147">
        <v>0</v>
      </c>
      <c r="R39" s="147">
        <v>2</v>
      </c>
      <c r="S39" s="147">
        <v>1</v>
      </c>
      <c r="T39" s="147">
        <v>0</v>
      </c>
      <c r="U39" s="153">
        <f t="shared" si="2"/>
        <v>1.0833333333333333</v>
      </c>
      <c r="V39" s="157" t="s">
        <v>322</v>
      </c>
      <c r="W39" s="206" t="s">
        <v>323</v>
      </c>
      <c r="X39" s="205"/>
      <c r="Y39" s="32" t="s">
        <v>324</v>
      </c>
      <c r="AA39" s="92">
        <f>IF(I39="NA","NA",IF(I39&lt;15,3,IF(I39&lt;20,2,IF(I39&lt;=25,1,IF(I39&gt;25,0)))))</f>
        <v>3</v>
      </c>
      <c r="AB39" s="92">
        <f t="shared" ref="AB39:AL39" si="90">IF(J39="NA","NA",IF(J39&lt;15,3,IF(J39&lt;20,2,IF(J39&lt;=25,1,IF(J39&gt;25,0)))))</f>
        <v>3</v>
      </c>
      <c r="AC39" s="92">
        <f t="shared" si="90"/>
        <v>3</v>
      </c>
      <c r="AD39" s="92">
        <f t="shared" si="90"/>
        <v>3</v>
      </c>
      <c r="AE39" s="92">
        <f t="shared" si="90"/>
        <v>3</v>
      </c>
      <c r="AF39" s="92">
        <f t="shared" si="90"/>
        <v>3</v>
      </c>
      <c r="AG39" s="92">
        <f t="shared" si="90"/>
        <v>3</v>
      </c>
      <c r="AH39" s="92">
        <f t="shared" si="90"/>
        <v>3</v>
      </c>
      <c r="AI39" s="92">
        <f t="shared" si="90"/>
        <v>3</v>
      </c>
      <c r="AJ39" s="92">
        <f t="shared" si="90"/>
        <v>3</v>
      </c>
      <c r="AK39" s="92">
        <f t="shared" si="90"/>
        <v>3</v>
      </c>
      <c r="AL39" s="92">
        <f t="shared" si="90"/>
        <v>3</v>
      </c>
      <c r="AM39" s="90"/>
      <c r="AN39" s="108">
        <f>IF(OR(AA39="NA"),"NA",AA39/$F39*100)</f>
        <v>100</v>
      </c>
      <c r="AO39" s="108">
        <f t="shared" ref="AO39:AY39" si="91">IF(OR(AB39="NA"),"NA",AB39/$F39*100)</f>
        <v>100</v>
      </c>
      <c r="AP39" s="108">
        <f t="shared" si="91"/>
        <v>100</v>
      </c>
      <c r="AQ39" s="108">
        <f t="shared" si="91"/>
        <v>100</v>
      </c>
      <c r="AR39" s="108">
        <f t="shared" si="91"/>
        <v>100</v>
      </c>
      <c r="AS39" s="108">
        <f t="shared" si="91"/>
        <v>100</v>
      </c>
      <c r="AT39" s="108">
        <f t="shared" si="91"/>
        <v>100</v>
      </c>
      <c r="AU39" s="108">
        <f t="shared" si="91"/>
        <v>100</v>
      </c>
      <c r="AV39" s="108">
        <f t="shared" si="91"/>
        <v>100</v>
      </c>
      <c r="AW39" s="108">
        <f t="shared" si="91"/>
        <v>100</v>
      </c>
      <c r="AX39" s="108">
        <f t="shared" si="91"/>
        <v>100</v>
      </c>
      <c r="AY39" s="108">
        <f t="shared" si="91"/>
        <v>100</v>
      </c>
      <c r="AZ39" s="94">
        <f t="shared" si="15"/>
        <v>100</v>
      </c>
    </row>
    <row r="40" spans="1:52" ht="26.4" customHeight="1">
      <c r="A40" s="210"/>
      <c r="B40" s="200"/>
      <c r="C40" s="13">
        <v>6.3</v>
      </c>
      <c r="D40" s="20" t="s">
        <v>59</v>
      </c>
      <c r="E40" s="19" t="s">
        <v>227</v>
      </c>
      <c r="F40" s="158">
        <v>3</v>
      </c>
      <c r="G40" s="158" t="s">
        <v>83</v>
      </c>
      <c r="H40" s="158" t="s">
        <v>21</v>
      </c>
      <c r="I40" s="147">
        <v>83.9</v>
      </c>
      <c r="J40" s="147">
        <v>85.600000000000009</v>
      </c>
      <c r="K40" s="147">
        <v>71.599999999999994</v>
      </c>
      <c r="L40" s="147">
        <v>89.2</v>
      </c>
      <c r="M40" s="147">
        <v>89</v>
      </c>
      <c r="N40" s="147">
        <v>86.4</v>
      </c>
      <c r="O40" s="147">
        <v>90</v>
      </c>
      <c r="P40" s="147">
        <v>84.2</v>
      </c>
      <c r="Q40" s="147">
        <v>90.600000000000009</v>
      </c>
      <c r="R40" s="147">
        <v>92</v>
      </c>
      <c r="S40" s="147">
        <v>97</v>
      </c>
      <c r="T40" s="147">
        <v>91.4</v>
      </c>
      <c r="U40" s="153">
        <f t="shared" si="2"/>
        <v>87.575000000000003</v>
      </c>
      <c r="V40" s="157" t="s">
        <v>286</v>
      </c>
      <c r="W40" s="206" t="s">
        <v>287</v>
      </c>
      <c r="X40" s="205"/>
      <c r="Y40" s="32" t="s">
        <v>115</v>
      </c>
      <c r="AA40" s="92">
        <f>IF(I40&gt;85,3,IF(I40&gt;80,2,IF(I40&gt;75,1,0)))</f>
        <v>2</v>
      </c>
      <c r="AB40" s="92">
        <f t="shared" ref="AB40:AL40" si="92">IF(J40&gt;85,3,IF(J40&gt;80,2,IF(J40&gt;75,1,0)))</f>
        <v>3</v>
      </c>
      <c r="AC40" s="92">
        <f t="shared" si="92"/>
        <v>0</v>
      </c>
      <c r="AD40" s="160">
        <f t="shared" si="92"/>
        <v>3</v>
      </c>
      <c r="AE40" s="92">
        <f t="shared" si="92"/>
        <v>3</v>
      </c>
      <c r="AF40" s="92">
        <f t="shared" si="92"/>
        <v>3</v>
      </c>
      <c r="AG40" s="92">
        <f t="shared" si="92"/>
        <v>3</v>
      </c>
      <c r="AH40" s="92">
        <f t="shared" si="92"/>
        <v>2</v>
      </c>
      <c r="AI40" s="92">
        <f t="shared" si="92"/>
        <v>3</v>
      </c>
      <c r="AJ40" s="92">
        <f t="shared" si="92"/>
        <v>3</v>
      </c>
      <c r="AK40" s="92">
        <f t="shared" si="92"/>
        <v>3</v>
      </c>
      <c r="AL40" s="92">
        <f t="shared" si="92"/>
        <v>3</v>
      </c>
      <c r="AM40" s="90"/>
      <c r="AN40" s="108">
        <f t="shared" ref="AN40:AY42" si="93">AA40/$F40*100</f>
        <v>66.666666666666657</v>
      </c>
      <c r="AO40" s="108">
        <f t="shared" si="93"/>
        <v>100</v>
      </c>
      <c r="AP40" s="108">
        <f t="shared" si="93"/>
        <v>0</v>
      </c>
      <c r="AQ40" s="108">
        <f t="shared" si="93"/>
        <v>100</v>
      </c>
      <c r="AR40" s="108">
        <f t="shared" si="93"/>
        <v>100</v>
      </c>
      <c r="AS40" s="108">
        <f t="shared" si="93"/>
        <v>100</v>
      </c>
      <c r="AT40" s="108">
        <f t="shared" si="93"/>
        <v>100</v>
      </c>
      <c r="AU40" s="108">
        <f t="shared" si="93"/>
        <v>66.666666666666657</v>
      </c>
      <c r="AV40" s="108">
        <f t="shared" si="93"/>
        <v>100</v>
      </c>
      <c r="AW40" s="108">
        <f t="shared" si="93"/>
        <v>100</v>
      </c>
      <c r="AX40" s="108">
        <f t="shared" si="93"/>
        <v>100</v>
      </c>
      <c r="AY40" s="108">
        <f t="shared" si="93"/>
        <v>100</v>
      </c>
      <c r="AZ40" s="94">
        <f t="shared" si="15"/>
        <v>86.1111111111111</v>
      </c>
    </row>
    <row r="41" spans="1:52" ht="31.2">
      <c r="A41" s="210"/>
      <c r="B41" s="200"/>
      <c r="C41" s="13">
        <v>6.4</v>
      </c>
      <c r="D41" s="20" t="s">
        <v>61</v>
      </c>
      <c r="E41" s="19" t="s">
        <v>62</v>
      </c>
      <c r="F41" s="158">
        <v>2</v>
      </c>
      <c r="G41" s="158" t="s">
        <v>83</v>
      </c>
      <c r="H41" s="158" t="s">
        <v>7</v>
      </c>
      <c r="I41" s="147">
        <v>136.72727272727272</v>
      </c>
      <c r="J41" s="147">
        <v>82.068965517241381</v>
      </c>
      <c r="K41" s="147">
        <v>111.32</v>
      </c>
      <c r="L41" s="147">
        <v>1481.1891891891892</v>
      </c>
      <c r="M41" s="147">
        <v>16.687898089171973</v>
      </c>
      <c r="N41" s="147">
        <v>83.555555555555557</v>
      </c>
      <c r="O41" s="147">
        <v>28.499999999999996</v>
      </c>
      <c r="P41" s="147">
        <v>64.367816091954026</v>
      </c>
      <c r="Q41" s="147">
        <v>62.25352112676056</v>
      </c>
      <c r="R41" s="147">
        <v>334.08163265306121</v>
      </c>
      <c r="S41" s="147">
        <v>44.875</v>
      </c>
      <c r="T41" s="147">
        <v>190.03820224719101</v>
      </c>
      <c r="U41" s="153">
        <f t="shared" si="2"/>
        <v>219.63875443311645</v>
      </c>
      <c r="V41" s="88" t="s">
        <v>285</v>
      </c>
      <c r="W41" s="211" t="s">
        <v>116</v>
      </c>
      <c r="X41" s="195"/>
      <c r="Y41" s="35" t="s">
        <v>107</v>
      </c>
      <c r="AA41" s="92">
        <f>IF(I41&gt;90,2,IF(I41&gt;80,1,0))</f>
        <v>2</v>
      </c>
      <c r="AB41" s="92">
        <f t="shared" ref="AB41:AL41" si="94">IF(J41&gt;90,2,IF(J41&gt;80,1,0))</f>
        <v>1</v>
      </c>
      <c r="AC41" s="92">
        <f t="shared" si="94"/>
        <v>2</v>
      </c>
      <c r="AD41" s="160">
        <f t="shared" si="94"/>
        <v>2</v>
      </c>
      <c r="AE41" s="92">
        <f t="shared" si="94"/>
        <v>0</v>
      </c>
      <c r="AF41" s="92">
        <f t="shared" si="94"/>
        <v>1</v>
      </c>
      <c r="AG41" s="92">
        <f t="shared" si="94"/>
        <v>0</v>
      </c>
      <c r="AH41" s="92">
        <f t="shared" si="94"/>
        <v>0</v>
      </c>
      <c r="AI41" s="92">
        <f t="shared" si="94"/>
        <v>0</v>
      </c>
      <c r="AJ41" s="92">
        <f t="shared" si="94"/>
        <v>2</v>
      </c>
      <c r="AK41" s="92">
        <f t="shared" si="94"/>
        <v>0</v>
      </c>
      <c r="AL41" s="92">
        <f t="shared" si="94"/>
        <v>2</v>
      </c>
      <c r="AM41" s="90"/>
      <c r="AN41" s="108">
        <f t="shared" si="93"/>
        <v>100</v>
      </c>
      <c r="AO41" s="108">
        <f t="shared" si="93"/>
        <v>50</v>
      </c>
      <c r="AP41" s="108">
        <f t="shared" si="93"/>
        <v>100</v>
      </c>
      <c r="AQ41" s="108">
        <f t="shared" si="93"/>
        <v>100</v>
      </c>
      <c r="AR41" s="108">
        <f t="shared" si="93"/>
        <v>0</v>
      </c>
      <c r="AS41" s="108">
        <f t="shared" si="93"/>
        <v>50</v>
      </c>
      <c r="AT41" s="108">
        <f t="shared" si="93"/>
        <v>0</v>
      </c>
      <c r="AU41" s="108">
        <f t="shared" si="93"/>
        <v>0</v>
      </c>
      <c r="AV41" s="108">
        <f t="shared" si="93"/>
        <v>0</v>
      </c>
      <c r="AW41" s="108">
        <f t="shared" si="93"/>
        <v>100</v>
      </c>
      <c r="AX41" s="108">
        <f t="shared" si="93"/>
        <v>0</v>
      </c>
      <c r="AY41" s="108">
        <f t="shared" si="93"/>
        <v>100</v>
      </c>
      <c r="AZ41" s="94">
        <f t="shared" si="15"/>
        <v>50</v>
      </c>
    </row>
    <row r="42" spans="1:52" ht="16.2" thickBot="1">
      <c r="A42" s="14"/>
      <c r="B42" s="15"/>
      <c r="C42" s="15"/>
      <c r="D42" s="16"/>
      <c r="E42" s="21" t="s">
        <v>17</v>
      </c>
      <c r="F42" s="17">
        <f>SUM(F38:F41)</f>
        <v>10</v>
      </c>
      <c r="G42" s="15"/>
      <c r="H42" s="15"/>
      <c r="I42" s="15"/>
      <c r="J42" s="15"/>
      <c r="K42" s="15"/>
      <c r="L42" s="15"/>
      <c r="M42" s="15"/>
      <c r="N42" s="15"/>
      <c r="O42" s="15"/>
      <c r="P42" s="15"/>
      <c r="Q42" s="15"/>
      <c r="R42" s="15"/>
      <c r="S42" s="15"/>
      <c r="T42" s="15"/>
      <c r="U42" s="15"/>
      <c r="AA42" s="15">
        <f>SUM(AA38:AA41)</f>
        <v>9</v>
      </c>
      <c r="AB42" s="15">
        <f t="shared" ref="AB42:AK42" si="95">SUM(AB38:AB41)</f>
        <v>9</v>
      </c>
      <c r="AC42" s="15">
        <f t="shared" si="95"/>
        <v>7</v>
      </c>
      <c r="AD42" s="159">
        <f t="shared" ref="AD42" si="96">SUM(AD38:AD41)</f>
        <v>10</v>
      </c>
      <c r="AE42" s="15">
        <f t="shared" si="95"/>
        <v>8</v>
      </c>
      <c r="AF42" s="15">
        <f t="shared" si="95"/>
        <v>8</v>
      </c>
      <c r="AG42" s="15">
        <f t="shared" si="95"/>
        <v>8</v>
      </c>
      <c r="AH42" s="15">
        <f t="shared" ref="AH42" si="97">SUM(AH38:AH41)</f>
        <v>7</v>
      </c>
      <c r="AI42" s="15">
        <f t="shared" si="95"/>
        <v>8</v>
      </c>
      <c r="AJ42" s="15">
        <f t="shared" si="95"/>
        <v>10</v>
      </c>
      <c r="AK42" s="15">
        <f t="shared" si="95"/>
        <v>8</v>
      </c>
      <c r="AL42" s="15">
        <f t="shared" ref="AL42" si="98">SUM(AL38:AL41)</f>
        <v>10</v>
      </c>
      <c r="AM42" s="90"/>
      <c r="AN42" s="109">
        <f t="shared" si="93"/>
        <v>90</v>
      </c>
      <c r="AO42" s="109">
        <f t="shared" si="93"/>
        <v>90</v>
      </c>
      <c r="AP42" s="109">
        <f t="shared" si="93"/>
        <v>70</v>
      </c>
      <c r="AQ42" s="109">
        <f t="shared" si="93"/>
        <v>100</v>
      </c>
      <c r="AR42" s="109">
        <f t="shared" si="93"/>
        <v>80</v>
      </c>
      <c r="AS42" s="109">
        <f t="shared" si="93"/>
        <v>80</v>
      </c>
      <c r="AT42" s="109">
        <f t="shared" si="93"/>
        <v>80</v>
      </c>
      <c r="AU42" s="109">
        <f t="shared" si="93"/>
        <v>70</v>
      </c>
      <c r="AV42" s="109">
        <f t="shared" si="93"/>
        <v>80</v>
      </c>
      <c r="AW42" s="109">
        <f t="shared" si="93"/>
        <v>100</v>
      </c>
      <c r="AX42" s="109">
        <f t="shared" si="93"/>
        <v>80</v>
      </c>
      <c r="AY42" s="109">
        <f t="shared" si="93"/>
        <v>100</v>
      </c>
      <c r="AZ42" s="109">
        <f t="shared" si="15"/>
        <v>85</v>
      </c>
    </row>
    <row r="43" spans="1:52" ht="16.8" thickTop="1" thickBot="1">
      <c r="A43" s="65"/>
      <c r="B43" s="69">
        <f>B38+B33+B27+B16+B9+B3</f>
        <v>100</v>
      </c>
      <c r="C43" s="66"/>
      <c r="D43" s="67"/>
      <c r="E43" s="68" t="s">
        <v>63</v>
      </c>
      <c r="F43" s="18">
        <f>F42+F37+F32+F26+F15+F8</f>
        <v>98</v>
      </c>
      <c r="G43" s="66"/>
      <c r="H43" s="66"/>
      <c r="I43" s="18">
        <v>90</v>
      </c>
      <c r="J43" s="18">
        <v>77</v>
      </c>
      <c r="K43" s="18">
        <v>96</v>
      </c>
      <c r="L43" s="18">
        <v>86</v>
      </c>
      <c r="M43" s="18">
        <v>73</v>
      </c>
      <c r="N43" s="18">
        <v>96</v>
      </c>
      <c r="O43" s="18">
        <v>90</v>
      </c>
      <c r="P43" s="18">
        <v>88</v>
      </c>
      <c r="Q43" s="18">
        <v>77</v>
      </c>
      <c r="R43" s="18">
        <v>81</v>
      </c>
      <c r="S43" s="18">
        <v>90</v>
      </c>
      <c r="T43" s="18">
        <v>90</v>
      </c>
      <c r="U43" s="66"/>
      <c r="AA43" s="66">
        <f>SUM(AA42+AA37+AA32+AA26+AA15+AA8)</f>
        <v>64</v>
      </c>
      <c r="AB43" s="66">
        <f t="shared" ref="AB43:AK43" si="99">SUM(AB42+AB37+AB32+AB26+AB15+AB8)</f>
        <v>67</v>
      </c>
      <c r="AC43" s="66">
        <f t="shared" si="99"/>
        <v>75</v>
      </c>
      <c r="AD43" s="163">
        <f t="shared" ref="AD43" si="100">SUM(AD42+AD37+AD32+AD26+AD15+AD8)</f>
        <v>62</v>
      </c>
      <c r="AE43" s="66">
        <f t="shared" si="99"/>
        <v>55</v>
      </c>
      <c r="AF43" s="66">
        <f t="shared" si="99"/>
        <v>64</v>
      </c>
      <c r="AG43" s="66">
        <f t="shared" si="99"/>
        <v>65</v>
      </c>
      <c r="AH43" s="110">
        <f t="shared" ref="AH43" si="101">SUM(AH42+AH37+AH32+AH26+AH15+AH8)</f>
        <v>66.5</v>
      </c>
      <c r="AI43" s="110">
        <f t="shared" si="99"/>
        <v>61.5</v>
      </c>
      <c r="AJ43" s="66">
        <f t="shared" si="99"/>
        <v>62</v>
      </c>
      <c r="AK43" s="110">
        <f t="shared" si="99"/>
        <v>64.5</v>
      </c>
      <c r="AL43" s="66">
        <f t="shared" ref="AL43" si="102">SUM(AL42+AL37+AL32+AL26+AL15+AL8)</f>
        <v>68</v>
      </c>
      <c r="AM43" s="90"/>
      <c r="AN43" s="110">
        <f>AA43/90*100</f>
        <v>71.111111111111114</v>
      </c>
      <c r="AO43" s="110">
        <f>AB43/77*100</f>
        <v>87.012987012987011</v>
      </c>
      <c r="AP43" s="110">
        <f>AC43/96*100</f>
        <v>78.125</v>
      </c>
      <c r="AQ43" s="110">
        <f>AD43/L43*100</f>
        <v>72.093023255813947</v>
      </c>
      <c r="AR43" s="110">
        <f>AE43/73*100</f>
        <v>75.342465753424662</v>
      </c>
      <c r="AS43" s="110">
        <f>AF43/96*100</f>
        <v>66.666666666666657</v>
      </c>
      <c r="AT43" s="110">
        <f>AG43/90*100</f>
        <v>72.222222222222214</v>
      </c>
      <c r="AU43" s="110">
        <f>AH43/88*100</f>
        <v>75.568181818181827</v>
      </c>
      <c r="AV43" s="110">
        <f>AI43/77*100</f>
        <v>79.870129870129873</v>
      </c>
      <c r="AW43" s="110">
        <f>AJ43/81*100</f>
        <v>76.543209876543202</v>
      </c>
      <c r="AX43" s="110">
        <f>AK43/90*100</f>
        <v>71.666666666666671</v>
      </c>
      <c r="AY43" s="110">
        <f>AL43/90*100</f>
        <v>75.555555555555557</v>
      </c>
      <c r="AZ43" s="110">
        <f t="shared" si="15"/>
        <v>75.148101650775217</v>
      </c>
    </row>
    <row r="44" spans="1:52" ht="13.8" thickTop="1">
      <c r="A44" s="1"/>
      <c r="B44" s="2"/>
      <c r="C44" s="2"/>
      <c r="D44" s="3"/>
      <c r="E44" s="4"/>
      <c r="F44" s="2"/>
      <c r="G44" s="2"/>
      <c r="H44" s="2"/>
      <c r="I44" s="2"/>
      <c r="J44" s="2"/>
      <c r="K44" s="2"/>
      <c r="L44" s="2"/>
      <c r="M44" s="2"/>
      <c r="N44" s="2"/>
      <c r="O44" s="2"/>
      <c r="P44" s="2"/>
      <c r="Q44" s="2"/>
      <c r="R44" s="2"/>
      <c r="S44" s="2"/>
      <c r="T44" s="2"/>
      <c r="U44" s="2"/>
      <c r="AM44" s="91"/>
    </row>
    <row r="45" spans="1:52">
      <c r="A45" s="1"/>
      <c r="B45" s="2"/>
      <c r="C45" s="2"/>
      <c r="D45" s="3"/>
      <c r="E45" s="4"/>
      <c r="F45" s="2"/>
      <c r="G45" s="2"/>
      <c r="H45" s="2"/>
      <c r="I45" s="2"/>
      <c r="J45" s="2"/>
      <c r="K45" s="2"/>
      <c r="L45" s="2"/>
      <c r="M45" s="2"/>
      <c r="N45" s="2"/>
      <c r="O45" s="2"/>
      <c r="P45" s="2"/>
      <c r="Q45" s="2"/>
      <c r="R45" s="2"/>
      <c r="S45" s="2"/>
      <c r="T45" s="2"/>
      <c r="U45" s="2"/>
      <c r="AM45" s="91"/>
    </row>
    <row r="46" spans="1:52">
      <c r="A46" s="1"/>
      <c r="B46" s="2"/>
      <c r="C46" s="2"/>
      <c r="D46" s="3"/>
      <c r="E46" s="4"/>
      <c r="F46" s="2"/>
      <c r="G46" s="2"/>
      <c r="H46" s="2"/>
      <c r="I46" s="2"/>
      <c r="J46" s="2"/>
      <c r="K46" s="2"/>
      <c r="L46" s="2"/>
      <c r="M46" s="2"/>
      <c r="N46" s="2"/>
      <c r="O46" s="2"/>
      <c r="P46" s="2"/>
      <c r="Q46" s="2"/>
      <c r="R46" s="2"/>
      <c r="S46" s="2"/>
      <c r="T46" s="2"/>
      <c r="U46" s="2"/>
      <c r="AM46" s="91"/>
    </row>
    <row r="47" spans="1:52">
      <c r="A47" s="1"/>
      <c r="B47" s="2"/>
      <c r="C47" s="2"/>
      <c r="D47" s="3"/>
      <c r="E47" s="4"/>
      <c r="F47" s="2"/>
      <c r="G47" s="2"/>
      <c r="H47" s="2"/>
      <c r="I47" s="2"/>
      <c r="J47" s="2"/>
      <c r="K47" s="2"/>
      <c r="L47" s="2"/>
      <c r="M47" s="2"/>
      <c r="N47" s="2"/>
      <c r="O47" s="2"/>
      <c r="P47" s="2"/>
      <c r="Q47" s="2"/>
      <c r="R47" s="2"/>
      <c r="S47" s="2"/>
      <c r="T47" s="2"/>
      <c r="U47" s="2"/>
      <c r="AM47" s="91"/>
    </row>
    <row r="48" spans="1:52">
      <c r="A48" s="1"/>
      <c r="B48" s="2"/>
      <c r="C48" s="2"/>
      <c r="D48" s="3"/>
      <c r="E48" s="4"/>
      <c r="F48" s="2"/>
      <c r="G48" s="2"/>
      <c r="H48" s="2"/>
      <c r="I48" s="2"/>
      <c r="J48" s="2"/>
      <c r="K48" s="2"/>
      <c r="L48" s="2"/>
      <c r="M48" s="2"/>
      <c r="N48" s="2"/>
      <c r="O48" s="2"/>
      <c r="P48" s="2"/>
      <c r="Q48" s="2"/>
      <c r="R48" s="2"/>
      <c r="S48" s="2"/>
      <c r="T48" s="2"/>
      <c r="U48" s="2"/>
    </row>
    <row r="49" spans="1:23">
      <c r="A49" s="1"/>
      <c r="B49" s="2"/>
      <c r="C49" s="2"/>
      <c r="D49" s="3"/>
      <c r="E49" s="4"/>
      <c r="F49" s="2"/>
      <c r="G49" s="2"/>
      <c r="H49" s="2"/>
      <c r="I49" s="2"/>
      <c r="J49" s="2"/>
      <c r="K49" s="2"/>
      <c r="L49" s="2"/>
      <c r="M49" s="2"/>
      <c r="N49" s="2"/>
      <c r="O49" s="2"/>
      <c r="P49" s="2"/>
      <c r="Q49" s="2"/>
      <c r="R49" s="2"/>
      <c r="S49" s="2"/>
      <c r="T49" s="2"/>
      <c r="U49" s="2"/>
      <c r="W49" s="165"/>
    </row>
    <row r="50" spans="1:23">
      <c r="A50" s="1"/>
      <c r="B50" s="2"/>
      <c r="C50" s="2"/>
      <c r="D50" s="3"/>
      <c r="E50" s="4"/>
      <c r="F50" s="2"/>
      <c r="G50" s="2"/>
      <c r="H50" s="2"/>
      <c r="I50" s="2"/>
      <c r="J50" s="2"/>
      <c r="K50" s="2"/>
      <c r="L50" s="2"/>
      <c r="M50" s="2"/>
      <c r="N50" s="2"/>
      <c r="O50" s="2"/>
      <c r="P50" s="2"/>
      <c r="Q50" s="2"/>
      <c r="R50" s="2"/>
      <c r="S50" s="2"/>
      <c r="T50" s="2"/>
      <c r="U50" s="2"/>
    </row>
    <row r="51" spans="1:23">
      <c r="A51" s="1"/>
      <c r="B51" s="2"/>
      <c r="C51" s="2"/>
      <c r="D51" s="3"/>
      <c r="E51" s="4"/>
      <c r="F51" s="2"/>
      <c r="G51" s="2"/>
      <c r="H51" s="2"/>
      <c r="I51" s="2"/>
      <c r="J51" s="2"/>
      <c r="K51" s="2"/>
      <c r="L51" s="2"/>
      <c r="M51" s="2"/>
      <c r="N51" s="2"/>
      <c r="O51" s="2"/>
      <c r="P51" s="2"/>
      <c r="Q51" s="2"/>
      <c r="R51" s="2"/>
      <c r="S51" s="2"/>
      <c r="T51" s="2"/>
      <c r="U51" s="2"/>
    </row>
    <row r="52" spans="1:23">
      <c r="A52" s="1"/>
      <c r="B52" s="2"/>
      <c r="C52" s="2"/>
      <c r="D52" s="3"/>
      <c r="E52" s="4"/>
      <c r="F52" s="2"/>
      <c r="G52" s="2"/>
      <c r="H52" s="2"/>
      <c r="I52" s="2"/>
      <c r="J52" s="2"/>
      <c r="K52" s="2"/>
      <c r="L52" s="2"/>
      <c r="M52" s="2"/>
      <c r="N52" s="2"/>
      <c r="O52" s="2"/>
      <c r="P52" s="2"/>
      <c r="Q52" s="2"/>
      <c r="R52" s="2"/>
      <c r="S52" s="2"/>
      <c r="T52" s="2"/>
      <c r="U52" s="2"/>
    </row>
    <row r="53" spans="1:23">
      <c r="A53" s="1"/>
      <c r="B53" s="2"/>
      <c r="C53" s="2"/>
      <c r="D53" s="3"/>
      <c r="E53" s="4"/>
      <c r="F53" s="2"/>
      <c r="G53" s="2"/>
      <c r="H53" s="2"/>
      <c r="I53" s="2"/>
      <c r="J53" s="2"/>
      <c r="K53" s="2"/>
      <c r="L53" s="2"/>
      <c r="M53" s="2"/>
      <c r="N53" s="2"/>
      <c r="O53" s="2"/>
      <c r="P53" s="2"/>
      <c r="Q53" s="2"/>
      <c r="R53" s="2"/>
      <c r="S53" s="2"/>
      <c r="T53" s="2"/>
      <c r="U53" s="2"/>
    </row>
    <row r="54" spans="1:23">
      <c r="A54" s="1"/>
      <c r="B54" s="2"/>
      <c r="C54" s="2"/>
      <c r="D54" s="3"/>
      <c r="E54" s="4"/>
      <c r="F54" s="2"/>
      <c r="G54" s="2"/>
      <c r="H54" s="2"/>
      <c r="I54" s="2"/>
      <c r="J54" s="2"/>
      <c r="K54" s="2"/>
      <c r="L54" s="2"/>
      <c r="M54" s="2"/>
      <c r="N54" s="2"/>
      <c r="O54" s="2"/>
      <c r="P54" s="2"/>
      <c r="Q54" s="2"/>
      <c r="R54" s="2"/>
      <c r="S54" s="2"/>
      <c r="T54" s="2"/>
      <c r="U54" s="2"/>
    </row>
    <row r="55" spans="1:23">
      <c r="A55" s="1"/>
      <c r="B55" s="2"/>
      <c r="C55" s="2"/>
      <c r="D55" s="3"/>
      <c r="E55" s="4"/>
      <c r="F55" s="2"/>
      <c r="G55" s="2"/>
      <c r="H55" s="2"/>
      <c r="I55" s="2"/>
      <c r="J55" s="2"/>
      <c r="K55" s="2"/>
      <c r="L55" s="2"/>
      <c r="M55" s="2"/>
      <c r="N55" s="2"/>
      <c r="O55" s="2"/>
      <c r="P55" s="2"/>
      <c r="Q55" s="2"/>
      <c r="R55" s="2"/>
      <c r="S55" s="2"/>
      <c r="T55" s="2"/>
      <c r="U55" s="2"/>
    </row>
    <row r="56" spans="1:23">
      <c r="A56" s="1"/>
      <c r="B56" s="2"/>
      <c r="C56" s="2"/>
      <c r="D56" s="3"/>
      <c r="E56" s="4"/>
      <c r="F56" s="2"/>
      <c r="G56" s="2"/>
      <c r="H56" s="2"/>
      <c r="I56" s="2"/>
      <c r="J56" s="2"/>
      <c r="K56" s="2"/>
      <c r="L56" s="2"/>
      <c r="M56" s="2"/>
      <c r="N56" s="2"/>
      <c r="O56" s="2"/>
      <c r="P56" s="2"/>
      <c r="Q56" s="2"/>
      <c r="R56" s="2"/>
      <c r="S56" s="2"/>
      <c r="T56" s="2"/>
      <c r="U56" s="2"/>
    </row>
    <row r="57" spans="1:23">
      <c r="A57" s="1"/>
      <c r="B57" s="2"/>
      <c r="C57" s="2"/>
      <c r="D57" s="3"/>
      <c r="E57" s="4"/>
      <c r="F57" s="2"/>
      <c r="G57" s="2"/>
      <c r="H57" s="2"/>
      <c r="I57" s="2"/>
      <c r="J57" s="2"/>
      <c r="K57" s="2"/>
      <c r="L57" s="2"/>
      <c r="M57" s="2"/>
      <c r="N57" s="2"/>
      <c r="O57" s="2"/>
      <c r="P57" s="2"/>
      <c r="Q57" s="2"/>
      <c r="R57" s="2"/>
      <c r="S57" s="2"/>
      <c r="T57" s="2"/>
      <c r="U57" s="2"/>
    </row>
    <row r="58" spans="1:23">
      <c r="A58" s="1"/>
      <c r="B58" s="2"/>
      <c r="C58" s="2"/>
      <c r="D58" s="3"/>
      <c r="E58" s="4"/>
      <c r="F58" s="2"/>
      <c r="G58" s="2"/>
      <c r="H58" s="2"/>
      <c r="I58" s="2"/>
      <c r="J58" s="2"/>
      <c r="K58" s="2"/>
      <c r="L58" s="2"/>
      <c r="M58" s="2"/>
      <c r="N58" s="2"/>
      <c r="O58" s="2"/>
      <c r="P58" s="2"/>
      <c r="Q58" s="2"/>
      <c r="R58" s="2"/>
      <c r="S58" s="2"/>
      <c r="T58" s="2"/>
      <c r="U58" s="2"/>
    </row>
    <row r="59" spans="1:23" ht="13.8" customHeight="1">
      <c r="A59" s="1"/>
      <c r="B59" s="2"/>
      <c r="C59" s="2"/>
      <c r="D59" s="3"/>
      <c r="E59" s="4"/>
      <c r="F59" s="2"/>
      <c r="G59" s="2"/>
      <c r="H59" s="2"/>
      <c r="I59" s="2"/>
      <c r="J59" s="2"/>
      <c r="K59" s="2"/>
      <c r="L59" s="2"/>
      <c r="M59" s="2"/>
      <c r="N59" s="2"/>
      <c r="O59" s="2"/>
      <c r="P59" s="2"/>
      <c r="Q59" s="2"/>
      <c r="R59" s="2"/>
      <c r="S59" s="2"/>
      <c r="T59" s="2"/>
      <c r="U59" s="2"/>
    </row>
    <row r="60" spans="1:23" ht="13.8" customHeight="1">
      <c r="A60" s="1"/>
      <c r="B60" s="2"/>
      <c r="C60" s="2"/>
      <c r="D60" s="3"/>
      <c r="E60" s="4"/>
      <c r="F60" s="2"/>
      <c r="G60" s="2"/>
      <c r="H60" s="2"/>
      <c r="I60" s="2"/>
      <c r="J60" s="2"/>
      <c r="K60" s="2"/>
      <c r="L60" s="2"/>
      <c r="M60" s="2"/>
      <c r="N60" s="2"/>
      <c r="O60" s="2"/>
      <c r="P60" s="2"/>
      <c r="Q60" s="2"/>
      <c r="R60" s="2"/>
      <c r="S60" s="2"/>
      <c r="T60" s="2"/>
      <c r="U60" s="2"/>
    </row>
    <row r="61" spans="1:23">
      <c r="A61" s="1"/>
      <c r="B61" s="2"/>
      <c r="C61" s="2"/>
      <c r="D61" s="3"/>
      <c r="E61" s="4"/>
      <c r="F61" s="2"/>
      <c r="G61" s="2"/>
      <c r="H61" s="2"/>
      <c r="I61" s="2"/>
      <c r="J61" s="2"/>
      <c r="K61" s="2"/>
      <c r="L61" s="2"/>
      <c r="M61" s="2"/>
      <c r="N61" s="2"/>
      <c r="O61" s="2"/>
      <c r="P61" s="2"/>
      <c r="Q61" s="2"/>
      <c r="R61" s="2"/>
      <c r="S61" s="2"/>
      <c r="T61" s="2"/>
      <c r="U61" s="2"/>
    </row>
    <row r="62" spans="1:23">
      <c r="A62" s="1"/>
      <c r="B62" s="2"/>
      <c r="C62" s="2"/>
      <c r="D62" s="3"/>
      <c r="E62" s="4"/>
      <c r="F62" s="2"/>
      <c r="G62" s="2"/>
      <c r="H62" s="2"/>
      <c r="I62" s="2"/>
      <c r="J62" s="2"/>
      <c r="K62" s="2"/>
      <c r="L62" s="2"/>
      <c r="M62" s="2"/>
      <c r="N62" s="2"/>
      <c r="O62" s="2"/>
      <c r="P62" s="2"/>
      <c r="Q62" s="2"/>
      <c r="R62" s="2"/>
      <c r="S62" s="2"/>
      <c r="T62" s="2"/>
      <c r="U62" s="2"/>
    </row>
    <row r="63" spans="1:23">
      <c r="A63" s="1"/>
      <c r="B63" s="2"/>
      <c r="C63" s="2"/>
      <c r="D63" s="3"/>
      <c r="E63" s="4"/>
      <c r="F63" s="2"/>
      <c r="G63" s="2"/>
      <c r="H63" s="2"/>
      <c r="I63" s="2"/>
      <c r="J63" s="2"/>
      <c r="K63" s="2"/>
      <c r="L63" s="2"/>
      <c r="M63" s="2"/>
      <c r="N63" s="2"/>
      <c r="O63" s="2"/>
      <c r="P63" s="2"/>
      <c r="Q63" s="2"/>
      <c r="R63" s="2"/>
      <c r="S63" s="2"/>
      <c r="T63" s="2"/>
      <c r="U63" s="2"/>
    </row>
    <row r="64" spans="1:23">
      <c r="A64" s="1"/>
      <c r="B64" s="2"/>
      <c r="C64" s="2"/>
      <c r="D64" s="3"/>
      <c r="E64" s="4"/>
      <c r="F64" s="2"/>
      <c r="G64" s="2"/>
      <c r="H64" s="2"/>
      <c r="I64" s="2"/>
      <c r="J64" s="2"/>
      <c r="K64" s="2"/>
      <c r="L64" s="2"/>
      <c r="M64" s="2"/>
      <c r="N64" s="2"/>
      <c r="O64" s="2"/>
      <c r="P64" s="2"/>
      <c r="Q64" s="2"/>
      <c r="R64" s="2"/>
      <c r="S64" s="2"/>
      <c r="T64" s="2"/>
      <c r="U64" s="2"/>
    </row>
    <row r="65" spans="1:21">
      <c r="A65" s="1"/>
      <c r="B65" s="2"/>
      <c r="C65" s="2"/>
      <c r="D65" s="3"/>
      <c r="E65" s="4"/>
      <c r="F65" s="2"/>
      <c r="G65" s="2"/>
      <c r="H65" s="2"/>
      <c r="I65" s="2"/>
      <c r="J65" s="2"/>
      <c r="K65" s="2"/>
      <c r="L65" s="2"/>
      <c r="M65" s="2"/>
      <c r="N65" s="2"/>
      <c r="O65" s="2"/>
      <c r="P65" s="2"/>
      <c r="Q65" s="2"/>
      <c r="R65" s="2"/>
      <c r="S65" s="2"/>
      <c r="T65" s="2"/>
      <c r="U65" s="2"/>
    </row>
    <row r="66" spans="1:21">
      <c r="A66" s="1"/>
      <c r="B66" s="2"/>
      <c r="C66" s="2"/>
      <c r="D66" s="3"/>
      <c r="E66" s="4"/>
      <c r="F66" s="2"/>
      <c r="G66" s="2"/>
      <c r="H66" s="2"/>
      <c r="I66" s="2"/>
      <c r="J66" s="2"/>
      <c r="K66" s="2"/>
      <c r="L66" s="2"/>
      <c r="M66" s="2"/>
      <c r="N66" s="2"/>
      <c r="O66" s="2"/>
      <c r="P66" s="2"/>
      <c r="Q66" s="2"/>
      <c r="R66" s="2"/>
      <c r="S66" s="2"/>
      <c r="T66" s="2"/>
      <c r="U66" s="2"/>
    </row>
    <row r="67" spans="1:21">
      <c r="A67" s="1"/>
      <c r="B67" s="2"/>
      <c r="C67" s="2"/>
      <c r="D67" s="3"/>
      <c r="E67" s="4"/>
      <c r="F67" s="2"/>
      <c r="G67" s="2"/>
      <c r="H67" s="2"/>
      <c r="I67" s="2"/>
      <c r="J67" s="2"/>
      <c r="K67" s="2"/>
      <c r="L67" s="2"/>
      <c r="M67" s="2"/>
      <c r="N67" s="2"/>
      <c r="O67" s="2"/>
      <c r="P67" s="2"/>
      <c r="Q67" s="2"/>
      <c r="R67" s="2"/>
      <c r="S67" s="2"/>
      <c r="T67" s="2"/>
      <c r="U67" s="2"/>
    </row>
    <row r="68" spans="1:21">
      <c r="A68" s="1"/>
      <c r="B68" s="2"/>
      <c r="C68" s="2"/>
      <c r="D68" s="3"/>
      <c r="E68" s="4"/>
      <c r="F68" s="2"/>
      <c r="G68" s="2"/>
      <c r="H68" s="2"/>
      <c r="I68" s="2"/>
      <c r="J68" s="2"/>
      <c r="K68" s="2"/>
      <c r="L68" s="2"/>
      <c r="M68" s="2"/>
      <c r="N68" s="2"/>
      <c r="O68" s="2"/>
      <c r="P68" s="2"/>
      <c r="Q68" s="2"/>
      <c r="R68" s="2"/>
      <c r="S68" s="2"/>
      <c r="T68" s="2"/>
      <c r="U68" s="2"/>
    </row>
    <row r="69" spans="1:21">
      <c r="A69" s="1"/>
      <c r="B69" s="2"/>
      <c r="C69" s="2"/>
      <c r="D69" s="3"/>
      <c r="E69" s="4"/>
      <c r="F69" s="2"/>
      <c r="G69" s="2"/>
      <c r="H69" s="2"/>
      <c r="I69" s="2"/>
      <c r="J69" s="2"/>
      <c r="K69" s="2"/>
      <c r="L69" s="2"/>
      <c r="M69" s="2"/>
      <c r="N69" s="2"/>
      <c r="O69" s="2"/>
      <c r="P69" s="2"/>
      <c r="Q69" s="2"/>
      <c r="R69" s="2"/>
      <c r="S69" s="2"/>
      <c r="T69" s="2"/>
      <c r="U69" s="2"/>
    </row>
    <row r="70" spans="1:21">
      <c r="A70" s="1"/>
      <c r="B70" s="2"/>
      <c r="C70" s="2"/>
      <c r="D70" s="3"/>
      <c r="E70" s="4"/>
      <c r="F70" s="2"/>
      <c r="G70" s="2"/>
      <c r="H70" s="2"/>
      <c r="I70" s="2"/>
      <c r="J70" s="2"/>
      <c r="K70" s="2"/>
      <c r="L70" s="2"/>
      <c r="M70" s="2"/>
      <c r="N70" s="2"/>
      <c r="O70" s="2"/>
      <c r="P70" s="2"/>
      <c r="Q70" s="2"/>
      <c r="R70" s="2"/>
      <c r="S70" s="2"/>
      <c r="T70" s="2"/>
      <c r="U70" s="2"/>
    </row>
    <row r="71" spans="1:21">
      <c r="A71" s="1"/>
      <c r="B71" s="2"/>
      <c r="C71" s="2"/>
      <c r="D71" s="3"/>
      <c r="E71" s="4"/>
      <c r="F71" s="2"/>
      <c r="G71" s="2"/>
      <c r="H71" s="2"/>
      <c r="I71" s="2"/>
      <c r="J71" s="2"/>
      <c r="K71" s="2"/>
      <c r="L71" s="2"/>
      <c r="M71" s="2"/>
      <c r="N71" s="2"/>
      <c r="O71" s="2"/>
      <c r="P71" s="2"/>
      <c r="Q71" s="2"/>
      <c r="R71" s="2"/>
      <c r="S71" s="2"/>
      <c r="T71" s="2"/>
      <c r="U71" s="2"/>
    </row>
    <row r="72" spans="1:21">
      <c r="A72" s="1"/>
      <c r="B72" s="2"/>
      <c r="C72" s="2"/>
      <c r="D72" s="3"/>
      <c r="E72" s="4"/>
      <c r="F72" s="2"/>
      <c r="G72" s="2"/>
      <c r="H72" s="2"/>
      <c r="I72" s="2"/>
      <c r="J72" s="2"/>
      <c r="K72" s="2"/>
      <c r="L72" s="2"/>
      <c r="M72" s="2"/>
      <c r="N72" s="2"/>
      <c r="O72" s="2"/>
      <c r="P72" s="2"/>
      <c r="Q72" s="2"/>
      <c r="R72" s="2"/>
      <c r="S72" s="2"/>
      <c r="T72" s="2"/>
      <c r="U72" s="2"/>
    </row>
    <row r="73" spans="1:21">
      <c r="A73" s="1"/>
      <c r="B73" s="2"/>
      <c r="C73" s="2"/>
      <c r="D73" s="3"/>
      <c r="E73" s="4"/>
      <c r="F73" s="2"/>
      <c r="G73" s="2"/>
      <c r="H73" s="2"/>
      <c r="I73" s="2"/>
      <c r="J73" s="2"/>
      <c r="K73" s="2"/>
      <c r="L73" s="2"/>
      <c r="M73" s="2"/>
      <c r="N73" s="2"/>
      <c r="O73" s="2"/>
      <c r="P73" s="2"/>
      <c r="Q73" s="2"/>
      <c r="R73" s="2"/>
      <c r="S73" s="2"/>
      <c r="T73" s="2"/>
      <c r="U73" s="2"/>
    </row>
    <row r="74" spans="1:21">
      <c r="A74" s="1"/>
      <c r="B74" s="2"/>
      <c r="C74" s="2"/>
      <c r="D74" s="3"/>
      <c r="E74" s="4"/>
      <c r="F74" s="2"/>
      <c r="G74" s="2"/>
      <c r="H74" s="2"/>
      <c r="I74" s="2"/>
      <c r="J74" s="2"/>
      <c r="K74" s="2"/>
      <c r="L74" s="2"/>
      <c r="M74" s="2"/>
      <c r="N74" s="2"/>
      <c r="O74" s="2"/>
      <c r="P74" s="2"/>
      <c r="Q74" s="2"/>
      <c r="R74" s="2"/>
      <c r="S74" s="2"/>
      <c r="T74" s="2"/>
      <c r="U74" s="2"/>
    </row>
    <row r="75" spans="1:21">
      <c r="A75" s="1"/>
      <c r="B75" s="2"/>
      <c r="C75" s="2"/>
      <c r="D75" s="3"/>
      <c r="E75" s="4"/>
      <c r="F75" s="2"/>
      <c r="G75" s="2"/>
      <c r="H75" s="2"/>
      <c r="I75" s="2"/>
      <c r="J75" s="2"/>
      <c r="K75" s="2"/>
      <c r="L75" s="2"/>
      <c r="M75" s="2"/>
      <c r="N75" s="2"/>
      <c r="O75" s="2"/>
      <c r="P75" s="2"/>
      <c r="Q75" s="2"/>
      <c r="R75" s="2"/>
      <c r="S75" s="2"/>
      <c r="T75" s="2"/>
      <c r="U75" s="2"/>
    </row>
    <row r="76" spans="1:21">
      <c r="A76" s="1"/>
      <c r="B76" s="2"/>
      <c r="C76" s="2"/>
      <c r="D76" s="3"/>
      <c r="E76" s="4"/>
      <c r="F76" s="2"/>
      <c r="G76" s="2"/>
      <c r="H76" s="2"/>
      <c r="I76" s="2"/>
      <c r="J76" s="2"/>
      <c r="K76" s="2"/>
      <c r="L76" s="2"/>
      <c r="M76" s="2"/>
      <c r="N76" s="2"/>
      <c r="O76" s="2"/>
      <c r="P76" s="2"/>
      <c r="Q76" s="2"/>
      <c r="R76" s="2"/>
      <c r="S76" s="2"/>
      <c r="T76" s="2"/>
      <c r="U76" s="2"/>
    </row>
    <row r="77" spans="1:21">
      <c r="A77" s="1"/>
      <c r="B77" s="2"/>
      <c r="C77" s="2"/>
      <c r="D77" s="3"/>
      <c r="E77" s="4"/>
      <c r="F77" s="2"/>
      <c r="G77" s="2"/>
      <c r="H77" s="2"/>
      <c r="I77" s="2"/>
      <c r="J77" s="2"/>
      <c r="K77" s="2"/>
      <c r="L77" s="2"/>
      <c r="M77" s="2"/>
      <c r="N77" s="2"/>
      <c r="O77" s="2"/>
      <c r="P77" s="2"/>
      <c r="Q77" s="2"/>
      <c r="R77" s="2"/>
      <c r="S77" s="2"/>
      <c r="T77" s="2"/>
      <c r="U77" s="2"/>
    </row>
    <row r="78" spans="1:21">
      <c r="A78" s="1"/>
      <c r="B78" s="2"/>
      <c r="C78" s="2"/>
      <c r="D78" s="3"/>
      <c r="E78" s="4"/>
      <c r="F78" s="2"/>
      <c r="G78" s="2"/>
      <c r="H78" s="2"/>
      <c r="I78" s="2"/>
      <c r="J78" s="2"/>
      <c r="K78" s="2"/>
      <c r="L78" s="2"/>
      <c r="M78" s="2"/>
      <c r="N78" s="2"/>
      <c r="O78" s="2"/>
      <c r="P78" s="2"/>
      <c r="Q78" s="2"/>
      <c r="R78" s="2"/>
      <c r="S78" s="2"/>
      <c r="T78" s="2"/>
      <c r="U78" s="2"/>
    </row>
    <row r="79" spans="1:21">
      <c r="A79" s="1"/>
      <c r="B79" s="2"/>
      <c r="C79" s="2"/>
      <c r="D79" s="3"/>
      <c r="E79" s="4"/>
      <c r="F79" s="2"/>
      <c r="G79" s="2"/>
      <c r="H79" s="2"/>
      <c r="I79" s="2"/>
      <c r="J79" s="2"/>
      <c r="K79" s="2"/>
      <c r="L79" s="2"/>
      <c r="M79" s="2"/>
      <c r="N79" s="2"/>
      <c r="O79" s="2"/>
      <c r="P79" s="2"/>
      <c r="Q79" s="2"/>
      <c r="R79" s="2"/>
      <c r="S79" s="2"/>
      <c r="T79" s="2"/>
      <c r="U79" s="2"/>
    </row>
    <row r="80" spans="1:21">
      <c r="A80" s="1"/>
      <c r="B80" s="2"/>
      <c r="C80" s="2"/>
      <c r="D80" s="3"/>
      <c r="E80" s="4"/>
      <c r="F80" s="2"/>
      <c r="G80" s="2"/>
      <c r="H80" s="2"/>
      <c r="I80" s="2"/>
      <c r="J80" s="2"/>
      <c r="K80" s="2"/>
      <c r="L80" s="2"/>
      <c r="M80" s="2"/>
      <c r="N80" s="2"/>
      <c r="O80" s="2"/>
      <c r="P80" s="2"/>
      <c r="Q80" s="2"/>
      <c r="R80" s="2"/>
      <c r="S80" s="2"/>
      <c r="T80" s="2"/>
      <c r="U80" s="2"/>
    </row>
    <row r="81" spans="1:21">
      <c r="A81" s="1"/>
      <c r="B81" s="2"/>
      <c r="C81" s="2"/>
      <c r="D81" s="3"/>
      <c r="E81" s="4"/>
      <c r="F81" s="2"/>
      <c r="G81" s="2"/>
      <c r="H81" s="2"/>
      <c r="I81" s="2"/>
      <c r="J81" s="2"/>
      <c r="K81" s="2"/>
      <c r="L81" s="2"/>
      <c r="M81" s="2"/>
      <c r="N81" s="2"/>
      <c r="O81" s="2"/>
      <c r="P81" s="2"/>
      <c r="Q81" s="2"/>
      <c r="R81" s="2"/>
      <c r="S81" s="2"/>
      <c r="T81" s="2"/>
      <c r="U81" s="2"/>
    </row>
    <row r="82" spans="1:21">
      <c r="A82" s="1"/>
      <c r="B82" s="2"/>
      <c r="C82" s="2"/>
      <c r="D82" s="3"/>
      <c r="E82" s="4"/>
      <c r="F82" s="2"/>
      <c r="G82" s="2"/>
      <c r="H82" s="2"/>
      <c r="I82" s="2"/>
      <c r="J82" s="2"/>
      <c r="K82" s="2"/>
      <c r="L82" s="2"/>
      <c r="M82" s="2"/>
      <c r="N82" s="2"/>
      <c r="O82" s="2"/>
      <c r="P82" s="2"/>
      <c r="Q82" s="2"/>
      <c r="R82" s="2"/>
      <c r="S82" s="2"/>
      <c r="T82" s="2"/>
      <c r="U82" s="2"/>
    </row>
    <row r="83" spans="1:21">
      <c r="A83" s="1"/>
      <c r="B83" s="2"/>
      <c r="C83" s="2"/>
      <c r="D83" s="3"/>
      <c r="E83" s="4"/>
      <c r="F83" s="2"/>
      <c r="G83" s="2"/>
      <c r="H83" s="2"/>
      <c r="I83" s="2"/>
      <c r="J83" s="2"/>
      <c r="K83" s="2"/>
      <c r="L83" s="2"/>
      <c r="M83" s="2"/>
      <c r="N83" s="2"/>
      <c r="O83" s="2"/>
      <c r="P83" s="2"/>
      <c r="Q83" s="2"/>
      <c r="R83" s="2"/>
      <c r="S83" s="2"/>
      <c r="T83" s="2"/>
      <c r="U83" s="2"/>
    </row>
    <row r="84" spans="1:21">
      <c r="A84" s="1"/>
      <c r="B84" s="2"/>
      <c r="C84" s="2"/>
      <c r="D84" s="3"/>
      <c r="E84" s="4"/>
      <c r="F84" s="2"/>
      <c r="G84" s="2"/>
      <c r="H84" s="2"/>
      <c r="I84" s="2"/>
      <c r="J84" s="2"/>
      <c r="K84" s="2"/>
      <c r="L84" s="2"/>
      <c r="M84" s="2"/>
      <c r="N84" s="2"/>
      <c r="O84" s="2"/>
      <c r="P84" s="2"/>
      <c r="Q84" s="2"/>
      <c r="R84" s="2"/>
      <c r="S84" s="2"/>
      <c r="T84" s="2"/>
      <c r="U84" s="2"/>
    </row>
    <row r="85" spans="1:21">
      <c r="A85" s="1"/>
      <c r="B85" s="2"/>
      <c r="C85" s="2"/>
      <c r="D85" s="3"/>
      <c r="E85" s="4"/>
      <c r="F85" s="2"/>
      <c r="G85" s="2"/>
      <c r="H85" s="2"/>
      <c r="I85" s="2"/>
      <c r="J85" s="2"/>
      <c r="K85" s="2"/>
      <c r="L85" s="2"/>
      <c r="M85" s="2"/>
      <c r="N85" s="2"/>
      <c r="O85" s="2"/>
      <c r="P85" s="2"/>
      <c r="Q85" s="2"/>
      <c r="R85" s="2"/>
      <c r="S85" s="2"/>
      <c r="T85" s="2"/>
      <c r="U85" s="2"/>
    </row>
    <row r="86" spans="1:21">
      <c r="A86" s="1"/>
      <c r="B86" s="2"/>
      <c r="C86" s="2"/>
      <c r="D86" s="3"/>
      <c r="E86" s="4"/>
      <c r="F86" s="2"/>
      <c r="G86" s="2"/>
      <c r="H86" s="2"/>
      <c r="I86" s="2"/>
      <c r="J86" s="2"/>
      <c r="K86" s="2"/>
      <c r="L86" s="2"/>
      <c r="M86" s="2"/>
      <c r="N86" s="2"/>
      <c r="O86" s="2"/>
      <c r="P86" s="2"/>
      <c r="Q86" s="2"/>
      <c r="R86" s="2"/>
      <c r="S86" s="2"/>
      <c r="T86" s="2"/>
      <c r="U86" s="2"/>
    </row>
    <row r="87" spans="1:21">
      <c r="A87" s="1"/>
      <c r="B87" s="2"/>
      <c r="C87" s="2"/>
      <c r="D87" s="3"/>
      <c r="E87" s="4"/>
      <c r="F87" s="2"/>
      <c r="G87" s="2"/>
      <c r="H87" s="2"/>
      <c r="I87" s="2"/>
      <c r="J87" s="2"/>
      <c r="K87" s="2"/>
      <c r="L87" s="2"/>
      <c r="M87" s="2"/>
      <c r="N87" s="2"/>
      <c r="O87" s="2"/>
      <c r="P87" s="2"/>
      <c r="Q87" s="2"/>
      <c r="R87" s="2"/>
      <c r="S87" s="2"/>
      <c r="T87" s="2"/>
      <c r="U87" s="2"/>
    </row>
    <row r="88" spans="1:21">
      <c r="A88" s="1"/>
      <c r="B88" s="2"/>
      <c r="C88" s="2"/>
      <c r="D88" s="3"/>
      <c r="E88" s="4"/>
      <c r="F88" s="2"/>
      <c r="G88" s="2"/>
      <c r="H88" s="2"/>
      <c r="I88" s="2"/>
      <c r="J88" s="2"/>
      <c r="K88" s="2"/>
      <c r="L88" s="2"/>
      <c r="M88" s="2"/>
      <c r="N88" s="2"/>
      <c r="O88" s="2"/>
      <c r="P88" s="2"/>
      <c r="Q88" s="2"/>
      <c r="R88" s="2"/>
      <c r="S88" s="2"/>
      <c r="T88" s="2"/>
      <c r="U88" s="2"/>
    </row>
    <row r="89" spans="1:21">
      <c r="A89" s="1"/>
      <c r="B89" s="2"/>
      <c r="C89" s="2"/>
      <c r="D89" s="3"/>
      <c r="E89" s="4"/>
      <c r="F89" s="2"/>
      <c r="G89" s="2"/>
      <c r="H89" s="2"/>
      <c r="I89" s="2"/>
      <c r="J89" s="2"/>
      <c r="K89" s="2"/>
      <c r="L89" s="2"/>
      <c r="M89" s="2"/>
      <c r="N89" s="2"/>
      <c r="O89" s="2"/>
      <c r="P89" s="2"/>
      <c r="Q89" s="2"/>
      <c r="R89" s="2"/>
      <c r="S89" s="2"/>
      <c r="T89" s="2"/>
      <c r="U89" s="2"/>
    </row>
    <row r="90" spans="1:21">
      <c r="A90" s="1"/>
      <c r="B90" s="2"/>
      <c r="C90" s="2"/>
      <c r="D90" s="3"/>
      <c r="E90" s="4"/>
      <c r="F90" s="2"/>
      <c r="G90" s="2"/>
      <c r="H90" s="2"/>
      <c r="I90" s="2"/>
      <c r="J90" s="2"/>
      <c r="K90" s="2"/>
      <c r="L90" s="2"/>
      <c r="M90" s="2"/>
      <c r="N90" s="2"/>
      <c r="O90" s="2"/>
      <c r="P90" s="2"/>
      <c r="Q90" s="2"/>
      <c r="R90" s="2"/>
      <c r="S90" s="2"/>
      <c r="T90" s="2"/>
      <c r="U90" s="2"/>
    </row>
    <row r="91" spans="1:21">
      <c r="A91" s="1"/>
      <c r="B91" s="2"/>
      <c r="C91" s="2"/>
      <c r="D91" s="3"/>
      <c r="E91" s="4"/>
      <c r="F91" s="2"/>
      <c r="G91" s="2"/>
      <c r="H91" s="2"/>
      <c r="I91" s="2"/>
      <c r="J91" s="2"/>
      <c r="K91" s="2"/>
      <c r="L91" s="2"/>
      <c r="M91" s="2"/>
      <c r="N91" s="2"/>
      <c r="O91" s="2"/>
      <c r="P91" s="2"/>
      <c r="Q91" s="2"/>
      <c r="R91" s="2"/>
      <c r="S91" s="2"/>
      <c r="T91" s="2"/>
      <c r="U91" s="2"/>
    </row>
    <row r="92" spans="1:21">
      <c r="A92" s="1"/>
      <c r="B92" s="2"/>
      <c r="C92" s="2"/>
      <c r="D92" s="3"/>
      <c r="E92" s="4"/>
      <c r="F92" s="2"/>
      <c r="G92" s="2"/>
      <c r="H92" s="2"/>
      <c r="I92" s="2"/>
      <c r="J92" s="2"/>
      <c r="K92" s="2"/>
      <c r="L92" s="2"/>
      <c r="M92" s="2"/>
      <c r="N92" s="2"/>
      <c r="O92" s="2"/>
      <c r="P92" s="2"/>
      <c r="Q92" s="2"/>
      <c r="R92" s="2"/>
      <c r="S92" s="2"/>
      <c r="T92" s="2"/>
      <c r="U92" s="2"/>
    </row>
    <row r="93" spans="1:21">
      <c r="A93" s="1"/>
      <c r="B93" s="2"/>
      <c r="C93" s="2"/>
      <c r="D93" s="3"/>
      <c r="E93" s="4"/>
      <c r="F93" s="2"/>
      <c r="G93" s="2"/>
      <c r="H93" s="2"/>
      <c r="I93" s="2"/>
      <c r="J93" s="2"/>
      <c r="K93" s="2"/>
      <c r="L93" s="2"/>
      <c r="M93" s="2"/>
      <c r="N93" s="2"/>
      <c r="O93" s="2"/>
      <c r="P93" s="2"/>
      <c r="Q93" s="2"/>
      <c r="R93" s="2"/>
      <c r="S93" s="2"/>
      <c r="T93" s="2"/>
      <c r="U93" s="2"/>
    </row>
    <row r="94" spans="1:21">
      <c r="A94" s="1"/>
      <c r="B94" s="2"/>
      <c r="C94" s="2"/>
      <c r="D94" s="3"/>
      <c r="E94" s="4"/>
      <c r="F94" s="2"/>
      <c r="G94" s="2"/>
      <c r="H94" s="2"/>
      <c r="I94" s="2"/>
      <c r="J94" s="2"/>
      <c r="K94" s="2"/>
      <c r="L94" s="2"/>
      <c r="M94" s="2"/>
      <c r="N94" s="2"/>
      <c r="O94" s="2"/>
      <c r="P94" s="2"/>
      <c r="Q94" s="2"/>
      <c r="R94" s="2"/>
      <c r="S94" s="2"/>
      <c r="T94" s="2"/>
      <c r="U94" s="2"/>
    </row>
    <row r="95" spans="1:21">
      <c r="A95" s="1"/>
      <c r="B95" s="2"/>
      <c r="C95" s="2"/>
      <c r="D95" s="3"/>
      <c r="E95" s="4"/>
      <c r="F95" s="2"/>
      <c r="G95" s="2"/>
      <c r="H95" s="2"/>
      <c r="I95" s="2"/>
      <c r="J95" s="2"/>
      <c r="K95" s="2"/>
      <c r="L95" s="2"/>
      <c r="M95" s="2"/>
      <c r="N95" s="2"/>
      <c r="O95" s="2"/>
      <c r="P95" s="2"/>
      <c r="Q95" s="2"/>
      <c r="R95" s="2"/>
      <c r="S95" s="2"/>
      <c r="T95" s="2"/>
      <c r="U95" s="2"/>
    </row>
    <row r="96" spans="1:21">
      <c r="A96" s="1"/>
      <c r="B96" s="2"/>
      <c r="C96" s="2"/>
      <c r="D96" s="3"/>
      <c r="E96" s="4"/>
      <c r="F96" s="2"/>
      <c r="G96" s="2"/>
      <c r="H96" s="2"/>
      <c r="I96" s="2"/>
      <c r="J96" s="2"/>
      <c r="K96" s="2"/>
      <c r="L96" s="2"/>
      <c r="M96" s="2"/>
      <c r="N96" s="2"/>
      <c r="O96" s="2"/>
      <c r="P96" s="2"/>
      <c r="Q96" s="2"/>
      <c r="R96" s="2"/>
      <c r="S96" s="2"/>
      <c r="T96" s="2"/>
      <c r="U96" s="2"/>
    </row>
    <row r="97" spans="1:21">
      <c r="A97" s="1"/>
      <c r="B97" s="2"/>
      <c r="C97" s="2"/>
      <c r="D97" s="3"/>
      <c r="E97" s="4"/>
      <c r="F97" s="2"/>
      <c r="G97" s="2"/>
      <c r="H97" s="2"/>
      <c r="I97" s="2"/>
      <c r="J97" s="2"/>
      <c r="K97" s="2"/>
      <c r="L97" s="2"/>
      <c r="M97" s="2"/>
      <c r="N97" s="2"/>
      <c r="O97" s="2"/>
      <c r="P97" s="2"/>
      <c r="Q97" s="2"/>
      <c r="R97" s="2"/>
      <c r="S97" s="2"/>
      <c r="T97" s="2"/>
      <c r="U97" s="2"/>
    </row>
    <row r="98" spans="1:21">
      <c r="A98" s="1"/>
      <c r="B98" s="2"/>
      <c r="C98" s="2"/>
      <c r="D98" s="3"/>
      <c r="E98" s="4"/>
      <c r="F98" s="2"/>
      <c r="G98" s="2"/>
      <c r="H98" s="2"/>
      <c r="I98" s="2"/>
      <c r="J98" s="2"/>
      <c r="K98" s="2"/>
      <c r="L98" s="2"/>
      <c r="M98" s="2"/>
      <c r="N98" s="2"/>
      <c r="O98" s="2"/>
      <c r="P98" s="2"/>
      <c r="Q98" s="2"/>
      <c r="R98" s="2"/>
      <c r="S98" s="2"/>
      <c r="T98" s="2"/>
      <c r="U98" s="2"/>
    </row>
    <row r="99" spans="1:21">
      <c r="A99" s="1"/>
      <c r="B99" s="2"/>
      <c r="C99" s="2"/>
      <c r="D99" s="3"/>
      <c r="E99" s="4"/>
      <c r="F99" s="2"/>
      <c r="G99" s="2"/>
      <c r="H99" s="2"/>
      <c r="I99" s="2"/>
      <c r="J99" s="2"/>
      <c r="K99" s="2"/>
      <c r="L99" s="2"/>
      <c r="M99" s="2"/>
      <c r="N99" s="2"/>
      <c r="O99" s="2"/>
      <c r="P99" s="2"/>
      <c r="Q99" s="2"/>
      <c r="R99" s="2"/>
      <c r="S99" s="2"/>
      <c r="T99" s="2"/>
      <c r="U99" s="2"/>
    </row>
    <row r="100" spans="1:21">
      <c r="A100" s="1"/>
      <c r="B100" s="2"/>
      <c r="C100" s="2"/>
      <c r="D100" s="3"/>
      <c r="E100" s="4"/>
      <c r="F100" s="2"/>
      <c r="G100" s="2"/>
      <c r="H100" s="2"/>
      <c r="I100" s="2"/>
      <c r="J100" s="2"/>
      <c r="K100" s="2"/>
      <c r="L100" s="2"/>
      <c r="M100" s="2"/>
      <c r="N100" s="2"/>
      <c r="O100" s="2"/>
      <c r="P100" s="2"/>
      <c r="Q100" s="2"/>
      <c r="R100" s="2"/>
      <c r="S100" s="2"/>
      <c r="T100" s="2"/>
      <c r="U100" s="2"/>
    </row>
    <row r="101" spans="1:21">
      <c r="A101" s="1"/>
      <c r="B101" s="2"/>
      <c r="C101" s="2"/>
      <c r="D101" s="3"/>
      <c r="E101" s="4"/>
      <c r="F101" s="2"/>
      <c r="G101" s="2"/>
      <c r="H101" s="2"/>
      <c r="I101" s="2"/>
      <c r="J101" s="2"/>
      <c r="K101" s="2"/>
      <c r="L101" s="2"/>
      <c r="M101" s="2"/>
      <c r="N101" s="2"/>
      <c r="O101" s="2"/>
      <c r="P101" s="2"/>
      <c r="Q101" s="2"/>
      <c r="R101" s="2"/>
      <c r="S101" s="2"/>
      <c r="T101" s="2"/>
      <c r="U101" s="2"/>
    </row>
    <row r="102" spans="1:21">
      <c r="A102" s="1"/>
      <c r="B102" s="2"/>
      <c r="C102" s="2"/>
      <c r="D102" s="3"/>
      <c r="E102" s="4"/>
      <c r="F102" s="2"/>
      <c r="G102" s="2"/>
      <c r="H102" s="2"/>
      <c r="I102" s="2"/>
      <c r="J102" s="2"/>
      <c r="K102" s="2"/>
      <c r="L102" s="2"/>
      <c r="M102" s="2"/>
      <c r="N102" s="2"/>
      <c r="O102" s="2"/>
      <c r="P102" s="2"/>
      <c r="Q102" s="2"/>
      <c r="R102" s="2"/>
      <c r="S102" s="2"/>
      <c r="T102" s="2"/>
      <c r="U102" s="2"/>
    </row>
    <row r="103" spans="1:21">
      <c r="A103" s="1"/>
      <c r="B103" s="2"/>
      <c r="C103" s="2"/>
      <c r="D103" s="3"/>
      <c r="E103" s="4"/>
      <c r="F103" s="2"/>
      <c r="G103" s="2"/>
      <c r="H103" s="2"/>
      <c r="I103" s="2"/>
      <c r="J103" s="2"/>
      <c r="K103" s="2"/>
      <c r="L103" s="2"/>
      <c r="M103" s="2"/>
      <c r="N103" s="2"/>
      <c r="O103" s="2"/>
      <c r="P103" s="2"/>
      <c r="Q103" s="2"/>
      <c r="R103" s="2"/>
      <c r="S103" s="2"/>
      <c r="T103" s="2"/>
      <c r="U103" s="2"/>
    </row>
    <row r="104" spans="1:21">
      <c r="A104" s="1"/>
      <c r="B104" s="2"/>
      <c r="C104" s="2"/>
      <c r="D104" s="3"/>
      <c r="E104" s="4"/>
      <c r="F104" s="2"/>
      <c r="G104" s="2"/>
      <c r="H104" s="2"/>
      <c r="I104" s="2"/>
      <c r="J104" s="2"/>
      <c r="K104" s="2"/>
      <c r="L104" s="2"/>
      <c r="M104" s="2"/>
      <c r="N104" s="2"/>
      <c r="O104" s="2"/>
      <c r="P104" s="2"/>
      <c r="Q104" s="2"/>
      <c r="R104" s="2"/>
      <c r="S104" s="2"/>
      <c r="T104" s="2"/>
      <c r="U104" s="2"/>
    </row>
    <row r="105" spans="1:21">
      <c r="A105" s="1"/>
      <c r="B105" s="2"/>
      <c r="C105" s="2"/>
      <c r="D105" s="3"/>
      <c r="E105" s="4"/>
      <c r="F105" s="2"/>
      <c r="G105" s="2"/>
      <c r="H105" s="2"/>
      <c r="I105" s="2"/>
      <c r="J105" s="2"/>
      <c r="K105" s="2"/>
      <c r="L105" s="2"/>
      <c r="M105" s="2"/>
      <c r="N105" s="2"/>
      <c r="O105" s="2"/>
      <c r="P105" s="2"/>
      <c r="Q105" s="2"/>
      <c r="R105" s="2"/>
      <c r="S105" s="2"/>
      <c r="T105" s="2"/>
      <c r="U105" s="2"/>
    </row>
    <row r="106" spans="1:21">
      <c r="A106" s="1"/>
      <c r="B106" s="2"/>
      <c r="C106" s="2"/>
      <c r="D106" s="3"/>
      <c r="E106" s="4"/>
      <c r="F106" s="2"/>
      <c r="G106" s="2"/>
      <c r="H106" s="2"/>
      <c r="I106" s="2"/>
      <c r="J106" s="2"/>
      <c r="K106" s="2"/>
      <c r="L106" s="2"/>
      <c r="M106" s="2"/>
      <c r="N106" s="2"/>
      <c r="O106" s="2"/>
      <c r="P106" s="2"/>
      <c r="Q106" s="2"/>
      <c r="R106" s="2"/>
      <c r="S106" s="2"/>
      <c r="T106" s="2"/>
      <c r="U106" s="2"/>
    </row>
    <row r="107" spans="1:21">
      <c r="A107" s="1"/>
      <c r="B107" s="2"/>
      <c r="C107" s="2"/>
      <c r="D107" s="3"/>
      <c r="E107" s="4"/>
      <c r="F107" s="2"/>
      <c r="G107" s="2"/>
      <c r="H107" s="2"/>
      <c r="I107" s="2"/>
      <c r="J107" s="2"/>
      <c r="K107" s="2"/>
      <c r="L107" s="2"/>
      <c r="M107" s="2"/>
      <c r="N107" s="2"/>
      <c r="O107" s="2"/>
      <c r="P107" s="2"/>
      <c r="Q107" s="2"/>
      <c r="R107" s="2"/>
      <c r="S107" s="2"/>
      <c r="T107" s="2"/>
      <c r="U107" s="2"/>
    </row>
    <row r="108" spans="1:21">
      <c r="A108" s="1"/>
      <c r="B108" s="2"/>
      <c r="C108" s="2"/>
      <c r="D108" s="3"/>
      <c r="E108" s="4"/>
      <c r="F108" s="2"/>
      <c r="G108" s="2"/>
      <c r="H108" s="2"/>
      <c r="I108" s="2"/>
      <c r="J108" s="2"/>
      <c r="K108" s="2"/>
      <c r="L108" s="2"/>
      <c r="M108" s="2"/>
      <c r="N108" s="2"/>
      <c r="O108" s="2"/>
      <c r="P108" s="2"/>
      <c r="Q108" s="2"/>
      <c r="R108" s="2"/>
      <c r="S108" s="2"/>
      <c r="T108" s="2"/>
      <c r="U108" s="2"/>
    </row>
    <row r="109" spans="1:21">
      <c r="A109" s="1"/>
      <c r="B109" s="2"/>
      <c r="C109" s="2"/>
      <c r="D109" s="3"/>
      <c r="E109" s="4"/>
      <c r="F109" s="2"/>
      <c r="G109" s="2"/>
      <c r="H109" s="2"/>
      <c r="I109" s="2"/>
      <c r="J109" s="2"/>
      <c r="K109" s="2"/>
      <c r="L109" s="2"/>
      <c r="M109" s="2"/>
      <c r="N109" s="2"/>
      <c r="O109" s="2"/>
      <c r="P109" s="2"/>
      <c r="Q109" s="2"/>
      <c r="R109" s="2"/>
      <c r="S109" s="2"/>
      <c r="T109" s="2"/>
      <c r="U109" s="2"/>
    </row>
    <row r="110" spans="1:21">
      <c r="A110" s="1"/>
      <c r="B110" s="2"/>
      <c r="C110" s="2"/>
      <c r="D110" s="3"/>
      <c r="E110" s="4"/>
      <c r="F110" s="2"/>
      <c r="G110" s="2"/>
      <c r="H110" s="2"/>
      <c r="I110" s="2"/>
      <c r="J110" s="2"/>
      <c r="K110" s="2"/>
      <c r="L110" s="2"/>
      <c r="M110" s="2"/>
      <c r="N110" s="2"/>
      <c r="O110" s="2"/>
      <c r="P110" s="2"/>
      <c r="Q110" s="2"/>
      <c r="R110" s="2"/>
      <c r="S110" s="2"/>
      <c r="T110" s="2"/>
      <c r="U110" s="2"/>
    </row>
    <row r="111" spans="1:21">
      <c r="A111" s="1"/>
      <c r="B111" s="2"/>
      <c r="C111" s="2"/>
      <c r="D111" s="3"/>
      <c r="E111" s="4"/>
      <c r="F111" s="2"/>
      <c r="G111" s="2"/>
      <c r="H111" s="2"/>
      <c r="I111" s="2"/>
      <c r="J111" s="2"/>
      <c r="K111" s="2"/>
      <c r="L111" s="2"/>
      <c r="M111" s="2"/>
      <c r="N111" s="2"/>
      <c r="O111" s="2"/>
      <c r="P111" s="2"/>
      <c r="Q111" s="2"/>
      <c r="R111" s="2"/>
      <c r="S111" s="2"/>
      <c r="T111" s="2"/>
      <c r="U111" s="2"/>
    </row>
    <row r="112" spans="1:21">
      <c r="A112" s="1"/>
      <c r="B112" s="2"/>
      <c r="C112" s="2"/>
      <c r="D112" s="3"/>
      <c r="E112" s="4"/>
      <c r="F112" s="2"/>
      <c r="G112" s="2"/>
      <c r="H112" s="2"/>
      <c r="I112" s="2"/>
      <c r="J112" s="2"/>
      <c r="K112" s="2"/>
      <c r="L112" s="2"/>
      <c r="M112" s="2"/>
      <c r="N112" s="2"/>
      <c r="O112" s="2"/>
      <c r="P112" s="2"/>
      <c r="Q112" s="2"/>
      <c r="R112" s="2"/>
      <c r="S112" s="2"/>
      <c r="T112" s="2"/>
      <c r="U112" s="2"/>
    </row>
    <row r="113" spans="1:21">
      <c r="A113" s="1"/>
      <c r="B113" s="2"/>
      <c r="C113" s="2"/>
      <c r="D113" s="3"/>
      <c r="E113" s="4"/>
      <c r="F113" s="2"/>
      <c r="G113" s="2"/>
      <c r="H113" s="2"/>
      <c r="I113" s="2"/>
      <c r="J113" s="2"/>
      <c r="K113" s="2"/>
      <c r="L113" s="2"/>
      <c r="M113" s="2"/>
      <c r="N113" s="2"/>
      <c r="O113" s="2"/>
      <c r="P113" s="2"/>
      <c r="Q113" s="2"/>
      <c r="R113" s="2"/>
      <c r="S113" s="2"/>
      <c r="T113" s="2"/>
      <c r="U113" s="2"/>
    </row>
    <row r="114" spans="1:21">
      <c r="A114" s="1"/>
      <c r="B114" s="2"/>
      <c r="C114" s="2"/>
      <c r="D114" s="3"/>
      <c r="E114" s="4"/>
      <c r="F114" s="2"/>
      <c r="G114" s="2"/>
      <c r="H114" s="2"/>
      <c r="I114" s="2"/>
      <c r="J114" s="2"/>
      <c r="K114" s="2"/>
      <c r="L114" s="2"/>
      <c r="M114" s="2"/>
      <c r="N114" s="2"/>
      <c r="O114" s="2"/>
      <c r="P114" s="2"/>
      <c r="Q114" s="2"/>
      <c r="R114" s="2"/>
      <c r="S114" s="2"/>
      <c r="T114" s="2"/>
      <c r="U114" s="2"/>
    </row>
    <row r="115" spans="1:21">
      <c r="A115" s="1"/>
      <c r="B115" s="2"/>
      <c r="C115" s="2"/>
      <c r="D115" s="3"/>
      <c r="E115" s="4"/>
      <c r="F115" s="2"/>
      <c r="G115" s="2"/>
      <c r="H115" s="2"/>
      <c r="I115" s="2"/>
      <c r="J115" s="2"/>
      <c r="K115" s="2"/>
      <c r="L115" s="2"/>
      <c r="M115" s="2"/>
      <c r="N115" s="2"/>
      <c r="O115" s="2"/>
      <c r="P115" s="2"/>
      <c r="Q115" s="2"/>
      <c r="R115" s="2"/>
      <c r="S115" s="2"/>
      <c r="T115" s="2"/>
      <c r="U115" s="2"/>
    </row>
    <row r="116" spans="1:21">
      <c r="A116" s="1"/>
      <c r="B116" s="2"/>
      <c r="C116" s="2"/>
      <c r="D116" s="3"/>
      <c r="E116" s="4"/>
      <c r="F116" s="2"/>
      <c r="G116" s="2"/>
      <c r="H116" s="2"/>
      <c r="I116" s="2"/>
      <c r="J116" s="2"/>
      <c r="K116" s="2"/>
      <c r="L116" s="2"/>
      <c r="M116" s="2"/>
      <c r="N116" s="2"/>
      <c r="O116" s="2"/>
      <c r="P116" s="2"/>
      <c r="Q116" s="2"/>
      <c r="R116" s="2"/>
      <c r="S116" s="2"/>
      <c r="T116" s="2"/>
      <c r="U116" s="2"/>
    </row>
    <row r="117" spans="1:21">
      <c r="A117" s="1"/>
      <c r="B117" s="2"/>
      <c r="C117" s="2"/>
      <c r="D117" s="3"/>
      <c r="E117" s="4"/>
      <c r="F117" s="2"/>
      <c r="G117" s="2"/>
      <c r="H117" s="2"/>
      <c r="I117" s="2"/>
      <c r="J117" s="2"/>
      <c r="K117" s="2"/>
      <c r="L117" s="2"/>
      <c r="M117" s="2"/>
      <c r="N117" s="2"/>
      <c r="O117" s="2"/>
      <c r="P117" s="2"/>
      <c r="Q117" s="2"/>
      <c r="R117" s="2"/>
      <c r="S117" s="2"/>
      <c r="T117" s="2"/>
      <c r="U117" s="2"/>
    </row>
    <row r="118" spans="1:21">
      <c r="A118" s="1"/>
      <c r="B118" s="2"/>
      <c r="C118" s="2"/>
      <c r="D118" s="3"/>
      <c r="E118" s="4"/>
      <c r="F118" s="2"/>
      <c r="G118" s="2"/>
      <c r="H118" s="2"/>
      <c r="I118" s="2"/>
      <c r="J118" s="2"/>
      <c r="K118" s="2"/>
      <c r="L118" s="2"/>
      <c r="M118" s="2"/>
      <c r="N118" s="2"/>
      <c r="O118" s="2"/>
      <c r="P118" s="2"/>
      <c r="Q118" s="2"/>
      <c r="R118" s="2"/>
      <c r="S118" s="2"/>
      <c r="T118" s="2"/>
      <c r="U118" s="2"/>
    </row>
    <row r="119" spans="1:21">
      <c r="A119" s="1"/>
      <c r="B119" s="2"/>
      <c r="C119" s="2"/>
      <c r="D119" s="3"/>
      <c r="E119" s="4"/>
      <c r="F119" s="2"/>
      <c r="G119" s="2"/>
      <c r="H119" s="2"/>
      <c r="I119" s="2"/>
      <c r="J119" s="2"/>
      <c r="K119" s="2"/>
      <c r="L119" s="2"/>
      <c r="M119" s="2"/>
      <c r="N119" s="2"/>
      <c r="O119" s="2"/>
      <c r="P119" s="2"/>
      <c r="Q119" s="2"/>
      <c r="R119" s="2"/>
      <c r="S119" s="2"/>
      <c r="T119" s="2"/>
      <c r="U119" s="2"/>
    </row>
    <row r="120" spans="1:21">
      <c r="A120" s="1"/>
      <c r="B120" s="2"/>
      <c r="C120" s="2"/>
      <c r="D120" s="3"/>
      <c r="E120" s="4"/>
      <c r="F120" s="2"/>
      <c r="G120" s="2"/>
      <c r="H120" s="2"/>
      <c r="I120" s="2"/>
      <c r="J120" s="2"/>
      <c r="K120" s="2"/>
      <c r="L120" s="2"/>
      <c r="M120" s="2"/>
      <c r="N120" s="2"/>
      <c r="O120" s="2"/>
      <c r="P120" s="2"/>
      <c r="Q120" s="2"/>
      <c r="R120" s="2"/>
      <c r="S120" s="2"/>
      <c r="T120" s="2"/>
      <c r="U120" s="2"/>
    </row>
    <row r="121" spans="1:21">
      <c r="A121" s="1"/>
      <c r="B121" s="2"/>
      <c r="C121" s="2"/>
      <c r="D121" s="3"/>
      <c r="E121" s="4"/>
      <c r="F121" s="2"/>
      <c r="G121" s="2"/>
      <c r="H121" s="2"/>
      <c r="I121" s="2"/>
      <c r="J121" s="2"/>
      <c r="K121" s="2"/>
      <c r="L121" s="2"/>
      <c r="M121" s="2"/>
      <c r="N121" s="2"/>
      <c r="O121" s="2"/>
      <c r="P121" s="2"/>
      <c r="Q121" s="2"/>
      <c r="R121" s="2"/>
      <c r="S121" s="2"/>
      <c r="T121" s="2"/>
      <c r="U121" s="2"/>
    </row>
    <row r="122" spans="1:21">
      <c r="A122" s="1"/>
      <c r="B122" s="2"/>
      <c r="C122" s="2"/>
      <c r="D122" s="3"/>
      <c r="E122" s="4"/>
      <c r="F122" s="2"/>
      <c r="G122" s="2"/>
      <c r="H122" s="2"/>
      <c r="I122" s="2"/>
      <c r="J122" s="2"/>
      <c r="K122" s="2"/>
      <c r="L122" s="2"/>
      <c r="M122" s="2"/>
      <c r="N122" s="2"/>
      <c r="O122" s="2"/>
      <c r="P122" s="2"/>
      <c r="Q122" s="2"/>
      <c r="R122" s="2"/>
      <c r="S122" s="2"/>
      <c r="T122" s="2"/>
      <c r="U122" s="2"/>
    </row>
    <row r="123" spans="1:21">
      <c r="A123" s="1"/>
      <c r="B123" s="2"/>
      <c r="C123" s="2"/>
      <c r="D123" s="3"/>
      <c r="E123" s="4"/>
      <c r="F123" s="2"/>
      <c r="G123" s="2"/>
      <c r="H123" s="2"/>
      <c r="I123" s="2"/>
      <c r="J123" s="2"/>
      <c r="K123" s="2"/>
      <c r="L123" s="2"/>
      <c r="M123" s="2"/>
      <c r="N123" s="2"/>
      <c r="O123" s="2"/>
      <c r="P123" s="2"/>
      <c r="Q123" s="2"/>
      <c r="R123" s="2"/>
      <c r="S123" s="2"/>
      <c r="T123" s="2"/>
      <c r="U123" s="2"/>
    </row>
    <row r="124" spans="1:21">
      <c r="A124" s="1"/>
      <c r="B124" s="2"/>
      <c r="C124" s="2"/>
      <c r="D124" s="3"/>
      <c r="E124" s="4"/>
      <c r="F124" s="2"/>
      <c r="G124" s="2"/>
      <c r="H124" s="2"/>
      <c r="I124" s="2"/>
      <c r="J124" s="2"/>
      <c r="K124" s="2"/>
      <c r="L124" s="2"/>
      <c r="M124" s="2"/>
      <c r="N124" s="2"/>
      <c r="O124" s="2"/>
      <c r="P124" s="2"/>
      <c r="Q124" s="2"/>
      <c r="R124" s="2"/>
      <c r="S124" s="2"/>
      <c r="T124" s="2"/>
      <c r="U124" s="2"/>
    </row>
    <row r="125" spans="1:21">
      <c r="A125" s="1"/>
      <c r="B125" s="2"/>
      <c r="C125" s="2"/>
      <c r="D125" s="3"/>
      <c r="E125" s="4"/>
      <c r="F125" s="2"/>
      <c r="G125" s="2"/>
      <c r="H125" s="2"/>
      <c r="I125" s="2"/>
      <c r="J125" s="2"/>
      <c r="K125" s="2"/>
      <c r="L125" s="2"/>
      <c r="M125" s="2"/>
      <c r="N125" s="2"/>
      <c r="O125" s="2"/>
      <c r="P125" s="2"/>
      <c r="Q125" s="2"/>
      <c r="R125" s="2"/>
      <c r="S125" s="2"/>
      <c r="T125" s="2"/>
      <c r="U125" s="2"/>
    </row>
    <row r="126" spans="1:21">
      <c r="A126" s="1"/>
      <c r="B126" s="2"/>
      <c r="C126" s="2"/>
      <c r="D126" s="3"/>
      <c r="E126" s="4"/>
      <c r="F126" s="2"/>
      <c r="G126" s="2"/>
      <c r="H126" s="2"/>
      <c r="I126" s="2"/>
      <c r="J126" s="2"/>
      <c r="K126" s="2"/>
      <c r="L126" s="2"/>
      <c r="M126" s="2"/>
      <c r="N126" s="2"/>
      <c r="O126" s="2"/>
      <c r="P126" s="2"/>
      <c r="Q126" s="2"/>
      <c r="R126" s="2"/>
      <c r="S126" s="2"/>
      <c r="T126" s="2"/>
      <c r="U126" s="2"/>
    </row>
    <row r="127" spans="1:21">
      <c r="A127" s="1"/>
      <c r="B127" s="2"/>
      <c r="C127" s="2"/>
      <c r="D127" s="3"/>
      <c r="E127" s="4"/>
      <c r="F127" s="2"/>
      <c r="G127" s="2"/>
      <c r="H127" s="2"/>
      <c r="I127" s="2"/>
      <c r="J127" s="2"/>
      <c r="K127" s="2"/>
      <c r="L127" s="2"/>
      <c r="M127" s="2"/>
      <c r="N127" s="2"/>
      <c r="O127" s="2"/>
      <c r="P127" s="2"/>
      <c r="Q127" s="2"/>
      <c r="R127" s="2"/>
      <c r="S127" s="2"/>
      <c r="T127" s="2"/>
      <c r="U127" s="2"/>
    </row>
    <row r="128" spans="1:21">
      <c r="A128" s="1"/>
      <c r="B128" s="2"/>
      <c r="C128" s="2"/>
      <c r="D128" s="3"/>
      <c r="E128" s="4"/>
      <c r="F128" s="2"/>
      <c r="G128" s="2"/>
      <c r="H128" s="2"/>
      <c r="I128" s="2"/>
      <c r="J128" s="2"/>
      <c r="K128" s="2"/>
      <c r="L128" s="2"/>
      <c r="M128" s="2"/>
      <c r="N128" s="2"/>
      <c r="O128" s="2"/>
      <c r="P128" s="2"/>
      <c r="Q128" s="2"/>
      <c r="R128" s="2"/>
      <c r="S128" s="2"/>
      <c r="T128" s="2"/>
      <c r="U128" s="2"/>
    </row>
    <row r="129" spans="1:21">
      <c r="A129" s="1"/>
      <c r="B129" s="2"/>
      <c r="C129" s="2"/>
      <c r="D129" s="3"/>
      <c r="E129" s="4"/>
      <c r="F129" s="2"/>
      <c r="G129" s="2"/>
      <c r="H129" s="2"/>
      <c r="I129" s="2"/>
      <c r="J129" s="2"/>
      <c r="K129" s="2"/>
      <c r="L129" s="2"/>
      <c r="M129" s="2"/>
      <c r="N129" s="2"/>
      <c r="O129" s="2"/>
      <c r="P129" s="2"/>
      <c r="Q129" s="2"/>
      <c r="R129" s="2"/>
      <c r="S129" s="2"/>
      <c r="T129" s="2"/>
      <c r="U129" s="2"/>
    </row>
    <row r="130" spans="1:21">
      <c r="A130" s="1"/>
      <c r="B130" s="2"/>
      <c r="C130" s="2"/>
      <c r="D130" s="3"/>
      <c r="E130" s="4"/>
      <c r="F130" s="2"/>
      <c r="G130" s="2"/>
      <c r="H130" s="2"/>
      <c r="I130" s="2"/>
      <c r="J130" s="2"/>
      <c r="K130" s="2"/>
      <c r="L130" s="2"/>
      <c r="M130" s="2"/>
      <c r="N130" s="2"/>
      <c r="O130" s="2"/>
      <c r="P130" s="2"/>
      <c r="Q130" s="2"/>
      <c r="R130" s="2"/>
      <c r="S130" s="2"/>
      <c r="T130" s="2"/>
      <c r="U130" s="2"/>
    </row>
    <row r="131" spans="1:21">
      <c r="A131" s="1"/>
      <c r="B131" s="2"/>
      <c r="C131" s="2"/>
      <c r="D131" s="3"/>
      <c r="E131" s="4"/>
      <c r="F131" s="2"/>
      <c r="G131" s="2"/>
      <c r="H131" s="2"/>
      <c r="I131" s="2"/>
      <c r="J131" s="2"/>
      <c r="K131" s="2"/>
      <c r="L131" s="2"/>
      <c r="M131" s="2"/>
      <c r="N131" s="2"/>
      <c r="O131" s="2"/>
      <c r="P131" s="2"/>
      <c r="Q131" s="2"/>
      <c r="R131" s="2"/>
      <c r="S131" s="2"/>
      <c r="T131" s="2"/>
      <c r="U131" s="2"/>
    </row>
    <row r="132" spans="1:21">
      <c r="A132" s="1"/>
      <c r="B132" s="2"/>
      <c r="C132" s="2"/>
      <c r="D132" s="3"/>
      <c r="E132" s="4"/>
      <c r="F132" s="2"/>
      <c r="G132" s="2"/>
      <c r="H132" s="2"/>
      <c r="I132" s="2"/>
      <c r="J132" s="2"/>
      <c r="K132" s="2"/>
      <c r="L132" s="2"/>
      <c r="M132" s="2"/>
      <c r="N132" s="2"/>
      <c r="O132" s="2"/>
      <c r="P132" s="2"/>
      <c r="Q132" s="2"/>
      <c r="R132" s="2"/>
      <c r="S132" s="2"/>
      <c r="T132" s="2"/>
      <c r="U132" s="2"/>
    </row>
    <row r="133" spans="1:21">
      <c r="A133" s="1"/>
      <c r="B133" s="2"/>
      <c r="C133" s="2"/>
      <c r="D133" s="3"/>
      <c r="E133" s="4"/>
      <c r="F133" s="2"/>
      <c r="G133" s="2"/>
      <c r="H133" s="2"/>
      <c r="I133" s="2"/>
      <c r="J133" s="2"/>
      <c r="K133" s="2"/>
      <c r="L133" s="2"/>
      <c r="M133" s="2"/>
      <c r="N133" s="2"/>
      <c r="O133" s="2"/>
      <c r="P133" s="2"/>
      <c r="Q133" s="2"/>
      <c r="R133" s="2"/>
      <c r="S133" s="2"/>
      <c r="T133" s="2"/>
      <c r="U133" s="2"/>
    </row>
    <row r="134" spans="1:21">
      <c r="A134" s="1"/>
      <c r="B134" s="2"/>
      <c r="C134" s="2"/>
      <c r="D134" s="3"/>
      <c r="E134" s="4"/>
      <c r="F134" s="2"/>
      <c r="G134" s="2"/>
      <c r="H134" s="2"/>
      <c r="I134" s="2"/>
      <c r="J134" s="2"/>
      <c r="K134" s="2"/>
      <c r="L134" s="2"/>
      <c r="M134" s="2"/>
      <c r="N134" s="2"/>
      <c r="O134" s="2"/>
      <c r="P134" s="2"/>
      <c r="Q134" s="2"/>
      <c r="R134" s="2"/>
      <c r="S134" s="2"/>
      <c r="T134" s="2"/>
      <c r="U134" s="2"/>
    </row>
    <row r="135" spans="1:21">
      <c r="A135" s="1"/>
      <c r="B135" s="2"/>
      <c r="C135" s="2"/>
      <c r="D135" s="3"/>
      <c r="E135" s="4"/>
      <c r="F135" s="2"/>
      <c r="G135" s="2"/>
      <c r="H135" s="2"/>
      <c r="I135" s="2"/>
      <c r="J135" s="2"/>
      <c r="K135" s="2"/>
      <c r="L135" s="2"/>
      <c r="M135" s="2"/>
      <c r="N135" s="2"/>
      <c r="O135" s="2"/>
      <c r="P135" s="2"/>
      <c r="Q135" s="2"/>
      <c r="R135" s="2"/>
      <c r="S135" s="2"/>
      <c r="T135" s="2"/>
      <c r="U135" s="2"/>
    </row>
    <row r="136" spans="1:21">
      <c r="A136" s="1"/>
      <c r="B136" s="2"/>
      <c r="C136" s="2"/>
      <c r="D136" s="3"/>
      <c r="E136" s="4"/>
      <c r="F136" s="2"/>
      <c r="G136" s="2"/>
      <c r="H136" s="2"/>
      <c r="I136" s="2"/>
      <c r="J136" s="2"/>
      <c r="K136" s="2"/>
      <c r="L136" s="2"/>
      <c r="M136" s="2"/>
      <c r="N136" s="2"/>
      <c r="O136" s="2"/>
      <c r="P136" s="2"/>
      <c r="Q136" s="2"/>
      <c r="R136" s="2"/>
      <c r="S136" s="2"/>
      <c r="T136" s="2"/>
      <c r="U136" s="2"/>
    </row>
    <row r="137" spans="1:21">
      <c r="A137" s="1"/>
      <c r="B137" s="2"/>
      <c r="C137" s="2"/>
      <c r="D137" s="3"/>
      <c r="E137" s="4"/>
      <c r="F137" s="2"/>
      <c r="G137" s="2"/>
      <c r="H137" s="2"/>
      <c r="I137" s="2"/>
      <c r="J137" s="2"/>
      <c r="K137" s="2"/>
      <c r="L137" s="2"/>
      <c r="M137" s="2"/>
      <c r="N137" s="2"/>
      <c r="O137" s="2"/>
      <c r="P137" s="2"/>
      <c r="Q137" s="2"/>
      <c r="R137" s="2"/>
      <c r="S137" s="2"/>
      <c r="T137" s="2"/>
      <c r="U137" s="2"/>
    </row>
    <row r="138" spans="1:21">
      <c r="A138" s="1"/>
      <c r="B138" s="2"/>
      <c r="C138" s="2"/>
      <c r="D138" s="3"/>
      <c r="E138" s="4"/>
      <c r="F138" s="2"/>
      <c r="G138" s="2"/>
      <c r="H138" s="2"/>
      <c r="I138" s="2"/>
      <c r="J138" s="2"/>
      <c r="K138" s="2"/>
      <c r="L138" s="2"/>
      <c r="M138" s="2"/>
      <c r="N138" s="2"/>
      <c r="O138" s="2"/>
      <c r="P138" s="2"/>
      <c r="Q138" s="2"/>
      <c r="R138" s="2"/>
      <c r="S138" s="2"/>
      <c r="T138" s="2"/>
      <c r="U138" s="2"/>
    </row>
    <row r="139" spans="1:21">
      <c r="A139" s="1"/>
      <c r="B139" s="2"/>
      <c r="C139" s="2"/>
      <c r="D139" s="3"/>
      <c r="E139" s="4"/>
      <c r="F139" s="2"/>
      <c r="G139" s="2"/>
      <c r="H139" s="2"/>
      <c r="I139" s="2"/>
      <c r="J139" s="2"/>
      <c r="K139" s="2"/>
      <c r="L139" s="2"/>
      <c r="M139" s="2"/>
      <c r="N139" s="2"/>
      <c r="O139" s="2"/>
      <c r="P139" s="2"/>
      <c r="Q139" s="2"/>
      <c r="R139" s="2"/>
      <c r="S139" s="2"/>
      <c r="T139" s="2"/>
      <c r="U139" s="2"/>
    </row>
    <row r="140" spans="1:21">
      <c r="A140" s="1"/>
      <c r="B140" s="2"/>
      <c r="C140" s="2"/>
      <c r="D140" s="3"/>
      <c r="E140" s="4"/>
      <c r="F140" s="2"/>
      <c r="G140" s="2"/>
      <c r="H140" s="2"/>
      <c r="I140" s="2"/>
      <c r="J140" s="2"/>
      <c r="K140" s="2"/>
      <c r="L140" s="2"/>
      <c r="M140" s="2"/>
      <c r="N140" s="2"/>
      <c r="O140" s="2"/>
      <c r="P140" s="2"/>
      <c r="Q140" s="2"/>
      <c r="R140" s="2"/>
      <c r="S140" s="2"/>
      <c r="T140" s="2"/>
      <c r="U140" s="2"/>
    </row>
    <row r="141" spans="1:21">
      <c r="A141" s="1"/>
      <c r="B141" s="2"/>
      <c r="C141" s="2"/>
      <c r="D141" s="3"/>
      <c r="E141" s="4"/>
      <c r="F141" s="2"/>
      <c r="G141" s="2"/>
      <c r="H141" s="2"/>
      <c r="I141" s="2"/>
      <c r="J141" s="2"/>
      <c r="K141" s="2"/>
      <c r="L141" s="2"/>
      <c r="M141" s="2"/>
      <c r="N141" s="2"/>
      <c r="O141" s="2"/>
      <c r="P141" s="2"/>
      <c r="Q141" s="2"/>
      <c r="R141" s="2"/>
      <c r="S141" s="2"/>
      <c r="T141" s="2"/>
      <c r="U141" s="2"/>
    </row>
    <row r="142" spans="1:21">
      <c r="A142" s="1"/>
      <c r="B142" s="2"/>
      <c r="C142" s="2"/>
      <c r="D142" s="3"/>
      <c r="E142" s="4"/>
      <c r="F142" s="2"/>
      <c r="G142" s="2"/>
      <c r="H142" s="2"/>
      <c r="I142" s="2"/>
      <c r="J142" s="2"/>
      <c r="K142" s="2"/>
      <c r="L142" s="2"/>
      <c r="M142" s="2"/>
      <c r="N142" s="2"/>
      <c r="O142" s="2"/>
      <c r="P142" s="2"/>
      <c r="Q142" s="2"/>
      <c r="R142" s="2"/>
      <c r="S142" s="2"/>
      <c r="T142" s="2"/>
      <c r="U142" s="2"/>
    </row>
    <row r="143" spans="1:21">
      <c r="A143" s="1"/>
      <c r="B143" s="2"/>
      <c r="C143" s="2"/>
      <c r="D143" s="3"/>
      <c r="E143" s="4"/>
      <c r="F143" s="2"/>
      <c r="G143" s="2"/>
      <c r="H143" s="2"/>
      <c r="I143" s="2"/>
      <c r="J143" s="2"/>
      <c r="K143" s="2"/>
      <c r="L143" s="2"/>
      <c r="M143" s="2"/>
      <c r="N143" s="2"/>
      <c r="O143" s="2"/>
      <c r="P143" s="2"/>
      <c r="Q143" s="2"/>
      <c r="R143" s="2"/>
      <c r="S143" s="2"/>
      <c r="T143" s="2"/>
      <c r="U143" s="2"/>
    </row>
    <row r="144" spans="1:21">
      <c r="A144" s="1"/>
      <c r="B144" s="2"/>
      <c r="C144" s="2"/>
      <c r="D144" s="3"/>
      <c r="E144" s="4"/>
      <c r="F144" s="2"/>
      <c r="G144" s="2"/>
      <c r="H144" s="2"/>
      <c r="I144" s="2"/>
      <c r="J144" s="2"/>
      <c r="K144" s="2"/>
      <c r="L144" s="2"/>
      <c r="M144" s="2"/>
      <c r="N144" s="2"/>
      <c r="O144" s="2"/>
      <c r="P144" s="2"/>
      <c r="Q144" s="2"/>
      <c r="R144" s="2"/>
      <c r="S144" s="2"/>
      <c r="T144" s="2"/>
      <c r="U144" s="2"/>
    </row>
    <row r="145" spans="1:21">
      <c r="A145" s="1"/>
      <c r="B145" s="2"/>
      <c r="C145" s="2"/>
      <c r="D145" s="3"/>
      <c r="E145" s="4"/>
      <c r="F145" s="2"/>
      <c r="G145" s="2"/>
      <c r="H145" s="2"/>
      <c r="I145" s="2"/>
      <c r="J145" s="2"/>
      <c r="K145" s="2"/>
      <c r="L145" s="2"/>
      <c r="M145" s="2"/>
      <c r="N145" s="2"/>
      <c r="O145" s="2"/>
      <c r="P145" s="2"/>
      <c r="Q145" s="2"/>
      <c r="R145" s="2"/>
      <c r="S145" s="2"/>
      <c r="T145" s="2"/>
      <c r="U145" s="2"/>
    </row>
    <row r="146" spans="1:21">
      <c r="A146" s="1"/>
      <c r="B146" s="2"/>
      <c r="C146" s="2"/>
      <c r="D146" s="3"/>
      <c r="E146" s="4"/>
      <c r="F146" s="2"/>
      <c r="G146" s="2"/>
      <c r="H146" s="2"/>
      <c r="I146" s="2"/>
      <c r="J146" s="2"/>
      <c r="K146" s="2"/>
      <c r="L146" s="2"/>
      <c r="M146" s="2"/>
      <c r="N146" s="2"/>
      <c r="O146" s="2"/>
      <c r="P146" s="2"/>
      <c r="Q146" s="2"/>
      <c r="R146" s="2"/>
      <c r="S146" s="2"/>
      <c r="T146" s="2"/>
      <c r="U146" s="2"/>
    </row>
    <row r="147" spans="1:21">
      <c r="A147" s="1"/>
      <c r="B147" s="2"/>
      <c r="C147" s="2"/>
      <c r="D147" s="3"/>
      <c r="E147" s="4"/>
      <c r="F147" s="2"/>
      <c r="G147" s="2"/>
      <c r="H147" s="2"/>
      <c r="I147" s="2"/>
      <c r="J147" s="2"/>
      <c r="K147" s="2"/>
      <c r="L147" s="2"/>
      <c r="M147" s="2"/>
      <c r="N147" s="2"/>
      <c r="O147" s="2"/>
      <c r="P147" s="2"/>
      <c r="Q147" s="2"/>
      <c r="R147" s="2"/>
      <c r="S147" s="2"/>
      <c r="T147" s="2"/>
      <c r="U147" s="2"/>
    </row>
    <row r="148" spans="1:21">
      <c r="A148" s="1"/>
      <c r="B148" s="2"/>
      <c r="C148" s="2"/>
      <c r="D148" s="3"/>
      <c r="E148" s="4"/>
      <c r="F148" s="2"/>
      <c r="G148" s="2"/>
      <c r="H148" s="2"/>
      <c r="I148" s="2"/>
      <c r="J148" s="2"/>
      <c r="K148" s="2"/>
      <c r="L148" s="2"/>
      <c r="M148" s="2"/>
      <c r="N148" s="2"/>
      <c r="O148" s="2"/>
      <c r="P148" s="2"/>
      <c r="Q148" s="2"/>
      <c r="R148" s="2"/>
      <c r="S148" s="2"/>
      <c r="T148" s="2"/>
      <c r="U148" s="2"/>
    </row>
    <row r="149" spans="1:21">
      <c r="A149" s="1"/>
      <c r="B149" s="2"/>
      <c r="C149" s="2"/>
      <c r="D149" s="3"/>
      <c r="E149" s="4"/>
      <c r="F149" s="2"/>
      <c r="G149" s="2"/>
      <c r="H149" s="2"/>
      <c r="I149" s="2"/>
      <c r="J149" s="2"/>
      <c r="K149" s="2"/>
      <c r="L149" s="2"/>
      <c r="M149" s="2"/>
      <c r="N149" s="2"/>
      <c r="O149" s="2"/>
      <c r="P149" s="2"/>
      <c r="Q149" s="2"/>
      <c r="R149" s="2"/>
      <c r="S149" s="2"/>
      <c r="T149" s="2"/>
      <c r="U149" s="2"/>
    </row>
    <row r="150" spans="1:21">
      <c r="A150" s="1"/>
      <c r="B150" s="2"/>
      <c r="C150" s="2"/>
      <c r="D150" s="3"/>
      <c r="E150" s="4"/>
      <c r="F150" s="2"/>
      <c r="G150" s="2"/>
      <c r="H150" s="2"/>
      <c r="I150" s="2"/>
      <c r="J150" s="2"/>
      <c r="K150" s="2"/>
      <c r="L150" s="2"/>
      <c r="M150" s="2"/>
      <c r="N150" s="2"/>
      <c r="O150" s="2"/>
      <c r="P150" s="2"/>
      <c r="Q150" s="2"/>
      <c r="R150" s="2"/>
      <c r="S150" s="2"/>
      <c r="T150" s="2"/>
      <c r="U150" s="2"/>
    </row>
    <row r="151" spans="1:21">
      <c r="A151" s="1"/>
      <c r="B151" s="2"/>
      <c r="C151" s="2"/>
      <c r="D151" s="3"/>
      <c r="E151" s="4"/>
      <c r="F151" s="2"/>
      <c r="G151" s="2"/>
      <c r="H151" s="2"/>
      <c r="I151" s="2"/>
      <c r="J151" s="2"/>
      <c r="K151" s="2"/>
      <c r="L151" s="2"/>
      <c r="M151" s="2"/>
      <c r="N151" s="2"/>
      <c r="O151" s="2"/>
      <c r="P151" s="2"/>
      <c r="Q151" s="2"/>
      <c r="R151" s="2"/>
      <c r="S151" s="2"/>
      <c r="T151" s="2"/>
      <c r="U151" s="2"/>
    </row>
    <row r="152" spans="1:21">
      <c r="A152" s="1"/>
      <c r="B152" s="2"/>
      <c r="C152" s="2"/>
      <c r="D152" s="3"/>
      <c r="E152" s="4"/>
      <c r="F152" s="2"/>
      <c r="G152" s="2"/>
      <c r="H152" s="2"/>
      <c r="I152" s="2"/>
      <c r="J152" s="2"/>
      <c r="K152" s="2"/>
      <c r="L152" s="2"/>
      <c r="M152" s="2"/>
      <c r="N152" s="2"/>
      <c r="O152" s="2"/>
      <c r="P152" s="2"/>
      <c r="Q152" s="2"/>
      <c r="R152" s="2"/>
      <c r="S152" s="2"/>
      <c r="T152" s="2"/>
      <c r="U152" s="2"/>
    </row>
    <row r="153" spans="1:21">
      <c r="A153" s="1"/>
      <c r="B153" s="2"/>
      <c r="C153" s="2"/>
      <c r="D153" s="3"/>
      <c r="E153" s="4"/>
      <c r="F153" s="2"/>
      <c r="G153" s="2"/>
      <c r="H153" s="2"/>
      <c r="I153" s="2"/>
      <c r="J153" s="2"/>
      <c r="K153" s="2"/>
      <c r="L153" s="2"/>
      <c r="M153" s="2"/>
      <c r="N153" s="2"/>
      <c r="O153" s="2"/>
      <c r="P153" s="2"/>
      <c r="Q153" s="2"/>
      <c r="R153" s="2"/>
      <c r="S153" s="2"/>
      <c r="T153" s="2"/>
      <c r="U153" s="2"/>
    </row>
    <row r="154" spans="1:21">
      <c r="A154" s="1"/>
      <c r="B154" s="2"/>
      <c r="C154" s="2"/>
      <c r="D154" s="3"/>
      <c r="E154" s="4"/>
      <c r="F154" s="2"/>
      <c r="G154" s="2"/>
      <c r="H154" s="2"/>
      <c r="I154" s="2"/>
      <c r="J154" s="2"/>
      <c r="K154" s="2"/>
      <c r="L154" s="2"/>
      <c r="M154" s="2"/>
      <c r="N154" s="2"/>
      <c r="O154" s="2"/>
      <c r="P154" s="2"/>
      <c r="Q154" s="2"/>
      <c r="R154" s="2"/>
      <c r="S154" s="2"/>
      <c r="T154" s="2"/>
      <c r="U154" s="2"/>
    </row>
    <row r="155" spans="1:21">
      <c r="A155" s="1"/>
      <c r="B155" s="2"/>
      <c r="C155" s="2"/>
      <c r="D155" s="3"/>
      <c r="E155" s="4"/>
      <c r="F155" s="2"/>
      <c r="G155" s="2"/>
      <c r="H155" s="2"/>
      <c r="I155" s="2"/>
      <c r="J155" s="2"/>
      <c r="K155" s="2"/>
      <c r="L155" s="2"/>
      <c r="M155" s="2"/>
      <c r="N155" s="2"/>
      <c r="O155" s="2"/>
      <c r="P155" s="2"/>
      <c r="Q155" s="2"/>
      <c r="R155" s="2"/>
      <c r="S155" s="2"/>
      <c r="T155" s="2"/>
      <c r="U155" s="2"/>
    </row>
    <row r="156" spans="1:21">
      <c r="A156" s="1"/>
      <c r="B156" s="2"/>
      <c r="C156" s="2"/>
      <c r="D156" s="3"/>
      <c r="E156" s="4"/>
      <c r="F156" s="2"/>
      <c r="G156" s="2"/>
      <c r="H156" s="2"/>
      <c r="I156" s="2"/>
      <c r="J156" s="2"/>
      <c r="K156" s="2"/>
      <c r="L156" s="2"/>
      <c r="M156" s="2"/>
      <c r="N156" s="2"/>
      <c r="O156" s="2"/>
      <c r="P156" s="2"/>
      <c r="Q156" s="2"/>
      <c r="R156" s="2"/>
      <c r="S156" s="2"/>
      <c r="T156" s="2"/>
      <c r="U156" s="2"/>
    </row>
    <row r="157" spans="1:21">
      <c r="A157" s="1"/>
      <c r="B157" s="2"/>
      <c r="C157" s="2"/>
      <c r="D157" s="3"/>
      <c r="E157" s="4"/>
      <c r="F157" s="2"/>
      <c r="G157" s="2"/>
      <c r="H157" s="2"/>
      <c r="I157" s="2"/>
      <c r="J157" s="2"/>
      <c r="K157" s="2"/>
      <c r="L157" s="2"/>
      <c r="M157" s="2"/>
      <c r="N157" s="2"/>
      <c r="O157" s="2"/>
      <c r="P157" s="2"/>
      <c r="Q157" s="2"/>
      <c r="R157" s="2"/>
      <c r="S157" s="2"/>
      <c r="T157" s="2"/>
      <c r="U157" s="2"/>
    </row>
    <row r="158" spans="1:21">
      <c r="A158" s="1"/>
      <c r="B158" s="2"/>
      <c r="C158" s="2"/>
      <c r="D158" s="3"/>
      <c r="E158" s="4"/>
      <c r="F158" s="2"/>
      <c r="G158" s="2"/>
      <c r="H158" s="2"/>
      <c r="I158" s="2"/>
      <c r="J158" s="2"/>
      <c r="K158" s="2"/>
      <c r="L158" s="2"/>
      <c r="M158" s="2"/>
      <c r="N158" s="2"/>
      <c r="O158" s="2"/>
      <c r="P158" s="2"/>
      <c r="Q158" s="2"/>
      <c r="R158" s="2"/>
      <c r="S158" s="2"/>
      <c r="T158" s="2"/>
      <c r="U158" s="2"/>
    </row>
    <row r="159" spans="1:21">
      <c r="A159" s="1"/>
      <c r="B159" s="2"/>
      <c r="C159" s="2"/>
      <c r="D159" s="3"/>
      <c r="E159" s="4"/>
      <c r="F159" s="2"/>
      <c r="G159" s="2"/>
      <c r="H159" s="2"/>
      <c r="I159" s="2"/>
      <c r="J159" s="2"/>
      <c r="K159" s="2"/>
      <c r="L159" s="2"/>
      <c r="M159" s="2"/>
      <c r="N159" s="2"/>
      <c r="O159" s="2"/>
      <c r="P159" s="2"/>
      <c r="Q159" s="2"/>
      <c r="R159" s="2"/>
      <c r="S159" s="2"/>
      <c r="T159" s="2"/>
      <c r="U159" s="2"/>
    </row>
    <row r="160" spans="1:21">
      <c r="A160" s="1"/>
      <c r="B160" s="2"/>
      <c r="C160" s="2"/>
      <c r="D160" s="3"/>
      <c r="E160" s="4"/>
      <c r="F160" s="2"/>
      <c r="G160" s="2"/>
      <c r="H160" s="2"/>
      <c r="I160" s="2"/>
      <c r="J160" s="2"/>
      <c r="K160" s="2"/>
      <c r="L160" s="2"/>
      <c r="M160" s="2"/>
      <c r="N160" s="2"/>
      <c r="O160" s="2"/>
      <c r="P160" s="2"/>
      <c r="Q160" s="2"/>
      <c r="R160" s="2"/>
      <c r="S160" s="2"/>
      <c r="T160" s="2"/>
      <c r="U160" s="2"/>
    </row>
    <row r="161" spans="1:21">
      <c r="A161" s="1"/>
      <c r="B161" s="2"/>
      <c r="C161" s="2"/>
      <c r="D161" s="3"/>
      <c r="E161" s="4"/>
      <c r="F161" s="2"/>
      <c r="G161" s="2"/>
      <c r="H161" s="2"/>
      <c r="I161" s="2"/>
      <c r="J161" s="2"/>
      <c r="K161" s="2"/>
      <c r="L161" s="2"/>
      <c r="M161" s="2"/>
      <c r="N161" s="2"/>
      <c r="O161" s="2"/>
      <c r="P161" s="2"/>
      <c r="Q161" s="2"/>
      <c r="R161" s="2"/>
      <c r="S161" s="2"/>
      <c r="T161" s="2"/>
      <c r="U161" s="2"/>
    </row>
    <row r="162" spans="1:21">
      <c r="A162" s="1"/>
      <c r="B162" s="2"/>
      <c r="C162" s="2"/>
      <c r="D162" s="3"/>
      <c r="E162" s="4"/>
      <c r="F162" s="2"/>
      <c r="G162" s="2"/>
      <c r="H162" s="2"/>
      <c r="I162" s="2"/>
      <c r="J162" s="2"/>
      <c r="K162" s="2"/>
      <c r="L162" s="2"/>
      <c r="M162" s="2"/>
      <c r="N162" s="2"/>
      <c r="O162" s="2"/>
      <c r="P162" s="2"/>
      <c r="Q162" s="2"/>
      <c r="R162" s="2"/>
      <c r="S162" s="2"/>
      <c r="T162" s="2"/>
      <c r="U162" s="2"/>
    </row>
    <row r="163" spans="1:21">
      <c r="A163" s="1"/>
      <c r="B163" s="2"/>
      <c r="C163" s="2"/>
      <c r="D163" s="3"/>
      <c r="E163" s="4"/>
      <c r="F163" s="2"/>
      <c r="G163" s="2"/>
      <c r="H163" s="2"/>
      <c r="I163" s="2"/>
      <c r="J163" s="2"/>
      <c r="K163" s="2"/>
      <c r="L163" s="2"/>
      <c r="M163" s="2"/>
      <c r="N163" s="2"/>
      <c r="O163" s="2"/>
      <c r="P163" s="2"/>
      <c r="Q163" s="2"/>
      <c r="R163" s="2"/>
      <c r="S163" s="2"/>
      <c r="T163" s="2"/>
      <c r="U163" s="2"/>
    </row>
    <row r="164" spans="1:21">
      <c r="A164" s="1"/>
      <c r="B164" s="2"/>
      <c r="C164" s="2"/>
      <c r="D164" s="3"/>
      <c r="E164" s="4"/>
      <c r="F164" s="2"/>
      <c r="G164" s="2"/>
      <c r="H164" s="2"/>
      <c r="I164" s="2"/>
      <c r="J164" s="2"/>
      <c r="K164" s="2"/>
      <c r="L164" s="2"/>
      <c r="M164" s="2"/>
      <c r="N164" s="2"/>
      <c r="O164" s="2"/>
      <c r="P164" s="2"/>
      <c r="Q164" s="2"/>
      <c r="R164" s="2"/>
      <c r="S164" s="2"/>
      <c r="T164" s="2"/>
      <c r="U164" s="2"/>
    </row>
    <row r="165" spans="1:21">
      <c r="A165" s="1"/>
      <c r="B165" s="2"/>
      <c r="C165" s="2"/>
      <c r="D165" s="3"/>
      <c r="E165" s="4"/>
      <c r="F165" s="2"/>
      <c r="G165" s="2"/>
      <c r="H165" s="2"/>
      <c r="I165" s="2"/>
      <c r="J165" s="2"/>
      <c r="K165" s="2"/>
      <c r="L165" s="2"/>
      <c r="M165" s="2"/>
      <c r="N165" s="2"/>
      <c r="O165" s="2"/>
      <c r="P165" s="2"/>
      <c r="Q165" s="2"/>
      <c r="R165" s="2"/>
      <c r="S165" s="2"/>
      <c r="T165" s="2"/>
      <c r="U165" s="2"/>
    </row>
    <row r="166" spans="1:21">
      <c r="A166" s="1"/>
      <c r="B166" s="2"/>
      <c r="C166" s="2"/>
      <c r="D166" s="3"/>
      <c r="E166" s="4"/>
      <c r="F166" s="2"/>
      <c r="G166" s="2"/>
      <c r="H166" s="2"/>
      <c r="I166" s="2"/>
      <c r="J166" s="2"/>
      <c r="K166" s="2"/>
      <c r="L166" s="2"/>
      <c r="M166" s="2"/>
      <c r="N166" s="2"/>
      <c r="O166" s="2"/>
      <c r="P166" s="2"/>
      <c r="Q166" s="2"/>
      <c r="R166" s="2"/>
      <c r="S166" s="2"/>
      <c r="T166" s="2"/>
      <c r="U166" s="2"/>
    </row>
    <row r="167" spans="1:21">
      <c r="A167" s="1"/>
      <c r="B167" s="2"/>
      <c r="C167" s="2"/>
      <c r="D167" s="3"/>
      <c r="E167" s="4"/>
      <c r="F167" s="2"/>
      <c r="G167" s="2"/>
      <c r="H167" s="2"/>
      <c r="I167" s="2"/>
      <c r="J167" s="2"/>
      <c r="K167" s="2"/>
      <c r="L167" s="2"/>
      <c r="M167" s="2"/>
      <c r="N167" s="2"/>
      <c r="O167" s="2"/>
      <c r="P167" s="2"/>
      <c r="Q167" s="2"/>
      <c r="R167" s="2"/>
      <c r="S167" s="2"/>
      <c r="T167" s="2"/>
      <c r="U167" s="2"/>
    </row>
    <row r="168" spans="1:21">
      <c r="A168" s="1"/>
      <c r="B168" s="2"/>
      <c r="C168" s="2"/>
      <c r="D168" s="3"/>
      <c r="E168" s="4"/>
      <c r="F168" s="2"/>
      <c r="G168" s="2"/>
      <c r="H168" s="2"/>
      <c r="I168" s="2"/>
      <c r="J168" s="2"/>
      <c r="K168" s="2"/>
      <c r="L168" s="2"/>
      <c r="M168" s="2"/>
      <c r="N168" s="2"/>
      <c r="O168" s="2"/>
      <c r="P168" s="2"/>
      <c r="Q168" s="2"/>
      <c r="R168" s="2"/>
      <c r="S168" s="2"/>
      <c r="T168" s="2"/>
      <c r="U168" s="2"/>
    </row>
    <row r="169" spans="1:21">
      <c r="A169" s="1"/>
      <c r="B169" s="2"/>
      <c r="C169" s="2"/>
      <c r="D169" s="3"/>
      <c r="E169" s="4"/>
      <c r="F169" s="2"/>
      <c r="G169" s="2"/>
      <c r="H169" s="2"/>
      <c r="I169" s="2"/>
      <c r="J169" s="2"/>
      <c r="K169" s="2"/>
      <c r="L169" s="2"/>
      <c r="M169" s="2"/>
      <c r="N169" s="2"/>
      <c r="O169" s="2"/>
      <c r="P169" s="2"/>
      <c r="Q169" s="2"/>
      <c r="R169" s="2"/>
      <c r="S169" s="2"/>
      <c r="T169" s="2"/>
      <c r="U169" s="2"/>
    </row>
    <row r="170" spans="1:21">
      <c r="A170" s="1"/>
      <c r="B170" s="2"/>
      <c r="C170" s="2"/>
      <c r="D170" s="3"/>
      <c r="E170" s="4"/>
      <c r="F170" s="2"/>
      <c r="G170" s="2"/>
      <c r="H170" s="2"/>
      <c r="I170" s="2"/>
      <c r="J170" s="2"/>
      <c r="K170" s="2"/>
      <c r="L170" s="2"/>
      <c r="M170" s="2"/>
      <c r="N170" s="2"/>
      <c r="O170" s="2"/>
      <c r="P170" s="2"/>
      <c r="Q170" s="2"/>
      <c r="R170" s="2"/>
      <c r="S170" s="2"/>
      <c r="T170" s="2"/>
      <c r="U170" s="2"/>
    </row>
    <row r="171" spans="1:21">
      <c r="A171" s="1"/>
      <c r="B171" s="2"/>
      <c r="C171" s="2"/>
      <c r="D171" s="3"/>
      <c r="E171" s="4"/>
      <c r="F171" s="2"/>
      <c r="G171" s="2"/>
      <c r="H171" s="2"/>
      <c r="I171" s="2"/>
      <c r="J171" s="2"/>
      <c r="K171" s="2"/>
      <c r="L171" s="2"/>
      <c r="M171" s="2"/>
      <c r="N171" s="2"/>
      <c r="O171" s="2"/>
      <c r="P171" s="2"/>
      <c r="Q171" s="2"/>
      <c r="R171" s="2"/>
      <c r="S171" s="2"/>
      <c r="T171" s="2"/>
      <c r="U171" s="2"/>
    </row>
    <row r="172" spans="1:21">
      <c r="A172" s="1"/>
      <c r="B172" s="2"/>
      <c r="C172" s="2"/>
      <c r="D172" s="3"/>
      <c r="E172" s="4"/>
      <c r="F172" s="2"/>
      <c r="G172" s="2"/>
      <c r="H172" s="2"/>
      <c r="I172" s="2"/>
      <c r="J172" s="2"/>
      <c r="K172" s="2"/>
      <c r="L172" s="2"/>
      <c r="M172" s="2"/>
      <c r="N172" s="2"/>
      <c r="O172" s="2"/>
      <c r="P172" s="2"/>
      <c r="Q172" s="2"/>
      <c r="R172" s="2"/>
      <c r="S172" s="2"/>
      <c r="T172" s="2"/>
      <c r="U172" s="2"/>
    </row>
    <row r="173" spans="1:21">
      <c r="A173" s="1"/>
      <c r="B173" s="2"/>
      <c r="C173" s="2"/>
      <c r="D173" s="3"/>
      <c r="E173" s="4"/>
      <c r="F173" s="2"/>
      <c r="G173" s="2"/>
      <c r="H173" s="2"/>
      <c r="I173" s="2"/>
      <c r="J173" s="2"/>
      <c r="K173" s="2"/>
      <c r="L173" s="2"/>
      <c r="M173" s="2"/>
      <c r="N173" s="2"/>
      <c r="O173" s="2"/>
      <c r="P173" s="2"/>
      <c r="Q173" s="2"/>
      <c r="R173" s="2"/>
      <c r="S173" s="2"/>
      <c r="T173" s="2"/>
      <c r="U173" s="2"/>
    </row>
    <row r="174" spans="1:21">
      <c r="A174" s="1"/>
      <c r="B174" s="2"/>
      <c r="C174" s="2"/>
      <c r="D174" s="3"/>
      <c r="E174" s="4"/>
      <c r="F174" s="2"/>
      <c r="G174" s="2"/>
      <c r="H174" s="2"/>
      <c r="I174" s="2"/>
      <c r="J174" s="2"/>
      <c r="K174" s="2"/>
      <c r="L174" s="2"/>
      <c r="M174" s="2"/>
      <c r="N174" s="2"/>
      <c r="O174" s="2"/>
      <c r="P174" s="2"/>
      <c r="Q174" s="2"/>
      <c r="R174" s="2"/>
      <c r="S174" s="2"/>
      <c r="T174" s="2"/>
      <c r="U174" s="2"/>
    </row>
    <row r="175" spans="1:21">
      <c r="A175" s="1"/>
      <c r="B175" s="2"/>
      <c r="C175" s="2"/>
      <c r="D175" s="3"/>
      <c r="E175" s="4"/>
      <c r="F175" s="2"/>
      <c r="G175" s="2"/>
      <c r="H175" s="2"/>
      <c r="I175" s="2"/>
      <c r="J175" s="2"/>
      <c r="K175" s="2"/>
      <c r="L175" s="2"/>
      <c r="M175" s="2"/>
      <c r="N175" s="2"/>
      <c r="O175" s="2"/>
      <c r="P175" s="2"/>
      <c r="Q175" s="2"/>
      <c r="R175" s="2"/>
      <c r="S175" s="2"/>
      <c r="T175" s="2"/>
      <c r="U175" s="2"/>
    </row>
    <row r="176" spans="1:21">
      <c r="A176" s="1"/>
      <c r="B176" s="2"/>
      <c r="C176" s="2"/>
      <c r="D176" s="3"/>
      <c r="E176" s="4"/>
      <c r="F176" s="2"/>
      <c r="G176" s="2"/>
      <c r="H176" s="2"/>
      <c r="I176" s="2"/>
      <c r="J176" s="2"/>
      <c r="K176" s="2"/>
      <c r="L176" s="2"/>
      <c r="M176" s="2"/>
      <c r="N176" s="2"/>
      <c r="O176" s="2"/>
      <c r="P176" s="2"/>
      <c r="Q176" s="2"/>
      <c r="R176" s="2"/>
      <c r="S176" s="2"/>
      <c r="T176" s="2"/>
      <c r="U176" s="2"/>
    </row>
    <row r="177" spans="1:21">
      <c r="A177" s="1"/>
      <c r="B177" s="2"/>
      <c r="C177" s="2"/>
      <c r="D177" s="3"/>
      <c r="E177" s="4"/>
      <c r="F177" s="2"/>
      <c r="G177" s="2"/>
      <c r="H177" s="2"/>
      <c r="I177" s="2"/>
      <c r="J177" s="2"/>
      <c r="K177" s="2"/>
      <c r="L177" s="2"/>
      <c r="M177" s="2"/>
      <c r="N177" s="2"/>
      <c r="O177" s="2"/>
      <c r="P177" s="2"/>
      <c r="Q177" s="2"/>
      <c r="R177" s="2"/>
      <c r="S177" s="2"/>
      <c r="T177" s="2"/>
      <c r="U177" s="2"/>
    </row>
    <row r="178" spans="1:21">
      <c r="A178" s="1"/>
      <c r="B178" s="2"/>
      <c r="C178" s="2"/>
      <c r="D178" s="3"/>
      <c r="E178" s="4"/>
      <c r="F178" s="2"/>
      <c r="G178" s="2"/>
      <c r="H178" s="2"/>
      <c r="I178" s="2"/>
      <c r="J178" s="2"/>
      <c r="K178" s="2"/>
      <c r="L178" s="2"/>
      <c r="M178" s="2"/>
      <c r="N178" s="2"/>
      <c r="O178" s="2"/>
      <c r="P178" s="2"/>
      <c r="Q178" s="2"/>
      <c r="R178" s="2"/>
      <c r="S178" s="2"/>
      <c r="T178" s="2"/>
      <c r="U178" s="2"/>
    </row>
    <row r="179" spans="1:21">
      <c r="A179" s="1"/>
      <c r="B179" s="2"/>
      <c r="C179" s="2"/>
      <c r="D179" s="3"/>
      <c r="E179" s="4"/>
      <c r="F179" s="2"/>
      <c r="G179" s="2"/>
      <c r="H179" s="2"/>
      <c r="I179" s="2"/>
      <c r="J179" s="2"/>
      <c r="K179" s="2"/>
      <c r="L179" s="2"/>
      <c r="M179" s="2"/>
      <c r="N179" s="2"/>
      <c r="O179" s="2"/>
      <c r="P179" s="2"/>
      <c r="Q179" s="2"/>
      <c r="R179" s="2"/>
      <c r="S179" s="2"/>
      <c r="T179" s="2"/>
      <c r="U179" s="2"/>
    </row>
    <row r="180" spans="1:21">
      <c r="A180" s="1"/>
      <c r="B180" s="2"/>
      <c r="C180" s="2"/>
      <c r="D180" s="3"/>
      <c r="E180" s="4"/>
      <c r="F180" s="2"/>
      <c r="G180" s="2"/>
      <c r="H180" s="2"/>
      <c r="I180" s="2"/>
      <c r="J180" s="2"/>
      <c r="K180" s="2"/>
      <c r="L180" s="2"/>
      <c r="M180" s="2"/>
      <c r="N180" s="2"/>
      <c r="O180" s="2"/>
      <c r="P180" s="2"/>
      <c r="Q180" s="2"/>
      <c r="R180" s="2"/>
      <c r="S180" s="2"/>
      <c r="T180" s="2"/>
      <c r="U180" s="2"/>
    </row>
    <row r="181" spans="1:21">
      <c r="A181" s="1"/>
      <c r="B181" s="2"/>
      <c r="C181" s="2"/>
      <c r="D181" s="3"/>
      <c r="E181" s="4"/>
      <c r="F181" s="2"/>
      <c r="G181" s="2"/>
      <c r="H181" s="2"/>
      <c r="I181" s="2"/>
      <c r="J181" s="2"/>
      <c r="K181" s="2"/>
      <c r="L181" s="2"/>
      <c r="M181" s="2"/>
      <c r="N181" s="2"/>
      <c r="O181" s="2"/>
      <c r="P181" s="2"/>
      <c r="Q181" s="2"/>
      <c r="R181" s="2"/>
      <c r="S181" s="2"/>
      <c r="T181" s="2"/>
      <c r="U181" s="2"/>
    </row>
    <row r="182" spans="1:21">
      <c r="A182" s="1"/>
      <c r="B182" s="2"/>
      <c r="C182" s="2"/>
      <c r="D182" s="3"/>
      <c r="E182" s="4"/>
      <c r="F182" s="2"/>
      <c r="G182" s="2"/>
      <c r="H182" s="2"/>
      <c r="I182" s="2"/>
      <c r="J182" s="2"/>
      <c r="K182" s="2"/>
      <c r="L182" s="2"/>
      <c r="M182" s="2"/>
      <c r="N182" s="2"/>
      <c r="O182" s="2"/>
      <c r="P182" s="2"/>
      <c r="Q182" s="2"/>
      <c r="R182" s="2"/>
      <c r="S182" s="2"/>
      <c r="T182" s="2"/>
      <c r="U182" s="2"/>
    </row>
    <row r="183" spans="1:21">
      <c r="A183" s="1"/>
      <c r="B183" s="2"/>
      <c r="C183" s="2"/>
      <c r="D183" s="3"/>
      <c r="E183" s="4"/>
      <c r="F183" s="2"/>
      <c r="G183" s="2"/>
      <c r="H183" s="2"/>
      <c r="I183" s="2"/>
      <c r="J183" s="2"/>
      <c r="K183" s="2"/>
      <c r="L183" s="2"/>
      <c r="M183" s="2"/>
      <c r="N183" s="2"/>
      <c r="O183" s="2"/>
      <c r="P183" s="2"/>
      <c r="Q183" s="2"/>
      <c r="R183" s="2"/>
      <c r="S183" s="2"/>
      <c r="T183" s="2"/>
      <c r="U183" s="2"/>
    </row>
    <row r="184" spans="1:21">
      <c r="A184" s="1"/>
      <c r="B184" s="2"/>
      <c r="C184" s="2"/>
      <c r="D184" s="3"/>
      <c r="E184" s="4"/>
      <c r="F184" s="2"/>
      <c r="G184" s="2"/>
      <c r="H184" s="2"/>
      <c r="I184" s="2"/>
      <c r="J184" s="2"/>
      <c r="K184" s="2"/>
      <c r="L184" s="2"/>
      <c r="M184" s="2"/>
      <c r="N184" s="2"/>
      <c r="O184" s="2"/>
      <c r="P184" s="2"/>
      <c r="Q184" s="2"/>
      <c r="R184" s="2"/>
      <c r="S184" s="2"/>
      <c r="T184" s="2"/>
      <c r="U184" s="2"/>
    </row>
    <row r="185" spans="1:21">
      <c r="A185" s="1"/>
      <c r="B185" s="2"/>
      <c r="C185" s="2"/>
      <c r="D185" s="3"/>
      <c r="E185" s="4"/>
      <c r="F185" s="2"/>
      <c r="G185" s="2"/>
      <c r="H185" s="2"/>
      <c r="I185" s="2"/>
      <c r="J185" s="2"/>
      <c r="K185" s="2"/>
      <c r="L185" s="2"/>
      <c r="M185" s="2"/>
      <c r="N185" s="2"/>
      <c r="O185" s="2"/>
      <c r="P185" s="2"/>
      <c r="Q185" s="2"/>
      <c r="R185" s="2"/>
      <c r="S185" s="2"/>
      <c r="T185" s="2"/>
      <c r="U185" s="2"/>
    </row>
    <row r="186" spans="1:21">
      <c r="A186" s="1"/>
      <c r="B186" s="2"/>
      <c r="C186" s="2"/>
      <c r="D186" s="3"/>
      <c r="E186" s="4"/>
      <c r="F186" s="2"/>
      <c r="G186" s="2"/>
      <c r="H186" s="2"/>
      <c r="I186" s="2"/>
      <c r="J186" s="2"/>
      <c r="K186" s="2"/>
      <c r="L186" s="2"/>
      <c r="M186" s="2"/>
      <c r="N186" s="2"/>
      <c r="O186" s="2"/>
      <c r="P186" s="2"/>
      <c r="Q186" s="2"/>
      <c r="R186" s="2"/>
      <c r="S186" s="2"/>
      <c r="T186" s="2"/>
      <c r="U186" s="2"/>
    </row>
    <row r="187" spans="1:21">
      <c r="A187" s="1"/>
      <c r="B187" s="2"/>
      <c r="C187" s="2"/>
      <c r="D187" s="3"/>
      <c r="E187" s="4"/>
      <c r="F187" s="2"/>
      <c r="G187" s="2"/>
      <c r="H187" s="2"/>
      <c r="I187" s="2"/>
      <c r="J187" s="2"/>
      <c r="K187" s="2"/>
      <c r="L187" s="2"/>
      <c r="M187" s="2"/>
      <c r="N187" s="2"/>
      <c r="O187" s="2"/>
      <c r="P187" s="2"/>
      <c r="Q187" s="2"/>
      <c r="R187" s="2"/>
      <c r="S187" s="2"/>
      <c r="T187" s="2"/>
      <c r="U187" s="2"/>
    </row>
    <row r="188" spans="1:21">
      <c r="A188" s="1"/>
      <c r="B188" s="2"/>
      <c r="C188" s="2"/>
      <c r="D188" s="3"/>
      <c r="E188" s="4"/>
      <c r="F188" s="2"/>
      <c r="G188" s="2"/>
      <c r="H188" s="2"/>
      <c r="I188" s="2"/>
      <c r="J188" s="2"/>
      <c r="K188" s="2"/>
      <c r="L188" s="2"/>
      <c r="M188" s="2"/>
      <c r="N188" s="2"/>
      <c r="O188" s="2"/>
      <c r="P188" s="2"/>
      <c r="Q188" s="2"/>
      <c r="R188" s="2"/>
      <c r="S188" s="2"/>
      <c r="T188" s="2"/>
      <c r="U188" s="2"/>
    </row>
    <row r="189" spans="1:21">
      <c r="A189" s="1"/>
      <c r="B189" s="2"/>
      <c r="C189" s="2"/>
      <c r="D189" s="3"/>
      <c r="E189" s="4"/>
      <c r="F189" s="2"/>
      <c r="G189" s="2"/>
      <c r="H189" s="2"/>
      <c r="I189" s="2"/>
      <c r="J189" s="2"/>
      <c r="K189" s="2"/>
      <c r="L189" s="2"/>
      <c r="M189" s="2"/>
      <c r="N189" s="2"/>
      <c r="O189" s="2"/>
      <c r="P189" s="2"/>
      <c r="Q189" s="2"/>
      <c r="R189" s="2"/>
      <c r="S189" s="2"/>
      <c r="T189" s="2"/>
      <c r="U189" s="2"/>
    </row>
    <row r="190" spans="1:21">
      <c r="A190" s="1"/>
      <c r="B190" s="2"/>
      <c r="C190" s="2"/>
      <c r="D190" s="3"/>
      <c r="E190" s="4"/>
      <c r="F190" s="2"/>
      <c r="G190" s="2"/>
      <c r="H190" s="2"/>
      <c r="I190" s="2"/>
      <c r="J190" s="2"/>
      <c r="K190" s="2"/>
      <c r="L190" s="2"/>
      <c r="M190" s="2"/>
      <c r="N190" s="2"/>
      <c r="O190" s="2"/>
      <c r="P190" s="2"/>
      <c r="Q190" s="2"/>
      <c r="R190" s="2"/>
      <c r="S190" s="2"/>
      <c r="T190" s="2"/>
      <c r="U190" s="2"/>
    </row>
    <row r="191" spans="1:21">
      <c r="A191" s="1"/>
      <c r="B191" s="2"/>
      <c r="C191" s="2"/>
      <c r="D191" s="3"/>
      <c r="E191" s="4"/>
      <c r="F191" s="2"/>
      <c r="G191" s="2"/>
      <c r="H191" s="2"/>
      <c r="I191" s="2"/>
      <c r="J191" s="2"/>
      <c r="K191" s="2"/>
      <c r="L191" s="2"/>
      <c r="M191" s="2"/>
      <c r="N191" s="2"/>
      <c r="O191" s="2"/>
      <c r="P191" s="2"/>
      <c r="Q191" s="2"/>
      <c r="R191" s="2"/>
      <c r="S191" s="2"/>
      <c r="T191" s="2"/>
      <c r="U191" s="2"/>
    </row>
    <row r="192" spans="1:21">
      <c r="A192" s="1"/>
      <c r="B192" s="2"/>
      <c r="C192" s="2"/>
      <c r="D192" s="3"/>
      <c r="E192" s="4"/>
      <c r="F192" s="2"/>
      <c r="G192" s="2"/>
      <c r="H192" s="2"/>
      <c r="I192" s="2"/>
      <c r="J192" s="2"/>
      <c r="K192" s="2"/>
      <c r="L192" s="2"/>
      <c r="M192" s="2"/>
      <c r="N192" s="2"/>
      <c r="O192" s="2"/>
      <c r="P192" s="2"/>
      <c r="Q192" s="2"/>
      <c r="R192" s="2"/>
      <c r="S192" s="2"/>
      <c r="T192" s="2"/>
      <c r="U192" s="2"/>
    </row>
    <row r="193" spans="1:21">
      <c r="A193" s="1"/>
      <c r="B193" s="2"/>
      <c r="C193" s="2"/>
      <c r="D193" s="3"/>
      <c r="E193" s="4"/>
      <c r="F193" s="2"/>
      <c r="G193" s="2"/>
      <c r="H193" s="2"/>
      <c r="I193" s="2"/>
      <c r="J193" s="2"/>
      <c r="K193" s="2"/>
      <c r="L193" s="2"/>
      <c r="M193" s="2"/>
      <c r="N193" s="2"/>
      <c r="O193" s="2"/>
      <c r="P193" s="2"/>
      <c r="Q193" s="2"/>
      <c r="R193" s="2"/>
      <c r="S193" s="2"/>
      <c r="T193" s="2"/>
      <c r="U193" s="2"/>
    </row>
    <row r="194" spans="1:21">
      <c r="A194" s="1"/>
      <c r="B194" s="2"/>
      <c r="C194" s="2"/>
      <c r="D194" s="3"/>
      <c r="E194" s="4"/>
      <c r="F194" s="2"/>
      <c r="G194" s="2"/>
      <c r="H194" s="2"/>
      <c r="I194" s="2"/>
      <c r="J194" s="2"/>
      <c r="K194" s="2"/>
      <c r="L194" s="2"/>
      <c r="M194" s="2"/>
      <c r="N194" s="2"/>
      <c r="O194" s="2"/>
      <c r="P194" s="2"/>
      <c r="Q194" s="2"/>
      <c r="R194" s="2"/>
      <c r="S194" s="2"/>
      <c r="T194" s="2"/>
      <c r="U194" s="2"/>
    </row>
    <row r="195" spans="1:21">
      <c r="A195" s="1"/>
      <c r="B195" s="2"/>
      <c r="C195" s="2"/>
      <c r="D195" s="3"/>
      <c r="E195" s="4"/>
      <c r="F195" s="2"/>
      <c r="G195" s="2"/>
      <c r="H195" s="2"/>
      <c r="I195" s="2"/>
      <c r="J195" s="2"/>
      <c r="K195" s="2"/>
      <c r="L195" s="2"/>
      <c r="M195" s="2"/>
      <c r="N195" s="2"/>
      <c r="O195" s="2"/>
      <c r="P195" s="2"/>
      <c r="Q195" s="2"/>
      <c r="R195" s="2"/>
      <c r="S195" s="2"/>
      <c r="T195" s="2"/>
      <c r="U195" s="2"/>
    </row>
    <row r="196" spans="1:21">
      <c r="A196" s="1"/>
      <c r="B196" s="2"/>
      <c r="C196" s="2"/>
      <c r="D196" s="3"/>
      <c r="E196" s="4"/>
      <c r="F196" s="2"/>
      <c r="G196" s="2"/>
      <c r="H196" s="2"/>
      <c r="I196" s="2"/>
      <c r="J196" s="2"/>
      <c r="K196" s="2"/>
      <c r="L196" s="2"/>
      <c r="M196" s="2"/>
      <c r="N196" s="2"/>
      <c r="O196" s="2"/>
      <c r="P196" s="2"/>
      <c r="Q196" s="2"/>
      <c r="R196" s="2"/>
      <c r="S196" s="2"/>
      <c r="T196" s="2"/>
      <c r="U196" s="2"/>
    </row>
    <row r="197" spans="1:21">
      <c r="A197" s="1"/>
      <c r="B197" s="2"/>
      <c r="C197" s="2"/>
      <c r="D197" s="3"/>
      <c r="E197" s="4"/>
      <c r="F197" s="2"/>
      <c r="G197" s="2"/>
      <c r="H197" s="2"/>
      <c r="I197" s="2"/>
      <c r="J197" s="2"/>
      <c r="K197" s="2"/>
      <c r="L197" s="2"/>
      <c r="M197" s="2"/>
      <c r="N197" s="2"/>
      <c r="O197" s="2"/>
      <c r="P197" s="2"/>
      <c r="Q197" s="2"/>
      <c r="R197" s="2"/>
      <c r="S197" s="2"/>
      <c r="T197" s="2"/>
      <c r="U197" s="2"/>
    </row>
    <row r="198" spans="1:21">
      <c r="A198" s="1"/>
      <c r="B198" s="2"/>
      <c r="C198" s="2"/>
      <c r="D198" s="3"/>
      <c r="E198" s="4"/>
      <c r="F198" s="2"/>
      <c r="G198" s="2"/>
      <c r="H198" s="2"/>
      <c r="I198" s="2"/>
      <c r="J198" s="2"/>
      <c r="K198" s="2"/>
      <c r="L198" s="2"/>
      <c r="M198" s="2"/>
      <c r="N198" s="2"/>
      <c r="O198" s="2"/>
      <c r="P198" s="2"/>
      <c r="Q198" s="2"/>
      <c r="R198" s="2"/>
      <c r="S198" s="2"/>
      <c r="T198" s="2"/>
      <c r="U198" s="2"/>
    </row>
    <row r="199" spans="1:21">
      <c r="A199" s="1"/>
      <c r="B199" s="2"/>
      <c r="C199" s="2"/>
      <c r="D199" s="3"/>
      <c r="E199" s="4"/>
      <c r="F199" s="2"/>
      <c r="G199" s="2"/>
      <c r="H199" s="2"/>
      <c r="I199" s="2"/>
      <c r="J199" s="2"/>
      <c r="K199" s="2"/>
      <c r="L199" s="2"/>
      <c r="M199" s="2"/>
      <c r="N199" s="2"/>
      <c r="O199" s="2"/>
      <c r="P199" s="2"/>
      <c r="Q199" s="2"/>
      <c r="R199" s="2"/>
      <c r="S199" s="2"/>
      <c r="T199" s="2"/>
      <c r="U199" s="2"/>
    </row>
    <row r="200" spans="1:21">
      <c r="A200" s="1"/>
      <c r="B200" s="2"/>
      <c r="C200" s="2"/>
      <c r="D200" s="3"/>
      <c r="E200" s="4"/>
      <c r="F200" s="2"/>
      <c r="G200" s="2"/>
      <c r="H200" s="2"/>
      <c r="I200" s="2"/>
      <c r="J200" s="2"/>
      <c r="K200" s="2"/>
      <c r="L200" s="2"/>
      <c r="M200" s="2"/>
      <c r="N200" s="2"/>
      <c r="O200" s="2"/>
      <c r="P200" s="2"/>
      <c r="Q200" s="2"/>
      <c r="R200" s="2"/>
      <c r="S200" s="2"/>
      <c r="T200" s="2"/>
      <c r="U200" s="2"/>
    </row>
    <row r="201" spans="1:21">
      <c r="A201" s="1"/>
      <c r="B201" s="2"/>
      <c r="C201" s="2"/>
      <c r="D201" s="3"/>
      <c r="E201" s="4"/>
      <c r="F201" s="2"/>
      <c r="G201" s="2"/>
      <c r="H201" s="2"/>
      <c r="I201" s="2"/>
      <c r="J201" s="2"/>
      <c r="K201" s="2"/>
      <c r="L201" s="2"/>
      <c r="M201" s="2"/>
      <c r="N201" s="2"/>
      <c r="O201" s="2"/>
      <c r="P201" s="2"/>
      <c r="Q201" s="2"/>
      <c r="R201" s="2"/>
      <c r="S201" s="2"/>
      <c r="T201" s="2"/>
      <c r="U201" s="2"/>
    </row>
    <row r="202" spans="1:21">
      <c r="A202" s="1"/>
      <c r="B202" s="2"/>
      <c r="C202" s="2"/>
      <c r="D202" s="3"/>
      <c r="E202" s="4"/>
      <c r="F202" s="2"/>
      <c r="G202" s="2"/>
      <c r="H202" s="2"/>
      <c r="I202" s="2"/>
      <c r="J202" s="2"/>
      <c r="K202" s="2"/>
      <c r="L202" s="2"/>
      <c r="M202" s="2"/>
      <c r="N202" s="2"/>
      <c r="O202" s="2"/>
      <c r="P202" s="2"/>
      <c r="Q202" s="2"/>
      <c r="R202" s="2"/>
      <c r="S202" s="2"/>
      <c r="T202" s="2"/>
      <c r="U202" s="2"/>
    </row>
    <row r="203" spans="1:21">
      <c r="A203" s="1"/>
      <c r="B203" s="2"/>
      <c r="C203" s="2"/>
      <c r="D203" s="3"/>
      <c r="E203" s="4"/>
      <c r="F203" s="2"/>
      <c r="G203" s="2"/>
      <c r="H203" s="2"/>
      <c r="I203" s="2"/>
      <c r="J203" s="2"/>
      <c r="K203" s="2"/>
      <c r="L203" s="2"/>
      <c r="M203" s="2"/>
      <c r="N203" s="2"/>
      <c r="O203" s="2"/>
      <c r="P203" s="2"/>
      <c r="Q203" s="2"/>
      <c r="R203" s="2"/>
      <c r="S203" s="2"/>
      <c r="T203" s="2"/>
      <c r="U203" s="2"/>
    </row>
    <row r="204" spans="1:21">
      <c r="A204" s="1"/>
      <c r="B204" s="2"/>
      <c r="C204" s="2"/>
      <c r="D204" s="3"/>
      <c r="E204" s="4"/>
      <c r="F204" s="2"/>
      <c r="G204" s="2"/>
      <c r="H204" s="2"/>
      <c r="I204" s="2"/>
      <c r="J204" s="2"/>
      <c r="K204" s="2"/>
      <c r="L204" s="2"/>
      <c r="M204" s="2"/>
      <c r="N204" s="2"/>
      <c r="O204" s="2"/>
      <c r="P204" s="2"/>
      <c r="Q204" s="2"/>
      <c r="R204" s="2"/>
      <c r="S204" s="2"/>
      <c r="T204" s="2"/>
      <c r="U204" s="2"/>
    </row>
    <row r="205" spans="1:21">
      <c r="A205" s="1"/>
      <c r="B205" s="2"/>
      <c r="C205" s="2"/>
      <c r="D205" s="3"/>
      <c r="E205" s="4"/>
      <c r="F205" s="2"/>
      <c r="G205" s="2"/>
      <c r="H205" s="2"/>
      <c r="I205" s="2"/>
      <c r="J205" s="2"/>
      <c r="K205" s="2"/>
      <c r="L205" s="2"/>
      <c r="M205" s="2"/>
      <c r="N205" s="2"/>
      <c r="O205" s="2"/>
      <c r="P205" s="2"/>
      <c r="Q205" s="2"/>
      <c r="R205" s="2"/>
      <c r="S205" s="2"/>
      <c r="T205" s="2"/>
      <c r="U205" s="2"/>
    </row>
    <row r="206" spans="1:21">
      <c r="A206" s="1"/>
      <c r="B206" s="2"/>
      <c r="C206" s="2"/>
      <c r="D206" s="3"/>
      <c r="E206" s="4"/>
      <c r="F206" s="2"/>
      <c r="G206" s="2"/>
      <c r="H206" s="2"/>
      <c r="I206" s="2"/>
      <c r="J206" s="2"/>
      <c r="K206" s="2"/>
      <c r="L206" s="2"/>
      <c r="M206" s="2"/>
      <c r="N206" s="2"/>
      <c r="O206" s="2"/>
      <c r="P206" s="2"/>
      <c r="Q206" s="2"/>
      <c r="R206" s="2"/>
      <c r="S206" s="2"/>
      <c r="T206" s="2"/>
      <c r="U206" s="2"/>
    </row>
    <row r="207" spans="1:21">
      <c r="A207" s="1"/>
      <c r="B207" s="2"/>
      <c r="C207" s="2"/>
      <c r="D207" s="3"/>
      <c r="E207" s="4"/>
      <c r="F207" s="2"/>
      <c r="G207" s="2"/>
      <c r="H207" s="2"/>
      <c r="I207" s="2"/>
      <c r="J207" s="2"/>
      <c r="K207" s="2"/>
      <c r="L207" s="2"/>
      <c r="M207" s="2"/>
      <c r="N207" s="2"/>
      <c r="O207" s="2"/>
      <c r="P207" s="2"/>
      <c r="Q207" s="2"/>
      <c r="R207" s="2"/>
      <c r="S207" s="2"/>
      <c r="T207" s="2"/>
      <c r="U207" s="2"/>
    </row>
    <row r="208" spans="1:21">
      <c r="A208" s="1"/>
      <c r="B208" s="2"/>
      <c r="C208" s="2"/>
      <c r="D208" s="3"/>
      <c r="E208" s="4"/>
      <c r="F208" s="2"/>
      <c r="G208" s="2"/>
      <c r="H208" s="2"/>
      <c r="I208" s="2"/>
      <c r="J208" s="2"/>
      <c r="K208" s="2"/>
      <c r="L208" s="2"/>
      <c r="M208" s="2"/>
      <c r="N208" s="2"/>
      <c r="O208" s="2"/>
      <c r="P208" s="2"/>
      <c r="Q208" s="2"/>
      <c r="R208" s="2"/>
      <c r="S208" s="2"/>
      <c r="T208" s="2"/>
      <c r="U208" s="2"/>
    </row>
    <row r="209" spans="1:21">
      <c r="A209" s="1"/>
      <c r="B209" s="2"/>
      <c r="C209" s="2"/>
      <c r="D209" s="3"/>
      <c r="E209" s="4"/>
      <c r="F209" s="2"/>
      <c r="G209" s="2"/>
      <c r="H209" s="2"/>
      <c r="I209" s="2"/>
      <c r="J209" s="2"/>
      <c r="K209" s="2"/>
      <c r="L209" s="2"/>
      <c r="M209" s="2"/>
      <c r="N209" s="2"/>
      <c r="O209" s="2"/>
      <c r="P209" s="2"/>
      <c r="Q209" s="2"/>
      <c r="R209" s="2"/>
      <c r="S209" s="2"/>
      <c r="T209" s="2"/>
      <c r="U209" s="2"/>
    </row>
    <row r="210" spans="1:21">
      <c r="A210" s="1"/>
      <c r="B210" s="2"/>
      <c r="C210" s="2"/>
      <c r="D210" s="3"/>
      <c r="E210" s="4"/>
      <c r="F210" s="2"/>
      <c r="G210" s="2"/>
      <c r="H210" s="2"/>
      <c r="I210" s="2"/>
      <c r="J210" s="2"/>
      <c r="K210" s="2"/>
      <c r="L210" s="2"/>
      <c r="M210" s="2"/>
      <c r="N210" s="2"/>
      <c r="O210" s="2"/>
      <c r="P210" s="2"/>
      <c r="Q210" s="2"/>
      <c r="R210" s="2"/>
      <c r="S210" s="2"/>
      <c r="T210" s="2"/>
      <c r="U210" s="2"/>
    </row>
    <row r="211" spans="1:21">
      <c r="A211" s="1"/>
      <c r="B211" s="2"/>
      <c r="C211" s="2"/>
      <c r="D211" s="3"/>
      <c r="E211" s="4"/>
      <c r="F211" s="2"/>
      <c r="G211" s="2"/>
      <c r="H211" s="2"/>
      <c r="I211" s="2"/>
      <c r="J211" s="2"/>
      <c r="K211" s="2"/>
      <c r="L211" s="2"/>
      <c r="M211" s="2"/>
      <c r="N211" s="2"/>
      <c r="O211" s="2"/>
      <c r="P211" s="2"/>
      <c r="Q211" s="2"/>
      <c r="R211" s="2"/>
      <c r="S211" s="2"/>
      <c r="T211" s="2"/>
      <c r="U211" s="2"/>
    </row>
    <row r="212" spans="1:21">
      <c r="A212" s="1"/>
      <c r="B212" s="2"/>
      <c r="C212" s="2"/>
      <c r="D212" s="3"/>
      <c r="E212" s="4"/>
      <c r="F212" s="2"/>
      <c r="G212" s="2"/>
      <c r="H212" s="2"/>
      <c r="I212" s="2"/>
      <c r="J212" s="2"/>
      <c r="K212" s="2"/>
      <c r="L212" s="2"/>
      <c r="M212" s="2"/>
      <c r="N212" s="2"/>
      <c r="O212" s="2"/>
      <c r="P212" s="2"/>
      <c r="Q212" s="2"/>
      <c r="R212" s="2"/>
      <c r="S212" s="2"/>
      <c r="T212" s="2"/>
      <c r="U212" s="2"/>
    </row>
    <row r="213" spans="1:21">
      <c r="A213" s="1"/>
      <c r="B213" s="2"/>
      <c r="C213" s="2"/>
      <c r="D213" s="3"/>
      <c r="E213" s="4"/>
      <c r="F213" s="2"/>
      <c r="G213" s="2"/>
      <c r="H213" s="2"/>
      <c r="I213" s="2"/>
      <c r="J213" s="2"/>
      <c r="K213" s="2"/>
      <c r="L213" s="2"/>
      <c r="M213" s="2"/>
      <c r="N213" s="2"/>
      <c r="O213" s="2"/>
      <c r="P213" s="2"/>
      <c r="Q213" s="2"/>
      <c r="R213" s="2"/>
      <c r="S213" s="2"/>
      <c r="T213" s="2"/>
      <c r="U213" s="2"/>
    </row>
    <row r="214" spans="1:21">
      <c r="A214" s="1"/>
      <c r="B214" s="2"/>
      <c r="C214" s="2"/>
      <c r="D214" s="3"/>
      <c r="E214" s="4"/>
      <c r="F214" s="2"/>
      <c r="G214" s="2"/>
      <c r="H214" s="2"/>
      <c r="I214" s="2"/>
      <c r="J214" s="2"/>
      <c r="K214" s="2"/>
      <c r="L214" s="2"/>
      <c r="M214" s="2"/>
      <c r="N214" s="2"/>
      <c r="O214" s="2"/>
      <c r="P214" s="2"/>
      <c r="Q214" s="2"/>
      <c r="R214" s="2"/>
      <c r="S214" s="2"/>
      <c r="T214" s="2"/>
      <c r="U214" s="2"/>
    </row>
    <row r="215" spans="1:21">
      <c r="A215" s="1"/>
      <c r="B215" s="2"/>
      <c r="C215" s="2"/>
      <c r="D215" s="3"/>
      <c r="E215" s="4"/>
      <c r="F215" s="2"/>
      <c r="G215" s="2"/>
      <c r="H215" s="2"/>
      <c r="I215" s="2"/>
      <c r="J215" s="2"/>
      <c r="K215" s="2"/>
      <c r="L215" s="2"/>
      <c r="M215" s="2"/>
      <c r="N215" s="2"/>
      <c r="O215" s="2"/>
      <c r="P215" s="2"/>
      <c r="Q215" s="2"/>
      <c r="R215" s="2"/>
      <c r="S215" s="2"/>
      <c r="T215" s="2"/>
      <c r="U215" s="2"/>
    </row>
    <row r="216" spans="1:21">
      <c r="A216" s="1"/>
      <c r="B216" s="2"/>
      <c r="C216" s="2"/>
      <c r="D216" s="3"/>
      <c r="E216" s="4"/>
      <c r="F216" s="2"/>
      <c r="G216" s="2"/>
      <c r="H216" s="2"/>
      <c r="I216" s="2"/>
      <c r="J216" s="2"/>
      <c r="K216" s="2"/>
      <c r="L216" s="2"/>
      <c r="M216" s="2"/>
      <c r="N216" s="2"/>
      <c r="O216" s="2"/>
      <c r="P216" s="2"/>
      <c r="Q216" s="2"/>
      <c r="R216" s="2"/>
      <c r="S216" s="2"/>
      <c r="T216" s="2"/>
      <c r="U216" s="2"/>
    </row>
    <row r="217" spans="1:21">
      <c r="A217" s="1"/>
      <c r="B217" s="2"/>
      <c r="C217" s="2"/>
      <c r="D217" s="3"/>
      <c r="E217" s="4"/>
      <c r="F217" s="2"/>
      <c r="G217" s="2"/>
      <c r="H217" s="2"/>
      <c r="I217" s="2"/>
      <c r="J217" s="2"/>
      <c r="K217" s="2"/>
      <c r="L217" s="2"/>
      <c r="M217" s="2"/>
      <c r="N217" s="2"/>
      <c r="O217" s="2"/>
      <c r="P217" s="2"/>
      <c r="Q217" s="2"/>
      <c r="R217" s="2"/>
      <c r="S217" s="2"/>
      <c r="T217" s="2"/>
      <c r="U217" s="2"/>
    </row>
    <row r="218" spans="1:21">
      <c r="A218" s="1"/>
      <c r="B218" s="2"/>
      <c r="C218" s="2"/>
      <c r="D218" s="3"/>
      <c r="E218" s="4"/>
      <c r="F218" s="2"/>
      <c r="G218" s="2"/>
      <c r="H218" s="2"/>
      <c r="I218" s="2"/>
      <c r="J218" s="2"/>
      <c r="K218" s="2"/>
      <c r="L218" s="2"/>
      <c r="M218" s="2"/>
      <c r="N218" s="2"/>
      <c r="O218" s="2"/>
      <c r="P218" s="2"/>
      <c r="Q218" s="2"/>
      <c r="R218" s="2"/>
      <c r="S218" s="2"/>
      <c r="T218" s="2"/>
      <c r="U218" s="2"/>
    </row>
    <row r="219" spans="1:21">
      <c r="A219" s="1"/>
      <c r="B219" s="2"/>
      <c r="C219" s="2"/>
      <c r="D219" s="3"/>
      <c r="E219" s="4"/>
      <c r="F219" s="2"/>
      <c r="G219" s="2"/>
      <c r="H219" s="2"/>
      <c r="I219" s="2"/>
      <c r="J219" s="2"/>
      <c r="K219" s="2"/>
      <c r="L219" s="2"/>
      <c r="M219" s="2"/>
      <c r="N219" s="2"/>
      <c r="O219" s="2"/>
      <c r="P219" s="2"/>
      <c r="Q219" s="2"/>
      <c r="R219" s="2"/>
      <c r="S219" s="2"/>
      <c r="T219" s="2"/>
      <c r="U219" s="2"/>
    </row>
    <row r="220" spans="1:21">
      <c r="A220" s="1"/>
      <c r="B220" s="2"/>
      <c r="C220" s="2"/>
      <c r="D220" s="3"/>
      <c r="E220" s="4"/>
      <c r="F220" s="2"/>
      <c r="G220" s="2"/>
      <c r="H220" s="2"/>
      <c r="I220" s="2"/>
      <c r="J220" s="2"/>
      <c r="K220" s="2"/>
      <c r="L220" s="2"/>
      <c r="M220" s="2"/>
      <c r="N220" s="2"/>
      <c r="O220" s="2"/>
      <c r="P220" s="2"/>
      <c r="Q220" s="2"/>
      <c r="R220" s="2"/>
      <c r="S220" s="2"/>
      <c r="T220" s="2"/>
      <c r="U220" s="2"/>
    </row>
    <row r="221" spans="1:21">
      <c r="A221" s="1"/>
      <c r="B221" s="2"/>
      <c r="C221" s="2"/>
      <c r="D221" s="3"/>
      <c r="E221" s="4"/>
      <c r="F221" s="2"/>
      <c r="G221" s="2"/>
      <c r="H221" s="2"/>
      <c r="I221" s="2"/>
      <c r="J221" s="2"/>
      <c r="K221" s="2"/>
      <c r="L221" s="2"/>
      <c r="M221" s="2"/>
      <c r="N221" s="2"/>
      <c r="O221" s="2"/>
      <c r="P221" s="2"/>
      <c r="Q221" s="2"/>
      <c r="R221" s="2"/>
      <c r="S221" s="2"/>
      <c r="T221" s="2"/>
      <c r="U221" s="2"/>
    </row>
    <row r="222" spans="1:21">
      <c r="A222" s="1"/>
      <c r="B222" s="2"/>
      <c r="C222" s="2"/>
      <c r="D222" s="3"/>
      <c r="E222" s="4"/>
      <c r="F222" s="2"/>
      <c r="G222" s="2"/>
      <c r="H222" s="2"/>
      <c r="I222" s="2"/>
      <c r="J222" s="2"/>
      <c r="K222" s="2"/>
      <c r="L222" s="2"/>
      <c r="M222" s="2"/>
      <c r="N222" s="2"/>
      <c r="O222" s="2"/>
      <c r="P222" s="2"/>
      <c r="Q222" s="2"/>
      <c r="R222" s="2"/>
      <c r="S222" s="2"/>
      <c r="T222" s="2"/>
      <c r="U222" s="2"/>
    </row>
    <row r="223" spans="1:21">
      <c r="A223" s="1"/>
      <c r="B223" s="2"/>
      <c r="C223" s="2"/>
      <c r="D223" s="3"/>
      <c r="E223" s="4"/>
      <c r="F223" s="2"/>
      <c r="G223" s="2"/>
      <c r="H223" s="2"/>
      <c r="I223" s="2"/>
      <c r="J223" s="2"/>
      <c r="K223" s="2"/>
      <c r="L223" s="2"/>
      <c r="M223" s="2"/>
      <c r="N223" s="2"/>
      <c r="O223" s="2"/>
      <c r="P223" s="2"/>
      <c r="Q223" s="2"/>
      <c r="R223" s="2"/>
      <c r="S223" s="2"/>
      <c r="T223" s="2"/>
      <c r="U223" s="2"/>
    </row>
    <row r="224" spans="1:21">
      <c r="A224" s="1"/>
      <c r="B224" s="2"/>
      <c r="C224" s="2"/>
      <c r="D224" s="3"/>
      <c r="E224" s="4"/>
      <c r="F224" s="2"/>
      <c r="G224" s="2"/>
      <c r="H224" s="2"/>
      <c r="I224" s="2"/>
      <c r="J224" s="2"/>
      <c r="K224" s="2"/>
      <c r="L224" s="2"/>
      <c r="M224" s="2"/>
      <c r="N224" s="2"/>
      <c r="O224" s="2"/>
      <c r="P224" s="2"/>
      <c r="Q224" s="2"/>
      <c r="R224" s="2"/>
      <c r="S224" s="2"/>
      <c r="T224" s="2"/>
      <c r="U224" s="2"/>
    </row>
    <row r="225" spans="1:21">
      <c r="A225" s="1"/>
      <c r="B225" s="2"/>
      <c r="C225" s="2"/>
      <c r="D225" s="3"/>
      <c r="E225" s="4"/>
      <c r="F225" s="2"/>
      <c r="G225" s="2"/>
      <c r="H225" s="2"/>
      <c r="I225" s="2"/>
      <c r="J225" s="2"/>
      <c r="K225" s="2"/>
      <c r="L225" s="2"/>
      <c r="M225" s="2"/>
      <c r="N225" s="2"/>
      <c r="O225" s="2"/>
      <c r="P225" s="2"/>
      <c r="Q225" s="2"/>
      <c r="R225" s="2"/>
      <c r="S225" s="2"/>
      <c r="T225" s="2"/>
      <c r="U225" s="2"/>
    </row>
    <row r="226" spans="1:21">
      <c r="A226" s="1"/>
      <c r="B226" s="2"/>
      <c r="C226" s="2"/>
      <c r="D226" s="3"/>
      <c r="E226" s="4"/>
      <c r="F226" s="2"/>
      <c r="G226" s="2"/>
      <c r="H226" s="2"/>
      <c r="I226" s="2"/>
      <c r="J226" s="2"/>
      <c r="K226" s="2"/>
      <c r="L226" s="2"/>
      <c r="M226" s="2"/>
      <c r="N226" s="2"/>
      <c r="O226" s="2"/>
      <c r="P226" s="2"/>
      <c r="Q226" s="2"/>
      <c r="R226" s="2"/>
      <c r="S226" s="2"/>
      <c r="T226" s="2"/>
      <c r="U226" s="2"/>
    </row>
    <row r="227" spans="1:21">
      <c r="A227" s="1"/>
      <c r="B227" s="2"/>
      <c r="C227" s="2"/>
      <c r="D227" s="3"/>
      <c r="E227" s="4"/>
      <c r="F227" s="2"/>
      <c r="G227" s="2"/>
      <c r="H227" s="2"/>
      <c r="I227" s="2"/>
      <c r="J227" s="2"/>
      <c r="K227" s="2"/>
      <c r="L227" s="2"/>
      <c r="M227" s="2"/>
      <c r="N227" s="2"/>
      <c r="O227" s="2"/>
      <c r="P227" s="2"/>
      <c r="Q227" s="2"/>
      <c r="R227" s="2"/>
      <c r="S227" s="2"/>
      <c r="T227" s="2"/>
      <c r="U227" s="2"/>
    </row>
    <row r="228" spans="1:21">
      <c r="A228" s="1"/>
      <c r="B228" s="2"/>
      <c r="C228" s="2"/>
      <c r="D228" s="3"/>
      <c r="E228" s="4"/>
      <c r="F228" s="2"/>
      <c r="G228" s="2"/>
      <c r="H228" s="2"/>
      <c r="I228" s="2"/>
      <c r="J228" s="2"/>
      <c r="K228" s="2"/>
      <c r="L228" s="2"/>
      <c r="M228" s="2"/>
      <c r="N228" s="2"/>
      <c r="O228" s="2"/>
      <c r="P228" s="2"/>
      <c r="Q228" s="2"/>
      <c r="R228" s="2"/>
      <c r="S228" s="2"/>
      <c r="T228" s="2"/>
      <c r="U228" s="2"/>
    </row>
    <row r="229" spans="1:21">
      <c r="A229" s="1"/>
      <c r="B229" s="2"/>
      <c r="C229" s="2"/>
      <c r="D229" s="3"/>
      <c r="E229" s="4"/>
      <c r="F229" s="2"/>
      <c r="G229" s="2"/>
      <c r="H229" s="2"/>
      <c r="I229" s="2"/>
      <c r="J229" s="2"/>
      <c r="K229" s="2"/>
      <c r="L229" s="2"/>
      <c r="M229" s="2"/>
      <c r="N229" s="2"/>
      <c r="O229" s="2"/>
      <c r="P229" s="2"/>
      <c r="Q229" s="2"/>
      <c r="R229" s="2"/>
      <c r="S229" s="2"/>
      <c r="T229" s="2"/>
      <c r="U229" s="2"/>
    </row>
    <row r="230" spans="1:21">
      <c r="A230" s="1"/>
      <c r="B230" s="2"/>
      <c r="C230" s="2"/>
      <c r="D230" s="3"/>
      <c r="E230" s="4"/>
      <c r="F230" s="2"/>
      <c r="G230" s="2"/>
      <c r="H230" s="2"/>
      <c r="I230" s="2"/>
      <c r="J230" s="2"/>
      <c r="K230" s="2"/>
      <c r="L230" s="2"/>
      <c r="M230" s="2"/>
      <c r="N230" s="2"/>
      <c r="O230" s="2"/>
      <c r="P230" s="2"/>
      <c r="Q230" s="2"/>
      <c r="R230" s="2"/>
      <c r="S230" s="2"/>
      <c r="T230" s="2"/>
      <c r="U230" s="2"/>
    </row>
    <row r="231" spans="1:21">
      <c r="A231" s="1"/>
      <c r="B231" s="2"/>
      <c r="C231" s="2"/>
      <c r="D231" s="3"/>
      <c r="E231" s="4"/>
      <c r="F231" s="2"/>
      <c r="G231" s="2"/>
      <c r="H231" s="2"/>
      <c r="I231" s="2"/>
      <c r="J231" s="2"/>
      <c r="K231" s="2"/>
      <c r="L231" s="2"/>
      <c r="M231" s="2"/>
      <c r="N231" s="2"/>
      <c r="O231" s="2"/>
      <c r="P231" s="2"/>
      <c r="Q231" s="2"/>
      <c r="R231" s="2"/>
      <c r="S231" s="2"/>
      <c r="T231" s="2"/>
      <c r="U231" s="2"/>
    </row>
    <row r="232" spans="1:21">
      <c r="A232" s="1"/>
      <c r="B232" s="2"/>
      <c r="C232" s="2"/>
      <c r="D232" s="3"/>
      <c r="E232" s="4"/>
      <c r="F232" s="2"/>
      <c r="G232" s="2"/>
      <c r="H232" s="2"/>
      <c r="I232" s="2"/>
      <c r="J232" s="2"/>
      <c r="K232" s="2"/>
      <c r="L232" s="2"/>
      <c r="M232" s="2"/>
      <c r="N232" s="2"/>
      <c r="O232" s="2"/>
      <c r="P232" s="2"/>
      <c r="Q232" s="2"/>
      <c r="R232" s="2"/>
      <c r="S232" s="2"/>
      <c r="T232" s="2"/>
      <c r="U232" s="2"/>
    </row>
    <row r="233" spans="1:21">
      <c r="A233" s="1"/>
      <c r="B233" s="2"/>
      <c r="C233" s="2"/>
      <c r="D233" s="3"/>
      <c r="E233" s="4"/>
      <c r="F233" s="2"/>
      <c r="G233" s="2"/>
      <c r="H233" s="2"/>
      <c r="I233" s="2"/>
      <c r="J233" s="2"/>
      <c r="K233" s="2"/>
      <c r="L233" s="2"/>
      <c r="M233" s="2"/>
      <c r="N233" s="2"/>
      <c r="O233" s="2"/>
      <c r="P233" s="2"/>
      <c r="Q233" s="2"/>
      <c r="R233" s="2"/>
      <c r="S233" s="2"/>
      <c r="T233" s="2"/>
      <c r="U233" s="2"/>
    </row>
    <row r="234" spans="1:21">
      <c r="A234" s="1"/>
      <c r="B234" s="2"/>
      <c r="C234" s="2"/>
      <c r="D234" s="3"/>
      <c r="E234" s="4"/>
      <c r="F234" s="2"/>
      <c r="G234" s="2"/>
      <c r="H234" s="2"/>
      <c r="I234" s="2"/>
      <c r="J234" s="2"/>
      <c r="K234" s="2"/>
      <c r="L234" s="2"/>
      <c r="M234" s="2"/>
      <c r="N234" s="2"/>
      <c r="O234" s="2"/>
      <c r="P234" s="2"/>
      <c r="Q234" s="2"/>
      <c r="R234" s="2"/>
      <c r="S234" s="2"/>
      <c r="T234" s="2"/>
      <c r="U234" s="2"/>
    </row>
    <row r="235" spans="1:21">
      <c r="A235" s="1"/>
      <c r="B235" s="2"/>
      <c r="C235" s="2"/>
      <c r="D235" s="3"/>
      <c r="E235" s="4"/>
      <c r="F235" s="2"/>
      <c r="G235" s="2"/>
      <c r="H235" s="2"/>
      <c r="I235" s="2"/>
      <c r="J235" s="2"/>
      <c r="K235" s="2"/>
      <c r="L235" s="2"/>
      <c r="M235" s="2"/>
      <c r="N235" s="2"/>
      <c r="O235" s="2"/>
      <c r="P235" s="2"/>
      <c r="Q235" s="2"/>
      <c r="R235" s="2"/>
      <c r="S235" s="2"/>
      <c r="T235" s="2"/>
      <c r="U235" s="2"/>
    </row>
    <row r="236" spans="1:21">
      <c r="A236" s="1"/>
      <c r="B236" s="2"/>
      <c r="C236" s="2"/>
      <c r="D236" s="3"/>
      <c r="E236" s="4"/>
      <c r="F236" s="2"/>
      <c r="G236" s="2"/>
      <c r="H236" s="2"/>
      <c r="I236" s="2"/>
      <c r="J236" s="2"/>
      <c r="K236" s="2"/>
      <c r="L236" s="2"/>
      <c r="M236" s="2"/>
      <c r="N236" s="2"/>
      <c r="O236" s="2"/>
      <c r="P236" s="2"/>
      <c r="Q236" s="2"/>
      <c r="R236" s="2"/>
      <c r="S236" s="2"/>
      <c r="T236" s="2"/>
      <c r="U236" s="2"/>
    </row>
    <row r="237" spans="1:21">
      <c r="A237" s="1"/>
      <c r="B237" s="2"/>
      <c r="C237" s="2"/>
      <c r="D237" s="3"/>
      <c r="E237" s="4"/>
      <c r="F237" s="2"/>
      <c r="G237" s="2"/>
      <c r="H237" s="2"/>
      <c r="I237" s="2"/>
      <c r="J237" s="2"/>
      <c r="K237" s="2"/>
      <c r="L237" s="2"/>
      <c r="M237" s="2"/>
      <c r="N237" s="2"/>
      <c r="O237" s="2"/>
      <c r="P237" s="2"/>
      <c r="Q237" s="2"/>
      <c r="R237" s="2"/>
      <c r="S237" s="2"/>
      <c r="T237" s="2"/>
      <c r="U237" s="2"/>
    </row>
    <row r="238" spans="1:21">
      <c r="A238" s="1"/>
      <c r="B238" s="2"/>
      <c r="C238" s="2"/>
      <c r="D238" s="3"/>
      <c r="E238" s="4"/>
      <c r="F238" s="2"/>
      <c r="G238" s="2"/>
      <c r="H238" s="2"/>
      <c r="I238" s="2"/>
      <c r="J238" s="2"/>
      <c r="K238" s="2"/>
      <c r="L238" s="2"/>
      <c r="M238" s="2"/>
      <c r="N238" s="2"/>
      <c r="O238" s="2"/>
      <c r="P238" s="2"/>
      <c r="Q238" s="2"/>
      <c r="R238" s="2"/>
      <c r="S238" s="2"/>
      <c r="T238" s="2"/>
      <c r="U238" s="2"/>
    </row>
    <row r="239" spans="1:21">
      <c r="A239" s="1"/>
      <c r="B239" s="2"/>
      <c r="C239" s="2"/>
      <c r="D239" s="3"/>
      <c r="E239" s="4"/>
      <c r="F239" s="2"/>
      <c r="G239" s="2"/>
      <c r="H239" s="2"/>
      <c r="I239" s="2"/>
      <c r="J239" s="2"/>
      <c r="K239" s="2"/>
      <c r="L239" s="2"/>
      <c r="M239" s="2"/>
      <c r="N239" s="2"/>
      <c r="O239" s="2"/>
      <c r="P239" s="2"/>
      <c r="Q239" s="2"/>
      <c r="R239" s="2"/>
      <c r="S239" s="2"/>
      <c r="T239" s="2"/>
      <c r="U239" s="2"/>
    </row>
    <row r="240" spans="1:21">
      <c r="A240" s="1"/>
      <c r="B240" s="2"/>
      <c r="C240" s="2"/>
      <c r="D240" s="3"/>
      <c r="E240" s="4"/>
      <c r="F240" s="2"/>
      <c r="G240" s="2"/>
      <c r="H240" s="2"/>
      <c r="I240" s="2"/>
      <c r="J240" s="2"/>
      <c r="K240" s="2"/>
      <c r="L240" s="2"/>
      <c r="M240" s="2"/>
      <c r="N240" s="2"/>
      <c r="O240" s="2"/>
      <c r="P240" s="2"/>
      <c r="Q240" s="2"/>
      <c r="R240" s="2"/>
      <c r="S240" s="2"/>
      <c r="T240" s="2"/>
      <c r="U240" s="2"/>
    </row>
    <row r="241" spans="1:21">
      <c r="A241" s="1"/>
      <c r="B241" s="2"/>
      <c r="C241" s="2"/>
      <c r="D241" s="3"/>
      <c r="E241" s="4"/>
      <c r="F241" s="2"/>
      <c r="G241" s="2"/>
      <c r="H241" s="2"/>
      <c r="I241" s="2"/>
      <c r="J241" s="2"/>
      <c r="K241" s="2"/>
      <c r="L241" s="2"/>
      <c r="M241" s="2"/>
      <c r="N241" s="2"/>
      <c r="O241" s="2"/>
      <c r="P241" s="2"/>
      <c r="Q241" s="2"/>
      <c r="R241" s="2"/>
      <c r="S241" s="2"/>
      <c r="T241" s="2"/>
      <c r="U241" s="2"/>
    </row>
    <row r="242" spans="1:21">
      <c r="A242" s="1"/>
      <c r="B242" s="2"/>
      <c r="C242" s="2"/>
      <c r="D242" s="3"/>
      <c r="E242" s="4"/>
      <c r="F242" s="2"/>
      <c r="G242" s="2"/>
      <c r="H242" s="2"/>
      <c r="I242" s="2"/>
      <c r="J242" s="2"/>
      <c r="K242" s="2"/>
      <c r="L242" s="2"/>
      <c r="M242" s="2"/>
      <c r="N242" s="2"/>
      <c r="O242" s="2"/>
      <c r="P242" s="2"/>
      <c r="Q242" s="2"/>
      <c r="R242" s="2"/>
      <c r="S242" s="2"/>
      <c r="T242" s="2"/>
      <c r="U242" s="2"/>
    </row>
    <row r="243" spans="1:21">
      <c r="A243" s="1"/>
      <c r="B243" s="2"/>
      <c r="C243" s="2"/>
      <c r="D243" s="1"/>
      <c r="E243" s="6"/>
      <c r="F243" s="2"/>
      <c r="G243" s="2"/>
      <c r="H243" s="2"/>
      <c r="I243" s="2"/>
      <c r="J243" s="2"/>
      <c r="K243" s="2"/>
      <c r="L243" s="2"/>
      <c r="M243" s="2"/>
      <c r="N243" s="2"/>
      <c r="O243" s="2"/>
      <c r="P243" s="2"/>
      <c r="Q243" s="2"/>
      <c r="R243" s="2"/>
      <c r="S243" s="2"/>
      <c r="T243" s="2"/>
      <c r="U243" s="2"/>
    </row>
  </sheetData>
  <protectedRanges>
    <protectedRange sqref="L41" name="Perfomance Data_5_1_1_4_1_1_1"/>
    <protectedRange sqref="L40:M40" name="Perfomance Data_5_1_1_4_1_1_1_1_1"/>
    <protectedRange sqref="J40" name="Perfomance Data_6_2_1_1_1_1_1_1_1_1_1"/>
    <protectedRange sqref="N40" name="Perfomance Data_5_1_1_2_1_1_1_1_1_1"/>
    <protectedRange sqref="P40" name="Perfomance Data_5_1_1_3_2_1_1_1_1_1"/>
    <protectedRange sqref="O40" name="Perfomance Data_1_4_1_1_2_1_1_1_1_1"/>
    <protectedRange sqref="K40" name="Perfomance Data_5_1_1_1_1_1_1_1_1"/>
  </protectedRanges>
  <mergeCells count="38">
    <mergeCell ref="A38:A41"/>
    <mergeCell ref="B38:B41"/>
    <mergeCell ref="W38:X38"/>
    <mergeCell ref="W39:X39"/>
    <mergeCell ref="W40:X40"/>
    <mergeCell ref="W41:X41"/>
    <mergeCell ref="A33:A37"/>
    <mergeCell ref="B33:B37"/>
    <mergeCell ref="W33:X33"/>
    <mergeCell ref="W34:X34"/>
    <mergeCell ref="W35:X35"/>
    <mergeCell ref="W36:X36"/>
    <mergeCell ref="W21:X21"/>
    <mergeCell ref="W24:X24"/>
    <mergeCell ref="W25:X25"/>
    <mergeCell ref="A27:A31"/>
    <mergeCell ref="B27:B31"/>
    <mergeCell ref="W27:X27"/>
    <mergeCell ref="W28:X28"/>
    <mergeCell ref="W29:X29"/>
    <mergeCell ref="W30:X30"/>
    <mergeCell ref="W31:X31"/>
    <mergeCell ref="A16:A25"/>
    <mergeCell ref="B16:B25"/>
    <mergeCell ref="W18:X18"/>
    <mergeCell ref="W19:X19"/>
    <mergeCell ref="W20:X20"/>
    <mergeCell ref="A9:A14"/>
    <mergeCell ref="B9:B14"/>
    <mergeCell ref="W12:X12"/>
    <mergeCell ref="W13:X13"/>
    <mergeCell ref="W14:X14"/>
    <mergeCell ref="V1:Y1"/>
    <mergeCell ref="AA1:AL1"/>
    <mergeCell ref="AN1:AZ1"/>
    <mergeCell ref="W2:X2"/>
    <mergeCell ref="A3:A7"/>
    <mergeCell ref="B3:B7"/>
  </mergeCells>
  <conditionalFormatting sqref="AA3:AC3 AE3:AL3">
    <cfRule type="cellIs" dxfId="1349" priority="435" operator="between">
      <formula>10.1</formula>
      <formula>14</formula>
    </cfRule>
    <cfRule type="cellIs" dxfId="1348" priority="436" operator="between">
      <formula>4</formula>
      <formula>10</formula>
    </cfRule>
    <cfRule type="cellIs" dxfId="1347" priority="437" operator="between">
      <formula>0</formula>
      <formula>4</formula>
    </cfRule>
  </conditionalFormatting>
  <conditionalFormatting sqref="AN3:AY3">
    <cfRule type="cellIs" dxfId="1346" priority="432" operator="between">
      <formula>80</formula>
      <formula>100</formula>
    </cfRule>
    <cfRule type="cellIs" dxfId="1345" priority="433" operator="between">
      <formula>20</formula>
      <formula>80</formula>
    </cfRule>
    <cfRule type="cellIs" dxfId="1344" priority="434" operator="between">
      <formula>0</formula>
      <formula>20</formula>
    </cfRule>
  </conditionalFormatting>
  <conditionalFormatting sqref="AZ3:AZ7 AZ38:AZ41 AZ33:AZ36 AZ27:AZ31 AZ16:AZ25 AZ9:AZ14">
    <cfRule type="cellIs" dxfId="1343" priority="429" operator="between">
      <formula>80</formula>
      <formula>100</formula>
    </cfRule>
    <cfRule type="cellIs" dxfId="1342" priority="430" operator="between">
      <formula>20</formula>
      <formula>80</formula>
    </cfRule>
    <cfRule type="cellIs" dxfId="1341" priority="431" operator="between">
      <formula>0</formula>
      <formula>20</formula>
    </cfRule>
  </conditionalFormatting>
  <conditionalFormatting sqref="AN4:AY4 AN6:AY7 AN5:AP5 AS5:AY5">
    <cfRule type="cellIs" dxfId="1340" priority="426" operator="between">
      <formula>80</formula>
      <formula>100</formula>
    </cfRule>
    <cfRule type="cellIs" dxfId="1339" priority="427" operator="between">
      <formula>20</formula>
      <formula>80</formula>
    </cfRule>
    <cfRule type="cellIs" dxfId="1338" priority="428" operator="between">
      <formula>0</formula>
      <formula>20</formula>
    </cfRule>
  </conditionalFormatting>
  <conditionalFormatting sqref="AN9:AY14">
    <cfRule type="cellIs" dxfId="1337" priority="423" operator="between">
      <formula>80</formula>
      <formula>100</formula>
    </cfRule>
    <cfRule type="cellIs" dxfId="1336" priority="424" operator="between">
      <formula>20</formula>
      <formula>80</formula>
    </cfRule>
    <cfRule type="cellIs" dxfId="1335" priority="425" operator="between">
      <formula>0</formula>
      <formula>20</formula>
    </cfRule>
  </conditionalFormatting>
  <conditionalFormatting sqref="AN16:AY25">
    <cfRule type="cellIs" dxfId="1334" priority="420" operator="between">
      <formula>80</formula>
      <formula>100</formula>
    </cfRule>
    <cfRule type="cellIs" dxfId="1333" priority="421" operator="between">
      <formula>20</formula>
      <formula>80</formula>
    </cfRule>
    <cfRule type="cellIs" dxfId="1332" priority="422" operator="between">
      <formula>0</formula>
      <formula>20</formula>
    </cfRule>
  </conditionalFormatting>
  <conditionalFormatting sqref="AN27:AY31">
    <cfRule type="cellIs" dxfId="1331" priority="417" operator="between">
      <formula>80</formula>
      <formula>100</formula>
    </cfRule>
    <cfRule type="cellIs" dxfId="1330" priority="418" operator="between">
      <formula>20</formula>
      <formula>80</formula>
    </cfRule>
    <cfRule type="cellIs" dxfId="1329" priority="419" operator="between">
      <formula>0</formula>
      <formula>20</formula>
    </cfRule>
  </conditionalFormatting>
  <conditionalFormatting sqref="AN33:AY36">
    <cfRule type="cellIs" dxfId="1328" priority="414" operator="between">
      <formula>80</formula>
      <formula>100</formula>
    </cfRule>
    <cfRule type="cellIs" dxfId="1327" priority="415" operator="between">
      <formula>20</formula>
      <formula>80</formula>
    </cfRule>
    <cfRule type="cellIs" dxfId="1326" priority="416" operator="between">
      <formula>0</formula>
      <formula>20</formula>
    </cfRule>
  </conditionalFormatting>
  <conditionalFormatting sqref="AN38:AY41">
    <cfRule type="cellIs" dxfId="1325" priority="411" operator="between">
      <formula>80</formula>
      <formula>100</formula>
    </cfRule>
    <cfRule type="cellIs" dxfId="1324" priority="412" operator="between">
      <formula>20</formula>
      <formula>80</formula>
    </cfRule>
    <cfRule type="cellIs" dxfId="1323" priority="413" operator="between">
      <formula>0</formula>
      <formula>20</formula>
    </cfRule>
  </conditionalFormatting>
  <conditionalFormatting sqref="AA5:AC6 AE5:AL6">
    <cfRule type="cellIs" dxfId="1322" priority="408" operator="between">
      <formula>3</formula>
      <formula>4</formula>
    </cfRule>
    <cfRule type="cellIs" dxfId="1321" priority="409" operator="between">
      <formula>1</formula>
      <formula>3</formula>
    </cfRule>
    <cfRule type="cellIs" dxfId="1320" priority="410" operator="between">
      <formula>0</formula>
      <formula>1</formula>
    </cfRule>
  </conditionalFormatting>
  <conditionalFormatting sqref="AA7:AC7 AE7:AL7">
    <cfRule type="cellIs" dxfId="1319" priority="405" operator="between">
      <formula>3</formula>
      <formula>4</formula>
    </cfRule>
    <cfRule type="cellIs" dxfId="1318" priority="406" operator="between">
      <formula>1</formula>
      <formula>3</formula>
    </cfRule>
    <cfRule type="cellIs" dxfId="1317" priority="407" operator="between">
      <formula>0</formula>
      <formula>1</formula>
    </cfRule>
  </conditionalFormatting>
  <conditionalFormatting sqref="AA9:AC9 AE9:AL11 AA11:AC11 AA10 AC10">
    <cfRule type="cellIs" dxfId="1316" priority="402" operator="between">
      <formula>2.1</formula>
      <formula>3</formula>
    </cfRule>
    <cfRule type="cellIs" dxfId="1315" priority="403" operator="between">
      <formula>1</formula>
      <formula>2</formula>
    </cfRule>
    <cfRule type="cellIs" dxfId="1314" priority="404" operator="between">
      <formula>0</formula>
      <formula>1</formula>
    </cfRule>
  </conditionalFormatting>
  <conditionalFormatting sqref="AA12:AC12 AE12:AL12">
    <cfRule type="cellIs" dxfId="1313" priority="399" operator="between">
      <formula>1</formula>
      <formula>1</formula>
    </cfRule>
    <cfRule type="cellIs" dxfId="1312" priority="400" operator="between">
      <formula>0.5</formula>
      <formula>0.5</formula>
    </cfRule>
    <cfRule type="cellIs" dxfId="1311" priority="401" operator="between">
      <formula>0</formula>
      <formula>0</formula>
    </cfRule>
  </conditionalFormatting>
  <conditionalFormatting sqref="AA13:AC13 AE13:AL13">
    <cfRule type="cellIs" dxfId="1310" priority="396" operator="between">
      <formula>2</formula>
      <formula>2</formula>
    </cfRule>
    <cfRule type="cellIs" dxfId="1309" priority="397" operator="between">
      <formula>1</formula>
      <formula>1</formula>
    </cfRule>
    <cfRule type="cellIs" dxfId="1308" priority="398" operator="between">
      <formula>0</formula>
      <formula>0</formula>
    </cfRule>
  </conditionalFormatting>
  <conditionalFormatting sqref="AA14:AC14 AE14:AL14">
    <cfRule type="cellIs" dxfId="1307" priority="393" operator="between">
      <formula>2</formula>
      <formula>2</formula>
    </cfRule>
    <cfRule type="cellIs" dxfId="1306" priority="394" operator="between">
      <formula>1</formula>
      <formula>2</formula>
    </cfRule>
    <cfRule type="cellIs" dxfId="1305" priority="395" operator="between">
      <formula>0</formula>
      <formula>1</formula>
    </cfRule>
  </conditionalFormatting>
  <conditionalFormatting sqref="AA16:AC16 AE16:AL16">
    <cfRule type="cellIs" dxfId="1304" priority="390" operator="between">
      <formula>4</formula>
      <formula>5</formula>
    </cfRule>
    <cfRule type="cellIs" dxfId="1303" priority="391" operator="between">
      <formula>1</formula>
      <formula>4</formula>
    </cfRule>
    <cfRule type="cellIs" dxfId="1302" priority="392" operator="between">
      <formula>0</formula>
      <formula>1</formula>
    </cfRule>
  </conditionalFormatting>
  <conditionalFormatting sqref="AA17:AC17 AE17:AL17">
    <cfRule type="cellIs" dxfId="1301" priority="387" operator="between">
      <formula>3</formula>
      <formula>4</formula>
    </cfRule>
    <cfRule type="cellIs" dxfId="1300" priority="388" operator="between">
      <formula>1</formula>
      <formula>3</formula>
    </cfRule>
    <cfRule type="cellIs" dxfId="1299" priority="389" operator="between">
      <formula>0</formula>
      <formula>1</formula>
    </cfRule>
  </conditionalFormatting>
  <conditionalFormatting sqref="AA18:AC21 AE18:AL21">
    <cfRule type="cellIs" dxfId="1298" priority="384" operator="between">
      <formula>1</formula>
      <formula>2</formula>
    </cfRule>
    <cfRule type="cellIs" dxfId="1297" priority="385" operator="between">
      <formula>0.1</formula>
      <formula>1</formula>
    </cfRule>
    <cfRule type="cellIs" dxfId="1296" priority="386" operator="between">
      <formula>0</formula>
      <formula>0</formula>
    </cfRule>
  </conditionalFormatting>
  <conditionalFormatting sqref="AA22:AC22 AE22:AL22">
    <cfRule type="cellIs" dxfId="1295" priority="381" operator="between">
      <formula>2</formula>
      <formula>3</formula>
    </cfRule>
    <cfRule type="cellIs" dxfId="1294" priority="382" operator="between">
      <formula>1</formula>
      <formula>2</formula>
    </cfRule>
    <cfRule type="cellIs" dxfId="1293" priority="383" operator="between">
      <formula>0</formula>
      <formula>1</formula>
    </cfRule>
  </conditionalFormatting>
  <conditionalFormatting sqref="AA23:AC23 AE23:AL23">
    <cfRule type="cellIs" dxfId="1292" priority="378" operator="between">
      <formula>3</formula>
      <formula>4</formula>
    </cfRule>
    <cfRule type="cellIs" dxfId="1291" priority="379" operator="between">
      <formula>2</formula>
      <formula>3</formula>
    </cfRule>
    <cfRule type="cellIs" dxfId="1290" priority="380" operator="between">
      <formula>0</formula>
      <formula>2</formula>
    </cfRule>
  </conditionalFormatting>
  <conditionalFormatting sqref="AA24:AC25 AE24:AL25">
    <cfRule type="cellIs" dxfId="1289" priority="375" operator="between">
      <formula>1</formula>
      <formula>2</formula>
    </cfRule>
    <cfRule type="cellIs" dxfId="1288" priority="376" operator="between">
      <formula>0.1</formula>
      <formula>1</formula>
    </cfRule>
    <cfRule type="cellIs" dxfId="1287" priority="377" operator="between">
      <formula>0</formula>
      <formula>0.1</formula>
    </cfRule>
  </conditionalFormatting>
  <conditionalFormatting sqref="AA27:AC27 AE27:AL27">
    <cfRule type="cellIs" dxfId="1286" priority="372" operator="between">
      <formula>2</formula>
      <formula>2</formula>
    </cfRule>
    <cfRule type="cellIs" dxfId="1285" priority="373" operator="between">
      <formula>1</formula>
      <formula>1</formula>
    </cfRule>
    <cfRule type="cellIs" dxfId="1284" priority="374" operator="between">
      <formula>0</formula>
      <formula>0</formula>
    </cfRule>
  </conditionalFormatting>
  <conditionalFormatting sqref="AA28:AC28 AE28:AL28">
    <cfRule type="cellIs" dxfId="1283" priority="369" operator="between">
      <formula>3</formula>
      <formula>3</formula>
    </cfRule>
    <cfRule type="cellIs" dxfId="1282" priority="370" operator="between">
      <formula>1</formula>
      <formula>2</formula>
    </cfRule>
    <cfRule type="cellIs" dxfId="1281" priority="371" operator="between">
      <formula>0</formula>
      <formula>0</formula>
    </cfRule>
  </conditionalFormatting>
  <conditionalFormatting sqref="AA29:AC29 AE29:AL29">
    <cfRule type="cellIs" dxfId="1280" priority="366" operator="between">
      <formula>2</formula>
      <formula>2</formula>
    </cfRule>
    <cfRule type="cellIs" dxfId="1279" priority="367" operator="between">
      <formula>1</formula>
      <formula>1</formula>
    </cfRule>
    <cfRule type="cellIs" dxfId="1278" priority="368" operator="between">
      <formula>0</formula>
      <formula>0</formula>
    </cfRule>
  </conditionalFormatting>
  <conditionalFormatting sqref="AA30:AC30 AE30:AL30">
    <cfRule type="cellIs" dxfId="1277" priority="363" operator="between">
      <formula>1</formula>
      <formula>2</formula>
    </cfRule>
    <cfRule type="cellIs" dxfId="1276" priority="364" operator="between">
      <formula>0.1</formula>
      <formula>1</formula>
    </cfRule>
    <cfRule type="cellIs" dxfId="1275" priority="365" operator="between">
      <formula>0</formula>
      <formula>0.1</formula>
    </cfRule>
  </conditionalFormatting>
  <conditionalFormatting sqref="AA31:AC31 AE31:AL31">
    <cfRule type="cellIs" dxfId="1274" priority="360" operator="between">
      <formula>0.5</formula>
      <formula>1</formula>
    </cfRule>
    <cfRule type="cellIs" dxfId="1273" priority="361" operator="between">
      <formula>0.1</formula>
      <formula>0.5</formula>
    </cfRule>
    <cfRule type="cellIs" dxfId="1272" priority="362" operator="between">
      <formula>0</formula>
      <formula>0.1</formula>
    </cfRule>
  </conditionalFormatting>
  <conditionalFormatting sqref="AA33:AC33 AE33:AL33">
    <cfRule type="cellIs" dxfId="1271" priority="357" operator="between">
      <formula>1</formula>
      <formula>2</formula>
    </cfRule>
    <cfRule type="cellIs" dxfId="1270" priority="358" operator="between">
      <formula>0.1</formula>
      <formula>1</formula>
    </cfRule>
    <cfRule type="cellIs" dxfId="1269" priority="359" operator="between">
      <formula>0</formula>
      <formula>0.1</formula>
    </cfRule>
  </conditionalFormatting>
  <conditionalFormatting sqref="AA34:AC34 AE34:AL34">
    <cfRule type="cellIs" dxfId="1268" priority="354" operator="between">
      <formula>1</formula>
      <formula>2</formula>
    </cfRule>
    <cfRule type="cellIs" dxfId="1267" priority="355" operator="between">
      <formula>0.1</formula>
      <formula>1</formula>
    </cfRule>
    <cfRule type="cellIs" dxfId="1266" priority="356" operator="between">
      <formula>0</formula>
      <formula>0.1</formula>
    </cfRule>
  </conditionalFormatting>
  <conditionalFormatting sqref="AA35:AC35 AE35:AL35">
    <cfRule type="cellIs" dxfId="1265" priority="351" operator="between">
      <formula>1</formula>
      <formula>2</formula>
    </cfRule>
    <cfRule type="cellIs" dxfId="1264" priority="352" operator="between">
      <formula>0.1</formula>
      <formula>1</formula>
    </cfRule>
    <cfRule type="cellIs" dxfId="1263" priority="353" operator="between">
      <formula>0</formula>
      <formula>0.1</formula>
    </cfRule>
  </conditionalFormatting>
  <conditionalFormatting sqref="AA36:AC36 AE36:AL36">
    <cfRule type="cellIs" dxfId="1262" priority="348" operator="between">
      <formula>1</formula>
      <formula>2</formula>
    </cfRule>
    <cfRule type="cellIs" dxfId="1261" priority="349" operator="between">
      <formula>0.1</formula>
      <formula>1</formula>
    </cfRule>
    <cfRule type="cellIs" dxfId="1260" priority="350" operator="between">
      <formula>0</formula>
      <formula>0.1</formula>
    </cfRule>
  </conditionalFormatting>
  <conditionalFormatting sqref="AA38:AC38 AE38:AL38">
    <cfRule type="cellIs" dxfId="1259" priority="345" operator="between">
      <formula>1.1</formula>
      <formula>2</formula>
    </cfRule>
    <cfRule type="cellIs" dxfId="1258" priority="346" operator="between">
      <formula>0.1</formula>
      <formula>1</formula>
    </cfRule>
    <cfRule type="cellIs" dxfId="1257" priority="347" operator="between">
      <formula>0</formula>
      <formula>0.1</formula>
    </cfRule>
  </conditionalFormatting>
  <conditionalFormatting sqref="AA39:AL39">
    <cfRule type="cellIs" dxfId="1256" priority="342" operator="between">
      <formula>2</formula>
      <formula>3</formula>
    </cfRule>
    <cfRule type="cellIs" dxfId="1255" priority="343" operator="between">
      <formula>1</formula>
      <formula>2</formula>
    </cfRule>
    <cfRule type="cellIs" dxfId="1254" priority="344" operator="between">
      <formula>0</formula>
      <formula>1</formula>
    </cfRule>
  </conditionalFormatting>
  <conditionalFormatting sqref="AA40:AC40 AE40:AL40">
    <cfRule type="cellIs" dxfId="1253" priority="339" operator="between">
      <formula>2.1</formula>
      <formula>3</formula>
    </cfRule>
    <cfRule type="cellIs" dxfId="1252" priority="340" operator="between">
      <formula>1</formula>
      <formula>2</formula>
    </cfRule>
    <cfRule type="cellIs" dxfId="1251" priority="341" operator="between">
      <formula>0</formula>
      <formula>1</formula>
    </cfRule>
  </conditionalFormatting>
  <conditionalFormatting sqref="AA41:AC41 AE41:AL41">
    <cfRule type="cellIs" dxfId="1250" priority="336" operator="between">
      <formula>1.1</formula>
      <formula>2</formula>
    </cfRule>
    <cfRule type="cellIs" dxfId="1249" priority="337" operator="between">
      <formula>0.1</formula>
      <formula>1</formula>
    </cfRule>
    <cfRule type="cellIs" dxfId="1248" priority="338" operator="between">
      <formula>0</formula>
      <formula>0.1</formula>
    </cfRule>
  </conditionalFormatting>
  <conditionalFormatting sqref="AA33:AC33 AE33:AL33">
    <cfRule type="cellIs" dxfId="1247" priority="335" operator="between">
      <formula>"NA"</formula>
      <formula>"NA"</formula>
    </cfRule>
  </conditionalFormatting>
  <conditionalFormatting sqref="AN33:AY34">
    <cfRule type="cellIs" dxfId="1246" priority="334" operator="between">
      <formula>"NA"</formula>
      <formula>"NA"</formula>
    </cfRule>
  </conditionalFormatting>
  <conditionalFormatting sqref="AA34:AC34 AE34:AL34">
    <cfRule type="cellIs" dxfId="1245" priority="333" operator="between">
      <formula>"NA"</formula>
      <formula>"NA"</formula>
    </cfRule>
  </conditionalFormatting>
  <conditionalFormatting sqref="AZ33:AZ34">
    <cfRule type="cellIs" dxfId="1244" priority="332" operator="between">
      <formula>"NA"</formula>
      <formula>"NA"</formula>
    </cfRule>
  </conditionalFormatting>
  <conditionalFormatting sqref="AA25:AC25 AE25:AL25">
    <cfRule type="cellIs" dxfId="1243" priority="331" operator="between">
      <formula>"NA"</formula>
      <formula>"NA"</formula>
    </cfRule>
  </conditionalFormatting>
  <conditionalFormatting sqref="AN25:AY25">
    <cfRule type="cellIs" dxfId="1242" priority="330" operator="between">
      <formula>"NA"</formula>
      <formula>"NA"</formula>
    </cfRule>
  </conditionalFormatting>
  <conditionalFormatting sqref="AZ25">
    <cfRule type="cellIs" dxfId="1241" priority="329" operator="between">
      <formula>"NA"</formula>
      <formula>"NA"</formula>
    </cfRule>
  </conditionalFormatting>
  <conditionalFormatting sqref="AB17:AC17 AE17:AL17">
    <cfRule type="cellIs" dxfId="1240" priority="328" operator="between">
      <formula>"NA"</formula>
      <formula>"NA"</formula>
    </cfRule>
  </conditionalFormatting>
  <conditionalFormatting sqref="AB18:AC18 AE18:AL18">
    <cfRule type="cellIs" dxfId="1239" priority="327" operator="between">
      <formula>"NA"</formula>
      <formula>"NA"</formula>
    </cfRule>
  </conditionalFormatting>
  <conditionalFormatting sqref="AB19:AC19 AE19:AL19">
    <cfRule type="cellIs" dxfId="1238" priority="326" operator="between">
      <formula>"NA"</formula>
      <formula>"NA"</formula>
    </cfRule>
  </conditionalFormatting>
  <conditionalFormatting sqref="AB20:AC20 AE20:AL20">
    <cfRule type="cellIs" dxfId="1237" priority="325" operator="between">
      <formula>"NA"</formula>
      <formula>"NA"</formula>
    </cfRule>
  </conditionalFormatting>
  <conditionalFormatting sqref="AB21:AC21 AE21:AL21">
    <cfRule type="cellIs" dxfId="1236" priority="324" operator="between">
      <formula>"NA"</formula>
      <formula>"NA"</formula>
    </cfRule>
  </conditionalFormatting>
  <conditionalFormatting sqref="AA22:AC22 AE22:AL22">
    <cfRule type="cellIs" dxfId="1235" priority="323" operator="between">
      <formula>"NA"</formula>
      <formula>"NA"</formula>
    </cfRule>
  </conditionalFormatting>
  <conditionalFormatting sqref="AA24:AC24 AE24:AL24">
    <cfRule type="cellIs" dxfId="1234" priority="322" operator="between">
      <formula>"NA"</formula>
      <formula>"NA"</formula>
    </cfRule>
  </conditionalFormatting>
  <conditionalFormatting sqref="AO17:AY18">
    <cfRule type="cellIs" dxfId="1233" priority="321" operator="between">
      <formula>"NA"</formula>
      <formula>"NA"</formula>
    </cfRule>
  </conditionalFormatting>
  <conditionalFormatting sqref="AO19:AY19">
    <cfRule type="cellIs" dxfId="1232" priority="320" operator="between">
      <formula>"NA"</formula>
      <formula>"NA"</formula>
    </cfRule>
  </conditionalFormatting>
  <conditionalFormatting sqref="AO20:AY20">
    <cfRule type="cellIs" dxfId="1231" priority="319" operator="between">
      <formula>"NA"</formula>
      <formula>"NA"</formula>
    </cfRule>
  </conditionalFormatting>
  <conditionalFormatting sqref="AO21:AY21">
    <cfRule type="cellIs" dxfId="1230" priority="318" operator="between">
      <formula>"NA"</formula>
      <formula>"NA"</formula>
    </cfRule>
  </conditionalFormatting>
  <conditionalFormatting sqref="AN22:AY22">
    <cfRule type="cellIs" dxfId="1229" priority="317" operator="between">
      <formula>"NA"</formula>
      <formula>"NA"</formula>
    </cfRule>
  </conditionalFormatting>
  <conditionalFormatting sqref="AN24:AY24">
    <cfRule type="cellIs" dxfId="1228" priority="316" operator="between">
      <formula>"NA"</formula>
      <formula>"NA"</formula>
    </cfRule>
  </conditionalFormatting>
  <conditionalFormatting sqref="AA39:AL39">
    <cfRule type="cellIs" dxfId="1227" priority="315" operator="between">
      <formula>"NA"</formula>
      <formula>"NA"</formula>
    </cfRule>
  </conditionalFormatting>
  <conditionalFormatting sqref="AN39:AY39">
    <cfRule type="cellIs" dxfId="1226" priority="314" operator="between">
      <formula>"NA"</formula>
      <formula>"NA"</formula>
    </cfRule>
  </conditionalFormatting>
  <conditionalFormatting sqref="AA4:AL4">
    <cfRule type="cellIs" dxfId="1225" priority="311" operator="between">
      <formula>3</formula>
      <formula>4</formula>
    </cfRule>
    <cfRule type="cellIs" dxfId="1224" priority="312" operator="between">
      <formula>1</formula>
      <formula>3</formula>
    </cfRule>
    <cfRule type="cellIs" dxfId="1223" priority="313" operator="between">
      <formula>0</formula>
      <formula>1</formula>
    </cfRule>
  </conditionalFormatting>
  <conditionalFormatting sqref="AD22">
    <cfRule type="cellIs" dxfId="1222" priority="213" operator="between">
      <formula>2</formula>
      <formula>3</formula>
    </cfRule>
    <cfRule type="cellIs" dxfId="1221" priority="214" operator="between">
      <formula>1</formula>
      <formula>2</formula>
    </cfRule>
    <cfRule type="cellIs" dxfId="1220" priority="215" operator="between">
      <formula>0</formula>
      <formula>1</formula>
    </cfRule>
  </conditionalFormatting>
  <conditionalFormatting sqref="AD22">
    <cfRule type="cellIs" dxfId="1219" priority="212" operator="between">
      <formula>"NA"</formula>
      <formula>"NA"</formula>
    </cfRule>
  </conditionalFormatting>
  <conditionalFormatting sqref="AD6">
    <cfRule type="cellIs" dxfId="1218" priority="295" operator="between">
      <formula>3</formula>
      <formula>4</formula>
    </cfRule>
    <cfRule type="cellIs" dxfId="1217" priority="296" operator="between">
      <formula>1</formula>
      <formula>3</formula>
    </cfRule>
    <cfRule type="cellIs" dxfId="1216" priority="297" operator="between">
      <formula>0</formula>
      <formula>1</formula>
    </cfRule>
  </conditionalFormatting>
  <conditionalFormatting sqref="AD7">
    <cfRule type="cellIs" dxfId="1215" priority="292" operator="between">
      <formula>3</formula>
      <formula>4</formula>
    </cfRule>
    <cfRule type="cellIs" dxfId="1214" priority="293" operator="between">
      <formula>1</formula>
      <formula>3</formula>
    </cfRule>
    <cfRule type="cellIs" dxfId="1213" priority="294" operator="between">
      <formula>0</formula>
      <formula>1</formula>
    </cfRule>
  </conditionalFormatting>
  <conditionalFormatting sqref="AD34">
    <cfRule type="cellIs" dxfId="1212" priority="250" operator="between">
      <formula>1</formula>
      <formula>2</formula>
    </cfRule>
    <cfRule type="cellIs" dxfId="1211" priority="251" operator="between">
      <formula>0.1</formula>
      <formula>1</formula>
    </cfRule>
    <cfRule type="cellIs" dxfId="1210" priority="252" operator="between">
      <formula>0</formula>
      <formula>0.1</formula>
    </cfRule>
  </conditionalFormatting>
  <conditionalFormatting sqref="AD35">
    <cfRule type="cellIs" dxfId="1209" priority="247" operator="between">
      <formula>1</formula>
      <formula>2</formula>
    </cfRule>
    <cfRule type="cellIs" dxfId="1208" priority="248" operator="between">
      <formula>0.1</formula>
      <formula>1</formula>
    </cfRule>
    <cfRule type="cellIs" dxfId="1207" priority="249" operator="between">
      <formula>0</formula>
      <formula>0.1</formula>
    </cfRule>
  </conditionalFormatting>
  <conditionalFormatting sqref="AD36">
    <cfRule type="cellIs" dxfId="1206" priority="244" operator="between">
      <formula>1</formula>
      <formula>2</formula>
    </cfRule>
    <cfRule type="cellIs" dxfId="1205" priority="245" operator="between">
      <formula>0.1</formula>
      <formula>1</formula>
    </cfRule>
    <cfRule type="cellIs" dxfId="1204" priority="246" operator="between">
      <formula>0</formula>
      <formula>0.1</formula>
    </cfRule>
  </conditionalFormatting>
  <conditionalFormatting sqref="AD38">
    <cfRule type="cellIs" dxfId="1203" priority="241" operator="between">
      <formula>1</formula>
      <formula>2</formula>
    </cfRule>
    <cfRule type="cellIs" dxfId="1202" priority="242" operator="between">
      <formula>0.1</formula>
      <formula>1</formula>
    </cfRule>
    <cfRule type="cellIs" dxfId="1201" priority="243" operator="between">
      <formula>0</formula>
      <formula>0.1</formula>
    </cfRule>
  </conditionalFormatting>
  <conditionalFormatting sqref="AD9:AD11">
    <cfRule type="cellIs" dxfId="1200" priority="289" operator="between">
      <formula>2.1</formula>
      <formula>3</formula>
    </cfRule>
    <cfRule type="cellIs" dxfId="1199" priority="290" operator="between">
      <formula>1</formula>
      <formula>2</formula>
    </cfRule>
    <cfRule type="cellIs" dxfId="1198" priority="291" operator="between">
      <formula>0</formula>
      <formula>1</formula>
    </cfRule>
  </conditionalFormatting>
  <conditionalFormatting sqref="AD12">
    <cfRule type="cellIs" dxfId="1197" priority="286" operator="between">
      <formula>1</formula>
      <formula>1</formula>
    </cfRule>
    <cfRule type="cellIs" dxfId="1196" priority="287" operator="between">
      <formula>0.5</formula>
      <formula>0.5</formula>
    </cfRule>
    <cfRule type="cellIs" dxfId="1195" priority="288" operator="between">
      <formula>0</formula>
      <formula>0</formula>
    </cfRule>
  </conditionalFormatting>
  <conditionalFormatting sqref="AD13">
    <cfRule type="cellIs" dxfId="1194" priority="283" operator="between">
      <formula>2</formula>
      <formula>2</formula>
    </cfRule>
    <cfRule type="cellIs" dxfId="1193" priority="284" operator="between">
      <formula>1</formula>
      <formula>1</formula>
    </cfRule>
    <cfRule type="cellIs" dxfId="1192" priority="285" operator="between">
      <formula>0</formula>
      <formula>0</formula>
    </cfRule>
  </conditionalFormatting>
  <conditionalFormatting sqref="AD14">
    <cfRule type="cellIs" dxfId="1191" priority="280" operator="between">
      <formula>2</formula>
      <formula>2</formula>
    </cfRule>
    <cfRule type="cellIs" dxfId="1190" priority="281" operator="between">
      <formula>1</formula>
      <formula>2</formula>
    </cfRule>
    <cfRule type="cellIs" dxfId="1189" priority="282" operator="between">
      <formula>0</formula>
      <formula>1</formula>
    </cfRule>
  </conditionalFormatting>
  <conditionalFormatting sqref="AD16">
    <cfRule type="cellIs" dxfId="1188" priority="277" operator="between">
      <formula>4</formula>
      <formula>5</formula>
    </cfRule>
    <cfRule type="cellIs" dxfId="1187" priority="278" operator="between">
      <formula>1</formula>
      <formula>4</formula>
    </cfRule>
    <cfRule type="cellIs" dxfId="1186" priority="279" operator="between">
      <formula>0</formula>
      <formula>1</formula>
    </cfRule>
  </conditionalFormatting>
  <conditionalFormatting sqref="AD18:AD20">
    <cfRule type="cellIs" dxfId="1185" priority="274" operator="between">
      <formula>1.1</formula>
      <formula>2</formula>
    </cfRule>
    <cfRule type="cellIs" dxfId="1184" priority="275" operator="between">
      <formula>0.1</formula>
      <formula>1</formula>
    </cfRule>
    <cfRule type="cellIs" dxfId="1183" priority="276" operator="between">
      <formula>0</formula>
      <formula>0</formula>
    </cfRule>
  </conditionalFormatting>
  <conditionalFormatting sqref="AD25">
    <cfRule type="cellIs" dxfId="1182" priority="271" operator="between">
      <formula>1</formula>
      <formula>2</formula>
    </cfRule>
    <cfRule type="cellIs" dxfId="1181" priority="272" operator="between">
      <formula>0.1</formula>
      <formula>1</formula>
    </cfRule>
    <cfRule type="cellIs" dxfId="1180" priority="273" operator="between">
      <formula>0</formula>
      <formula>0.1</formula>
    </cfRule>
  </conditionalFormatting>
  <conditionalFormatting sqref="AD27">
    <cfRule type="cellIs" dxfId="1179" priority="268" operator="between">
      <formula>2</formula>
      <formula>2</formula>
    </cfRule>
    <cfRule type="cellIs" dxfId="1178" priority="269" operator="between">
      <formula>1</formula>
      <formula>1</formula>
    </cfRule>
    <cfRule type="cellIs" dxfId="1177" priority="270" operator="between">
      <formula>0</formula>
      <formula>0</formula>
    </cfRule>
  </conditionalFormatting>
  <conditionalFormatting sqref="AD28">
    <cfRule type="cellIs" dxfId="1176" priority="265" operator="between">
      <formula>3</formula>
      <formula>3</formula>
    </cfRule>
    <cfRule type="cellIs" dxfId="1175" priority="266" operator="between">
      <formula>1</formula>
      <formula>2</formula>
    </cfRule>
    <cfRule type="cellIs" dxfId="1174" priority="267" operator="between">
      <formula>0</formula>
      <formula>0</formula>
    </cfRule>
  </conditionalFormatting>
  <conditionalFormatting sqref="AD29">
    <cfRule type="cellIs" dxfId="1173" priority="262" operator="between">
      <formula>2</formula>
      <formula>2</formula>
    </cfRule>
    <cfRule type="cellIs" dxfId="1172" priority="263" operator="between">
      <formula>1</formula>
      <formula>1</formula>
    </cfRule>
    <cfRule type="cellIs" dxfId="1171" priority="264" operator="between">
      <formula>0</formula>
      <formula>0</formula>
    </cfRule>
  </conditionalFormatting>
  <conditionalFormatting sqref="AD30">
    <cfRule type="cellIs" dxfId="1170" priority="259" operator="between">
      <formula>1</formula>
      <formula>2</formula>
    </cfRule>
    <cfRule type="cellIs" dxfId="1169" priority="260" operator="between">
      <formula>0.1</formula>
      <formula>1</formula>
    </cfRule>
    <cfRule type="cellIs" dxfId="1168" priority="261" operator="between">
      <formula>0</formula>
      <formula>0.1</formula>
    </cfRule>
  </conditionalFormatting>
  <conditionalFormatting sqref="AD31">
    <cfRule type="cellIs" dxfId="1167" priority="256" operator="between">
      <formula>0.5</formula>
      <formula>1</formula>
    </cfRule>
    <cfRule type="cellIs" dxfId="1166" priority="257" operator="between">
      <formula>0.1</formula>
      <formula>0.5</formula>
    </cfRule>
    <cfRule type="cellIs" dxfId="1165" priority="258" operator="between">
      <formula>0</formula>
      <formula>0.1</formula>
    </cfRule>
  </conditionalFormatting>
  <conditionalFormatting sqref="AD33">
    <cfRule type="cellIs" dxfId="1164" priority="253" operator="between">
      <formula>1</formula>
      <formula>2</formula>
    </cfRule>
    <cfRule type="cellIs" dxfId="1163" priority="254" operator="between">
      <formula>0.1</formula>
      <formula>1</formula>
    </cfRule>
    <cfRule type="cellIs" dxfId="1162" priority="255" operator="between">
      <formula>0</formula>
      <formula>0.1</formula>
    </cfRule>
  </conditionalFormatting>
  <conditionalFormatting sqref="AD40">
    <cfRule type="cellIs" dxfId="1161" priority="238" operator="between">
      <formula>2.1</formula>
      <formula>3</formula>
    </cfRule>
    <cfRule type="cellIs" dxfId="1160" priority="239" operator="between">
      <formula>1</formula>
      <formula>2</formula>
    </cfRule>
    <cfRule type="cellIs" dxfId="1159" priority="240" operator="between">
      <formula>0</formula>
      <formula>1</formula>
    </cfRule>
  </conditionalFormatting>
  <conditionalFormatting sqref="AD41">
    <cfRule type="cellIs" dxfId="1158" priority="235" operator="between">
      <formula>1</formula>
      <formula>2</formula>
    </cfRule>
    <cfRule type="cellIs" dxfId="1157" priority="236" operator="between">
      <formula>0.1</formula>
      <formula>1</formula>
    </cfRule>
    <cfRule type="cellIs" dxfId="1156" priority="237" operator="between">
      <formula>0</formula>
      <formula>0.1</formula>
    </cfRule>
  </conditionalFormatting>
  <conditionalFormatting sqref="AD21">
    <cfRule type="cellIs" dxfId="1155" priority="228" operator="between">
      <formula>1</formula>
      <formula>2</formula>
    </cfRule>
    <cfRule type="cellIs" dxfId="1154" priority="229" operator="between">
      <formula>0.1</formula>
      <formula>1</formula>
    </cfRule>
    <cfRule type="cellIs" dxfId="1153" priority="230" operator="between">
      <formula>0</formula>
      <formula>0</formula>
    </cfRule>
  </conditionalFormatting>
  <conditionalFormatting sqref="AD21">
    <cfRule type="cellIs" dxfId="1152" priority="227" operator="between">
      <formula>"NA"</formula>
      <formula>"NA"</formula>
    </cfRule>
  </conditionalFormatting>
  <conditionalFormatting sqref="AD17">
    <cfRule type="cellIs" dxfId="1151" priority="224" operator="between">
      <formula>3</formula>
      <formula>4</formula>
    </cfRule>
    <cfRule type="cellIs" dxfId="1150" priority="225" operator="between">
      <formula>1</formula>
      <formula>3</formula>
    </cfRule>
    <cfRule type="cellIs" dxfId="1149" priority="226" operator="between">
      <formula>0</formula>
      <formula>1</formula>
    </cfRule>
  </conditionalFormatting>
  <conditionalFormatting sqref="AD17">
    <cfRule type="cellIs" dxfId="1148" priority="223" operator="between">
      <formula>"NA"</formula>
      <formula>"NA"</formula>
    </cfRule>
  </conditionalFormatting>
  <conditionalFormatting sqref="AD23">
    <cfRule type="cellIs" dxfId="1147" priority="220" operator="between">
      <formula>3</formula>
      <formula>4</formula>
    </cfRule>
    <cfRule type="cellIs" dxfId="1146" priority="221" operator="between">
      <formula>2</formula>
      <formula>3</formula>
    </cfRule>
    <cfRule type="cellIs" dxfId="1145" priority="222" operator="between">
      <formula>0</formula>
      <formula>2</formula>
    </cfRule>
  </conditionalFormatting>
  <conditionalFormatting sqref="AD24">
    <cfRule type="cellIs" dxfId="1144" priority="217" operator="between">
      <formula>1</formula>
      <formula>2</formula>
    </cfRule>
    <cfRule type="cellIs" dxfId="1143" priority="218" operator="between">
      <formula>0.1</formula>
      <formula>1</formula>
    </cfRule>
    <cfRule type="cellIs" dxfId="1142" priority="219" operator="between">
      <formula>0</formula>
      <formula>0.1</formula>
    </cfRule>
  </conditionalFormatting>
  <conditionalFormatting sqref="AD24">
    <cfRule type="cellIs" dxfId="1141" priority="216" operator="between">
      <formula>"NA"</formula>
      <formula>"NA"</formula>
    </cfRule>
  </conditionalFormatting>
  <conditionalFormatting sqref="AD3">
    <cfRule type="cellIs" dxfId="1140" priority="209" operator="between">
      <formula>10</formula>
      <formula>14</formula>
    </cfRule>
    <cfRule type="cellIs" dxfId="1139" priority="210" operator="between">
      <formula>4</formula>
      <formula>10</formula>
    </cfRule>
    <cfRule type="cellIs" dxfId="1138" priority="211" operator="between">
      <formula>0</formula>
      <formula>4</formula>
    </cfRule>
  </conditionalFormatting>
  <conditionalFormatting sqref="AD5">
    <cfRule type="cellIs" dxfId="1137" priority="206" operator="between">
      <formula>3.1</formula>
      <formula>4</formula>
    </cfRule>
    <cfRule type="cellIs" dxfId="1136" priority="207" operator="between">
      <formula>1</formula>
      <formula>3</formula>
    </cfRule>
    <cfRule type="cellIs" dxfId="1135" priority="208" operator="between">
      <formula>0</formula>
      <formula>1</formula>
    </cfRule>
  </conditionalFormatting>
  <conditionalFormatting sqref="AQ5">
    <cfRule type="cellIs" dxfId="1134" priority="104" operator="between">
      <formula>80</formula>
      <formula>100</formula>
    </cfRule>
    <cfRule type="cellIs" dxfId="1133" priority="105" operator="between">
      <formula>20</formula>
      <formula>80</formula>
    </cfRule>
    <cfRule type="cellIs" dxfId="1132" priority="106" operator="between">
      <formula>0</formula>
      <formula>20</formula>
    </cfRule>
  </conditionalFormatting>
  <conditionalFormatting sqref="AQ5">
    <cfRule type="cellIs" dxfId="1131" priority="103" operator="between">
      <formula>"NA"</formula>
      <formula>"NA"</formula>
    </cfRule>
  </conditionalFormatting>
  <conditionalFormatting sqref="AB10">
    <cfRule type="cellIs" dxfId="1130" priority="8" operator="between">
      <formula>2</formula>
      <formula>3</formula>
    </cfRule>
    <cfRule type="cellIs" dxfId="1129" priority="9" operator="between">
      <formula>1</formula>
      <formula>2</formula>
    </cfRule>
    <cfRule type="cellIs" dxfId="1128" priority="10" operator="between">
      <formula>0</formula>
      <formula>1</formula>
    </cfRule>
  </conditionalFormatting>
  <conditionalFormatting sqref="AR5">
    <cfRule type="cellIs" dxfId="1127" priority="2" operator="between">
      <formula>80</formula>
      <formula>100</formula>
    </cfRule>
    <cfRule type="cellIs" dxfId="1126" priority="3" operator="between">
      <formula>20</formula>
      <formula>80</formula>
    </cfRule>
    <cfRule type="cellIs" dxfId="1125" priority="4" operator="between">
      <formula>0</formula>
      <formula>20</formula>
    </cfRule>
  </conditionalFormatting>
  <conditionalFormatting sqref="AR5">
    <cfRule type="cellIs" dxfId="1124" priority="1" operator="between">
      <formula>"NA"</formula>
      <formula>"NA"</formula>
    </cfRule>
  </conditionalFormatting>
  <pageMargins left="0.23622047244094491" right="0.23622047244094491" top="0.74803149606299213" bottom="0.74803149606299213" header="0.31496062992125984" footer="0.31496062992125984"/>
  <pageSetup paperSize="8" scale="95" fitToHeight="0" orientation="landscape" r:id="rId1"/>
  <rowBreaks count="1" manualBreakCount="1">
    <brk id="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Z243"/>
  <sheetViews>
    <sheetView showGridLines="0" zoomScale="80" zoomScaleNormal="80" workbookViewId="0">
      <pane xSplit="8" ySplit="2" topLeftCell="I3" activePane="bottomRight" state="frozen"/>
      <selection pane="topRight" activeCell="I1" sqref="I1"/>
      <selection pane="bottomLeft" activeCell="A3" sqref="A3"/>
      <selection pane="bottomRight" activeCell="AN43" sqref="AN43:AZ43"/>
    </sheetView>
  </sheetViews>
  <sheetFormatPr defaultColWidth="14.44140625" defaultRowHeight="13.2"/>
  <cols>
    <col min="1" max="1" width="14.6640625" customWidth="1"/>
    <col min="2" max="2" width="8.33203125" customWidth="1"/>
    <col min="3" max="3" width="7.109375" customWidth="1"/>
    <col min="4" max="4" width="41.88671875" customWidth="1"/>
    <col min="5" max="5" width="38.21875" style="113" customWidth="1"/>
    <col min="6" max="6" width="10.6640625" customWidth="1"/>
    <col min="7" max="7" width="14.33203125" customWidth="1"/>
    <col min="8" max="21" width="10.5546875" customWidth="1"/>
    <col min="22" max="22" width="13.44140625" customWidth="1"/>
    <col min="23" max="23" width="14.44140625" customWidth="1"/>
    <col min="24" max="24" width="13.77734375" customWidth="1"/>
    <col min="25" max="25" width="13.33203125" customWidth="1"/>
    <col min="26" max="26" width="14.44140625" hidden="1" customWidth="1"/>
    <col min="27" max="38" width="6.77734375" customWidth="1"/>
    <col min="39" max="39" width="3.5546875" style="82" customWidth="1"/>
    <col min="40" max="40" width="9.21875" customWidth="1"/>
    <col min="41" max="52" width="6.77734375" customWidth="1"/>
  </cols>
  <sheetData>
    <row r="1" spans="1:52" ht="46.8">
      <c r="A1" s="101" t="s">
        <v>0</v>
      </c>
      <c r="B1" s="102" t="s">
        <v>1</v>
      </c>
      <c r="C1" s="103" t="s">
        <v>2</v>
      </c>
      <c r="D1" s="104" t="s">
        <v>3</v>
      </c>
      <c r="E1" s="105" t="s">
        <v>4</v>
      </c>
      <c r="F1" s="106" t="s">
        <v>5</v>
      </c>
      <c r="G1" s="107" t="s">
        <v>76</v>
      </c>
      <c r="H1" s="169" t="s">
        <v>6</v>
      </c>
      <c r="I1" s="171"/>
      <c r="J1" s="62"/>
      <c r="K1" s="62"/>
      <c r="L1" s="62"/>
      <c r="M1" s="62"/>
      <c r="N1" s="62"/>
      <c r="O1" s="62"/>
      <c r="P1" s="62"/>
      <c r="Q1" s="62"/>
      <c r="R1" s="62"/>
      <c r="S1" s="62"/>
      <c r="T1" s="62"/>
      <c r="U1" s="62"/>
      <c r="V1" s="190" t="s">
        <v>84</v>
      </c>
      <c r="W1" s="191"/>
      <c r="X1" s="191"/>
      <c r="Y1" s="192"/>
      <c r="AA1" s="193"/>
      <c r="AB1" s="193"/>
      <c r="AC1" s="193"/>
      <c r="AD1" s="193"/>
      <c r="AE1" s="193"/>
      <c r="AF1" s="193"/>
      <c r="AG1" s="193"/>
      <c r="AH1" s="193"/>
      <c r="AI1" s="193"/>
      <c r="AJ1" s="193"/>
      <c r="AK1" s="193"/>
      <c r="AL1" s="193"/>
      <c r="AM1" s="89"/>
      <c r="AN1" s="193"/>
      <c r="AO1" s="193"/>
      <c r="AP1" s="193"/>
      <c r="AQ1" s="193"/>
      <c r="AR1" s="193"/>
      <c r="AS1" s="193"/>
      <c r="AT1" s="193"/>
      <c r="AU1" s="193"/>
      <c r="AV1" s="193"/>
      <c r="AW1" s="193"/>
      <c r="AX1" s="193"/>
      <c r="AY1" s="193"/>
      <c r="AZ1" s="193"/>
    </row>
    <row r="2" spans="1:52" ht="41.4">
      <c r="A2" s="99"/>
      <c r="B2" s="61"/>
      <c r="C2" s="100"/>
      <c r="D2" s="98"/>
      <c r="E2" s="63"/>
      <c r="F2" s="61"/>
      <c r="G2" s="64"/>
      <c r="H2" s="170"/>
      <c r="I2" s="172" t="s">
        <v>308</v>
      </c>
      <c r="J2" s="85" t="s">
        <v>309</v>
      </c>
      <c r="K2" s="83" t="s">
        <v>310</v>
      </c>
      <c r="L2" s="83" t="s">
        <v>311</v>
      </c>
      <c r="M2" s="85" t="s">
        <v>312</v>
      </c>
      <c r="N2" s="83" t="s">
        <v>313</v>
      </c>
      <c r="O2" s="83" t="s">
        <v>314</v>
      </c>
      <c r="P2" s="85" t="s">
        <v>315</v>
      </c>
      <c r="Q2" s="83" t="s">
        <v>316</v>
      </c>
      <c r="R2" s="83" t="s">
        <v>317</v>
      </c>
      <c r="S2" s="85" t="s">
        <v>318</v>
      </c>
      <c r="T2" s="83" t="s">
        <v>319</v>
      </c>
      <c r="U2" s="84" t="s">
        <v>245</v>
      </c>
      <c r="V2" s="95" t="s">
        <v>85</v>
      </c>
      <c r="W2" s="194" t="s">
        <v>86</v>
      </c>
      <c r="X2" s="195"/>
      <c r="Y2" s="96" t="s">
        <v>87</v>
      </c>
      <c r="AA2" s="83" t="s">
        <v>308</v>
      </c>
      <c r="AB2" s="85" t="s">
        <v>309</v>
      </c>
      <c r="AC2" s="83" t="s">
        <v>310</v>
      </c>
      <c r="AD2" s="83" t="s">
        <v>311</v>
      </c>
      <c r="AE2" s="85" t="s">
        <v>312</v>
      </c>
      <c r="AF2" s="83" t="s">
        <v>313</v>
      </c>
      <c r="AG2" s="83" t="s">
        <v>314</v>
      </c>
      <c r="AH2" s="85" t="s">
        <v>315</v>
      </c>
      <c r="AI2" s="83" t="s">
        <v>316</v>
      </c>
      <c r="AJ2" s="83" t="s">
        <v>317</v>
      </c>
      <c r="AK2" s="85" t="s">
        <v>318</v>
      </c>
      <c r="AL2" s="83" t="s">
        <v>319</v>
      </c>
      <c r="AM2" s="90"/>
      <c r="AN2" s="83" t="s">
        <v>308</v>
      </c>
      <c r="AO2" s="85" t="s">
        <v>309</v>
      </c>
      <c r="AP2" s="83" t="s">
        <v>310</v>
      </c>
      <c r="AQ2" s="83" t="s">
        <v>311</v>
      </c>
      <c r="AR2" s="85" t="s">
        <v>312</v>
      </c>
      <c r="AS2" s="83" t="s">
        <v>313</v>
      </c>
      <c r="AT2" s="83" t="s">
        <v>314</v>
      </c>
      <c r="AU2" s="85" t="s">
        <v>315</v>
      </c>
      <c r="AV2" s="83" t="s">
        <v>316</v>
      </c>
      <c r="AW2" s="83" t="s">
        <v>317</v>
      </c>
      <c r="AX2" s="85" t="s">
        <v>318</v>
      </c>
      <c r="AY2" s="83" t="s">
        <v>319</v>
      </c>
      <c r="AZ2" s="97" t="s">
        <v>330</v>
      </c>
    </row>
    <row r="3" spans="1:52" ht="66.599999999999994" customHeight="1">
      <c r="A3" s="196" t="s">
        <v>65</v>
      </c>
      <c r="B3" s="197">
        <v>30</v>
      </c>
      <c r="C3" s="13">
        <v>1.1000000000000001</v>
      </c>
      <c r="D3" s="19" t="s">
        <v>66</v>
      </c>
      <c r="E3" s="19" t="s">
        <v>8</v>
      </c>
      <c r="F3" s="166">
        <v>14</v>
      </c>
      <c r="G3" s="166" t="s">
        <v>77</v>
      </c>
      <c r="H3" s="166" t="s">
        <v>7</v>
      </c>
      <c r="I3" s="147">
        <v>101.53793574846206</v>
      </c>
      <c r="J3" s="147">
        <v>101.30841121495327</v>
      </c>
      <c r="K3" s="147">
        <v>100.08944543828264</v>
      </c>
      <c r="L3" s="147">
        <v>103.08123249299719</v>
      </c>
      <c r="M3" s="147">
        <v>102.47678018575851</v>
      </c>
      <c r="N3" s="147">
        <v>96.238244514106583</v>
      </c>
      <c r="O3" s="147">
        <v>99.742930591259636</v>
      </c>
      <c r="P3" s="147">
        <v>98.123980424143554</v>
      </c>
      <c r="Q3" s="147">
        <v>99.882352941176464</v>
      </c>
      <c r="R3" s="147">
        <v>100.27322404371584</v>
      </c>
      <c r="S3" s="147">
        <v>99.954212454212453</v>
      </c>
      <c r="T3" s="147">
        <v>101.29378352792679</v>
      </c>
      <c r="U3" s="153">
        <f>AVERAGE(I3:T3)</f>
        <v>100.33354446474959</v>
      </c>
      <c r="V3" s="86" t="s">
        <v>255</v>
      </c>
      <c r="W3" s="31" t="s">
        <v>256</v>
      </c>
      <c r="X3" s="31" t="s">
        <v>257</v>
      </c>
      <c r="Y3" s="31" t="s">
        <v>258</v>
      </c>
      <c r="Z3" s="80" t="s">
        <v>228</v>
      </c>
      <c r="AA3" s="92">
        <f>IF(I3&gt;=100,14,IF(I3&gt;99,13,IF(I3&gt;98,12,IF(I3&gt;97,11,IF(I3&gt;96,10,IF(I3&gt;95,9,IF(I3&gt;94,8,IF(I3&gt;93,7,IF(I3&gt;92,6,IF(I3&gt;90,5,IF(I3&gt;89,4,IF(I3&gt;88,3,IF(I3&gt;87,3,IF(I3&gt;85,1,0))))))))))))))</f>
        <v>14</v>
      </c>
      <c r="AB3" s="92">
        <f t="shared" ref="AB3:AL3" si="0">IF(J3&gt;=100,14,IF(J3&gt;99,13,IF(J3&gt;98,12,IF(J3&gt;97,11,IF(J3&gt;96,10,IF(J3&gt;95,9,IF(J3&gt;94,8,IF(J3&gt;93,7,IF(J3&gt;92,6,IF(J3&gt;90,5,IF(J3&gt;89,4,IF(J3&gt;88,3,IF(J3&gt;87,3,IF(J3&gt;85,1,0))))))))))))))</f>
        <v>14</v>
      </c>
      <c r="AC3" s="92">
        <f t="shared" si="0"/>
        <v>14</v>
      </c>
      <c r="AD3" s="160">
        <f t="shared" si="0"/>
        <v>14</v>
      </c>
      <c r="AE3" s="92">
        <f t="shared" si="0"/>
        <v>14</v>
      </c>
      <c r="AF3" s="92">
        <f t="shared" si="0"/>
        <v>10</v>
      </c>
      <c r="AG3" s="92">
        <f t="shared" si="0"/>
        <v>13</v>
      </c>
      <c r="AH3" s="92">
        <f t="shared" si="0"/>
        <v>12</v>
      </c>
      <c r="AI3" s="92">
        <f t="shared" si="0"/>
        <v>13</v>
      </c>
      <c r="AJ3" s="92">
        <f t="shared" si="0"/>
        <v>14</v>
      </c>
      <c r="AK3" s="92">
        <f t="shared" si="0"/>
        <v>13</v>
      </c>
      <c r="AL3" s="92">
        <f t="shared" si="0"/>
        <v>14</v>
      </c>
      <c r="AM3" s="93"/>
      <c r="AN3" s="108">
        <f>AA3/$F3*100</f>
        <v>100</v>
      </c>
      <c r="AO3" s="108">
        <f t="shared" ref="AO3:AY16" si="1">AB3/$F3*100</f>
        <v>100</v>
      </c>
      <c r="AP3" s="108">
        <f t="shared" si="1"/>
        <v>100</v>
      </c>
      <c r="AQ3" s="108">
        <f t="shared" si="1"/>
        <v>100</v>
      </c>
      <c r="AR3" s="108">
        <f t="shared" si="1"/>
        <v>100</v>
      </c>
      <c r="AS3" s="108">
        <f t="shared" si="1"/>
        <v>71.428571428571431</v>
      </c>
      <c r="AT3" s="108">
        <f t="shared" si="1"/>
        <v>92.857142857142861</v>
      </c>
      <c r="AU3" s="108">
        <f t="shared" si="1"/>
        <v>85.714285714285708</v>
      </c>
      <c r="AV3" s="108">
        <f t="shared" si="1"/>
        <v>92.857142857142861</v>
      </c>
      <c r="AW3" s="108">
        <f t="shared" si="1"/>
        <v>100</v>
      </c>
      <c r="AX3" s="108">
        <f t="shared" si="1"/>
        <v>92.857142857142861</v>
      </c>
      <c r="AY3" s="108">
        <f t="shared" si="1"/>
        <v>100</v>
      </c>
      <c r="AZ3" s="94">
        <f>AVERAGE(AN3:AY3)</f>
        <v>94.642857142857153</v>
      </c>
    </row>
    <row r="4" spans="1:52" ht="37.200000000000003" customHeight="1">
      <c r="A4" s="196"/>
      <c r="B4" s="197"/>
      <c r="C4" s="13">
        <v>1.2</v>
      </c>
      <c r="D4" s="19" t="s">
        <v>9</v>
      </c>
      <c r="E4" s="19" t="s">
        <v>10</v>
      </c>
      <c r="F4" s="166">
        <v>4</v>
      </c>
      <c r="G4" s="166" t="s">
        <v>77</v>
      </c>
      <c r="H4" s="166" t="s">
        <v>7</v>
      </c>
      <c r="I4" s="147" t="s">
        <v>320</v>
      </c>
      <c r="J4" s="147">
        <v>0</v>
      </c>
      <c r="K4" s="147">
        <v>21.816513761467888</v>
      </c>
      <c r="L4" s="147">
        <v>9.4997999199679874</v>
      </c>
      <c r="M4" s="147">
        <v>21.841812105458597</v>
      </c>
      <c r="N4" s="147">
        <v>0</v>
      </c>
      <c r="O4" s="147">
        <v>123.72881355932203</v>
      </c>
      <c r="P4" s="147">
        <v>120.20202020202019</v>
      </c>
      <c r="Q4" s="147">
        <v>136.60714285714286</v>
      </c>
      <c r="R4" s="147">
        <v>376.92307692307691</v>
      </c>
      <c r="S4" s="147">
        <v>172.72727272727272</v>
      </c>
      <c r="T4" s="147">
        <v>135.25179856115108</v>
      </c>
      <c r="U4" s="153">
        <f t="shared" ref="U4:U41" si="2">AVERAGE(I4:T4)</f>
        <v>101.69075005608002</v>
      </c>
      <c r="V4" s="168" t="s">
        <v>88</v>
      </c>
      <c r="W4" s="86" t="s">
        <v>272</v>
      </c>
      <c r="X4" s="168" t="s">
        <v>271</v>
      </c>
      <c r="Y4" s="168" t="s">
        <v>90</v>
      </c>
      <c r="AA4" s="92">
        <f t="shared" ref="AA4:AL4" si="3">IF(I4&lt;=85,4,IF(I4&lt;=90,3,IF(I4&lt;=95,2,IF(I4&lt;=100,1,0))))</f>
        <v>0</v>
      </c>
      <c r="AB4" s="92">
        <f t="shared" si="3"/>
        <v>4</v>
      </c>
      <c r="AC4" s="92">
        <f t="shared" si="3"/>
        <v>4</v>
      </c>
      <c r="AD4" s="92">
        <f t="shared" si="3"/>
        <v>4</v>
      </c>
      <c r="AE4" s="92">
        <f t="shared" si="3"/>
        <v>4</v>
      </c>
      <c r="AF4" s="92">
        <f t="shared" si="3"/>
        <v>4</v>
      </c>
      <c r="AG4" s="92">
        <f t="shared" si="3"/>
        <v>0</v>
      </c>
      <c r="AH4" s="92">
        <f t="shared" si="3"/>
        <v>0</v>
      </c>
      <c r="AI4" s="92">
        <f t="shared" si="3"/>
        <v>0</v>
      </c>
      <c r="AJ4" s="92">
        <f t="shared" si="3"/>
        <v>0</v>
      </c>
      <c r="AK4" s="92">
        <f t="shared" si="3"/>
        <v>0</v>
      </c>
      <c r="AL4" s="92">
        <f t="shared" si="3"/>
        <v>0</v>
      </c>
      <c r="AM4" s="90"/>
      <c r="AN4" s="108">
        <f>AA4/$F4*100</f>
        <v>0</v>
      </c>
      <c r="AO4" s="108">
        <f t="shared" si="1"/>
        <v>100</v>
      </c>
      <c r="AP4" s="108">
        <f t="shared" si="1"/>
        <v>100</v>
      </c>
      <c r="AQ4" s="108">
        <f t="shared" si="1"/>
        <v>100</v>
      </c>
      <c r="AR4" s="108">
        <f t="shared" si="1"/>
        <v>100</v>
      </c>
      <c r="AS4" s="108">
        <f t="shared" si="1"/>
        <v>100</v>
      </c>
      <c r="AT4" s="108">
        <f t="shared" si="1"/>
        <v>0</v>
      </c>
      <c r="AU4" s="108">
        <f t="shared" si="1"/>
        <v>0</v>
      </c>
      <c r="AV4" s="108">
        <f t="shared" si="1"/>
        <v>0</v>
      </c>
      <c r="AW4" s="108">
        <f t="shared" si="1"/>
        <v>0</v>
      </c>
      <c r="AX4" s="108">
        <f t="shared" si="1"/>
        <v>0</v>
      </c>
      <c r="AY4" s="108">
        <f t="shared" si="1"/>
        <v>0</v>
      </c>
      <c r="AZ4" s="94">
        <f t="shared" ref="AZ4:AZ43" si="4">AVERAGE(AN4:AY4)</f>
        <v>41.666666666666664</v>
      </c>
    </row>
    <row r="5" spans="1:52" ht="27.6">
      <c r="A5" s="196"/>
      <c r="B5" s="197"/>
      <c r="C5" s="13">
        <v>1.3</v>
      </c>
      <c r="D5" s="19" t="s">
        <v>11</v>
      </c>
      <c r="E5" s="19" t="s">
        <v>12</v>
      </c>
      <c r="F5" s="166">
        <v>4</v>
      </c>
      <c r="G5" s="166" t="s">
        <v>78</v>
      </c>
      <c r="H5" s="166" t="s">
        <v>7</v>
      </c>
      <c r="I5" s="147">
        <v>89.10891089108911</v>
      </c>
      <c r="J5" s="147">
        <v>18.604651162790699</v>
      </c>
      <c r="K5" s="147">
        <v>129.54545454545453</v>
      </c>
      <c r="L5" s="147">
        <v>89.285714285714292</v>
      </c>
      <c r="M5" s="147">
        <v>210</v>
      </c>
      <c r="N5" s="147">
        <v>98.4375</v>
      </c>
      <c r="O5" s="147">
        <v>76</v>
      </c>
      <c r="P5" s="147">
        <v>17.692307692307693</v>
      </c>
      <c r="Q5" s="147">
        <v>62.5</v>
      </c>
      <c r="R5" s="176">
        <v>40</v>
      </c>
      <c r="S5" s="147">
        <v>87.5</v>
      </c>
      <c r="T5" s="147">
        <v>65.714285714285708</v>
      </c>
      <c r="U5" s="153">
        <f t="shared" si="2"/>
        <v>82.032402024303508</v>
      </c>
      <c r="V5" s="168" t="s">
        <v>89</v>
      </c>
      <c r="W5" s="31" t="s">
        <v>268</v>
      </c>
      <c r="X5" s="32" t="s">
        <v>260</v>
      </c>
      <c r="Y5" s="32" t="s">
        <v>259</v>
      </c>
      <c r="AA5" s="92">
        <f>IF(I5&gt;100,4,IF(I5&gt;95,3,IF(I5&gt;90,2,IF(I5&gt;85,1,0))))</f>
        <v>1</v>
      </c>
      <c r="AB5" s="92">
        <f t="shared" ref="AB5:AL6" si="5">IF(J5&gt;100,4,IF(J5&gt;95,3,IF(J5&gt;90,2,IF(J5&gt;85,1,0))))</f>
        <v>0</v>
      </c>
      <c r="AC5" s="92">
        <f t="shared" si="5"/>
        <v>4</v>
      </c>
      <c r="AD5" s="92">
        <f t="shared" ref="AD5" si="6">IF(L5&gt;100,4,IF(L5&gt;95,3,IF(L5&gt;90,2,IF(L5&gt;85,1,0))))</f>
        <v>1</v>
      </c>
      <c r="AE5" s="92">
        <f t="shared" ref="AE5" si="7">IF(M5&gt;100,4,IF(M5&gt;95,3,IF(M5&gt;90,2,IF(M5&gt;85,1,0))))</f>
        <v>4</v>
      </c>
      <c r="AF5" s="92">
        <f t="shared" ref="AF5" si="8">IF(N5&gt;100,4,IF(N5&gt;95,3,IF(N5&gt;90,2,IF(N5&gt;85,1,0))))</f>
        <v>3</v>
      </c>
      <c r="AG5" s="92">
        <f t="shared" ref="AG5" si="9">IF(O5&gt;100,4,IF(O5&gt;95,3,IF(O5&gt;90,2,IF(O5&gt;85,1,0))))</f>
        <v>0</v>
      </c>
      <c r="AH5" s="92">
        <f t="shared" ref="AH5" si="10">IF(P5&gt;100,4,IF(P5&gt;95,3,IF(P5&gt;90,2,IF(P5&gt;85,1,0))))</f>
        <v>0</v>
      </c>
      <c r="AI5" s="92">
        <f t="shared" ref="AI5" si="11">IF(Q5&gt;100,4,IF(Q5&gt;95,3,IF(Q5&gt;90,2,IF(Q5&gt;85,1,0))))</f>
        <v>0</v>
      </c>
      <c r="AJ5" s="92">
        <f t="shared" ref="AJ5" si="12">IF(R5&gt;100,4,IF(R5&gt;95,3,IF(R5&gt;90,2,IF(R5&gt;85,1,0))))</f>
        <v>0</v>
      </c>
      <c r="AK5" s="92">
        <f t="shared" ref="AK5" si="13">IF(S5&gt;100,4,IF(S5&gt;95,3,IF(S5&gt;90,2,IF(S5&gt;85,1,0))))</f>
        <v>1</v>
      </c>
      <c r="AL5" s="92">
        <f t="shared" ref="AL5" si="14">IF(T5&gt;100,4,IF(T5&gt;95,3,IF(T5&gt;90,2,IF(T5&gt;85,1,0))))</f>
        <v>0</v>
      </c>
      <c r="AM5" s="90"/>
      <c r="AN5" s="108">
        <f t="shared" ref="AN5:AY23" si="15">AA5/$F5*100</f>
        <v>25</v>
      </c>
      <c r="AO5" s="108">
        <f t="shared" si="1"/>
        <v>0</v>
      </c>
      <c r="AP5" s="108">
        <f t="shared" si="1"/>
        <v>100</v>
      </c>
      <c r="AQ5" s="108">
        <f t="shared" ref="AQ5:AR5" si="16">IF(OR(AD5="NA"),"NA",AD5/$F5*100)</f>
        <v>25</v>
      </c>
      <c r="AR5" s="108">
        <f t="shared" si="16"/>
        <v>100</v>
      </c>
      <c r="AS5" s="108">
        <f t="shared" si="1"/>
        <v>75</v>
      </c>
      <c r="AT5" s="108">
        <f t="shared" si="1"/>
        <v>0</v>
      </c>
      <c r="AU5" s="108">
        <f t="shared" si="1"/>
        <v>0</v>
      </c>
      <c r="AV5" s="108">
        <f t="shared" si="1"/>
        <v>0</v>
      </c>
      <c r="AW5" s="108">
        <f t="shared" si="1"/>
        <v>0</v>
      </c>
      <c r="AX5" s="108">
        <f t="shared" si="1"/>
        <v>25</v>
      </c>
      <c r="AY5" s="108">
        <f t="shared" si="1"/>
        <v>0</v>
      </c>
      <c r="AZ5" s="94">
        <f t="shared" si="4"/>
        <v>29.166666666666668</v>
      </c>
    </row>
    <row r="6" spans="1:52" ht="27.6">
      <c r="A6" s="196"/>
      <c r="B6" s="197"/>
      <c r="C6" s="13">
        <v>1.4</v>
      </c>
      <c r="D6" s="19" t="s">
        <v>13</v>
      </c>
      <c r="E6" s="19" t="s">
        <v>14</v>
      </c>
      <c r="F6" s="166">
        <v>4</v>
      </c>
      <c r="G6" s="166" t="s">
        <v>77</v>
      </c>
      <c r="H6" s="166" t="s">
        <v>7</v>
      </c>
      <c r="I6" s="147">
        <v>76.470588235294116</v>
      </c>
      <c r="J6" s="147">
        <v>23.076923076923077</v>
      </c>
      <c r="K6" s="147">
        <v>90</v>
      </c>
      <c r="L6" s="147">
        <v>500</v>
      </c>
      <c r="M6" s="147">
        <v>1000</v>
      </c>
      <c r="N6" s="147">
        <v>40</v>
      </c>
      <c r="O6" s="147">
        <v>500</v>
      </c>
      <c r="P6" s="147">
        <v>100</v>
      </c>
      <c r="Q6" s="147">
        <v>0</v>
      </c>
      <c r="R6" s="173">
        <v>100</v>
      </c>
      <c r="S6" s="173">
        <v>100</v>
      </c>
      <c r="T6" s="173">
        <v>200</v>
      </c>
      <c r="U6" s="153">
        <f t="shared" si="2"/>
        <v>227.46229260935146</v>
      </c>
      <c r="V6" s="168" t="s">
        <v>89</v>
      </c>
      <c r="W6" s="31" t="s">
        <v>270</v>
      </c>
      <c r="X6" s="32" t="s">
        <v>260</v>
      </c>
      <c r="Y6" s="32" t="s">
        <v>269</v>
      </c>
      <c r="AA6" s="92">
        <f>IF(I6&gt;100,4,IF(I6&gt;95,3,IF(I6&gt;90,2,IF(I6&gt;85,1,0))))</f>
        <v>0</v>
      </c>
      <c r="AB6" s="92">
        <f t="shared" si="5"/>
        <v>0</v>
      </c>
      <c r="AC6" s="92">
        <f t="shared" si="5"/>
        <v>1</v>
      </c>
      <c r="AD6" s="160">
        <f>IF(L6&gt;100,4,IF(L6&gt;95,3,IF(L6&gt;90,2,IF(L6&gt;85,1,0))))</f>
        <v>4</v>
      </c>
      <c r="AE6" s="92">
        <f t="shared" si="5"/>
        <v>4</v>
      </c>
      <c r="AF6" s="92">
        <f t="shared" si="5"/>
        <v>0</v>
      </c>
      <c r="AG6" s="92">
        <f t="shared" si="5"/>
        <v>4</v>
      </c>
      <c r="AH6" s="92">
        <f t="shared" si="5"/>
        <v>3</v>
      </c>
      <c r="AI6" s="92">
        <f t="shared" si="5"/>
        <v>0</v>
      </c>
      <c r="AJ6" s="92">
        <f t="shared" si="5"/>
        <v>3</v>
      </c>
      <c r="AK6" s="92">
        <f t="shared" si="5"/>
        <v>3</v>
      </c>
      <c r="AL6" s="92">
        <f t="shared" si="5"/>
        <v>4</v>
      </c>
      <c r="AM6" s="90"/>
      <c r="AN6" s="108">
        <f t="shared" si="15"/>
        <v>0</v>
      </c>
      <c r="AO6" s="108">
        <f t="shared" si="1"/>
        <v>0</v>
      </c>
      <c r="AP6" s="108">
        <f t="shared" si="1"/>
        <v>25</v>
      </c>
      <c r="AQ6" s="108">
        <f t="shared" si="1"/>
        <v>100</v>
      </c>
      <c r="AR6" s="108">
        <f t="shared" si="1"/>
        <v>100</v>
      </c>
      <c r="AS6" s="108">
        <f t="shared" si="1"/>
        <v>0</v>
      </c>
      <c r="AT6" s="108">
        <f t="shared" si="1"/>
        <v>100</v>
      </c>
      <c r="AU6" s="108">
        <f t="shared" si="1"/>
        <v>75</v>
      </c>
      <c r="AV6" s="108">
        <f t="shared" si="1"/>
        <v>0</v>
      </c>
      <c r="AW6" s="108">
        <f t="shared" si="1"/>
        <v>75</v>
      </c>
      <c r="AX6" s="108">
        <f t="shared" si="1"/>
        <v>75</v>
      </c>
      <c r="AY6" s="108">
        <f t="shared" si="1"/>
        <v>100</v>
      </c>
      <c r="AZ6" s="94">
        <f t="shared" si="4"/>
        <v>54.166666666666664</v>
      </c>
    </row>
    <row r="7" spans="1:52" ht="27.6">
      <c r="A7" s="196"/>
      <c r="B7" s="197"/>
      <c r="C7" s="13">
        <v>1.5</v>
      </c>
      <c r="D7" s="19" t="s">
        <v>15</v>
      </c>
      <c r="E7" s="19" t="s">
        <v>16</v>
      </c>
      <c r="F7" s="166">
        <v>4</v>
      </c>
      <c r="G7" s="166" t="s">
        <v>77</v>
      </c>
      <c r="H7" s="166" t="s">
        <v>7</v>
      </c>
      <c r="I7" s="147">
        <v>0</v>
      </c>
      <c r="J7" s="147">
        <v>110</v>
      </c>
      <c r="K7" s="147">
        <v>120</v>
      </c>
      <c r="L7" s="147">
        <v>700</v>
      </c>
      <c r="M7" s="147">
        <v>20</v>
      </c>
      <c r="N7" s="147">
        <v>37.5</v>
      </c>
      <c r="O7" s="147">
        <v>500</v>
      </c>
      <c r="P7" s="147">
        <v>500</v>
      </c>
      <c r="Q7" s="147">
        <v>200</v>
      </c>
      <c r="R7" s="173">
        <v>0</v>
      </c>
      <c r="S7" s="173">
        <v>0</v>
      </c>
      <c r="T7" s="147">
        <v>300</v>
      </c>
      <c r="U7" s="153">
        <f t="shared" si="2"/>
        <v>207.29166666666666</v>
      </c>
      <c r="V7" s="168" t="s">
        <v>88</v>
      </c>
      <c r="W7" s="31" t="s">
        <v>272</v>
      </c>
      <c r="X7" s="33" t="s">
        <v>271</v>
      </c>
      <c r="Y7" s="32" t="s">
        <v>90</v>
      </c>
      <c r="AA7" s="92">
        <f>IF(I7&lt;=85,4,IF(I7&lt;=90,3,IF(I7&lt;=95,2,IF(I7&lt;=100,1,0))))</f>
        <v>4</v>
      </c>
      <c r="AB7" s="92">
        <f t="shared" ref="AB7:AL7" si="17">IF(J7&lt;=85,4,IF(J7&lt;=90,3,IF(J7&lt;=95,2,IF(J7&lt;=100,1,0))))</f>
        <v>0</v>
      </c>
      <c r="AC7" s="92">
        <f t="shared" si="17"/>
        <v>0</v>
      </c>
      <c r="AD7" s="160">
        <f t="shared" si="17"/>
        <v>0</v>
      </c>
      <c r="AE7" s="92">
        <f t="shared" si="17"/>
        <v>4</v>
      </c>
      <c r="AF7" s="92">
        <f t="shared" si="17"/>
        <v>4</v>
      </c>
      <c r="AG7" s="92">
        <f t="shared" si="17"/>
        <v>0</v>
      </c>
      <c r="AH7" s="92">
        <f t="shared" si="17"/>
        <v>0</v>
      </c>
      <c r="AI7" s="92">
        <f t="shared" si="17"/>
        <v>0</v>
      </c>
      <c r="AJ7" s="92">
        <f t="shared" si="17"/>
        <v>4</v>
      </c>
      <c r="AK7" s="92">
        <f t="shared" si="17"/>
        <v>4</v>
      </c>
      <c r="AL7" s="92">
        <f t="shared" si="17"/>
        <v>0</v>
      </c>
      <c r="AM7" s="90"/>
      <c r="AN7" s="108">
        <f t="shared" si="15"/>
        <v>100</v>
      </c>
      <c r="AO7" s="108">
        <f t="shared" si="1"/>
        <v>0</v>
      </c>
      <c r="AP7" s="108">
        <f t="shared" si="1"/>
        <v>0</v>
      </c>
      <c r="AQ7" s="108">
        <f t="shared" si="1"/>
        <v>0</v>
      </c>
      <c r="AR7" s="108">
        <f t="shared" si="1"/>
        <v>100</v>
      </c>
      <c r="AS7" s="108">
        <f t="shared" si="1"/>
        <v>100</v>
      </c>
      <c r="AT7" s="108">
        <f t="shared" si="1"/>
        <v>0</v>
      </c>
      <c r="AU7" s="108">
        <f t="shared" si="1"/>
        <v>0</v>
      </c>
      <c r="AV7" s="108">
        <f t="shared" si="1"/>
        <v>0</v>
      </c>
      <c r="AW7" s="108">
        <f t="shared" si="1"/>
        <v>100</v>
      </c>
      <c r="AX7" s="108">
        <f t="shared" si="1"/>
        <v>100</v>
      </c>
      <c r="AY7" s="108">
        <f t="shared" si="1"/>
        <v>0</v>
      </c>
      <c r="AZ7" s="94">
        <f t="shared" si="4"/>
        <v>41.666666666666664</v>
      </c>
    </row>
    <row r="8" spans="1:52" ht="15.6">
      <c r="A8" s="14"/>
      <c r="B8" s="15"/>
      <c r="C8" s="15"/>
      <c r="D8" s="16"/>
      <c r="E8" s="21" t="s">
        <v>17</v>
      </c>
      <c r="F8" s="17">
        <f>SUM(F3:F7)</f>
        <v>30</v>
      </c>
      <c r="G8" s="15"/>
      <c r="H8" s="15"/>
      <c r="I8" s="159"/>
      <c r="J8" s="159"/>
      <c r="K8" s="159"/>
      <c r="L8" s="15"/>
      <c r="M8" s="159"/>
      <c r="N8" s="159"/>
      <c r="O8" s="159"/>
      <c r="P8" s="159"/>
      <c r="Q8" s="159"/>
      <c r="R8" s="159"/>
      <c r="S8" s="159"/>
      <c r="T8" s="159"/>
      <c r="U8" s="154"/>
      <c r="V8" s="15"/>
      <c r="W8" s="15"/>
      <c r="X8" s="15"/>
      <c r="Y8" s="15"/>
      <c r="Z8" s="15"/>
      <c r="AA8" s="15">
        <f>SUM(AA3:AA7)</f>
        <v>19</v>
      </c>
      <c r="AB8" s="15">
        <f t="shared" ref="AB8:AL8" si="18">SUM(AB3:AB7)</f>
        <v>18</v>
      </c>
      <c r="AC8" s="15">
        <f t="shared" si="18"/>
        <v>23</v>
      </c>
      <c r="AD8" s="159">
        <f t="shared" si="18"/>
        <v>23</v>
      </c>
      <c r="AE8" s="15">
        <f t="shared" si="18"/>
        <v>30</v>
      </c>
      <c r="AF8" s="15">
        <f t="shared" si="18"/>
        <v>21</v>
      </c>
      <c r="AG8" s="15">
        <f t="shared" si="18"/>
        <v>17</v>
      </c>
      <c r="AH8" s="15">
        <f t="shared" si="18"/>
        <v>15</v>
      </c>
      <c r="AI8" s="15">
        <f t="shared" si="18"/>
        <v>13</v>
      </c>
      <c r="AJ8" s="15">
        <f t="shared" si="18"/>
        <v>21</v>
      </c>
      <c r="AK8" s="15">
        <f t="shared" si="18"/>
        <v>21</v>
      </c>
      <c r="AL8" s="15">
        <f t="shared" si="18"/>
        <v>18</v>
      </c>
      <c r="AM8" s="90"/>
      <c r="AN8" s="109">
        <f t="shared" si="15"/>
        <v>63.333333333333329</v>
      </c>
      <c r="AO8" s="109">
        <f t="shared" si="1"/>
        <v>60</v>
      </c>
      <c r="AP8" s="109">
        <f t="shared" si="1"/>
        <v>76.666666666666671</v>
      </c>
      <c r="AQ8" s="109">
        <f t="shared" si="1"/>
        <v>76.666666666666671</v>
      </c>
      <c r="AR8" s="109">
        <f t="shared" si="1"/>
        <v>100</v>
      </c>
      <c r="AS8" s="109">
        <f t="shared" si="1"/>
        <v>70</v>
      </c>
      <c r="AT8" s="109">
        <f t="shared" si="1"/>
        <v>56.666666666666664</v>
      </c>
      <c r="AU8" s="109">
        <f t="shared" si="1"/>
        <v>50</v>
      </c>
      <c r="AV8" s="109">
        <f t="shared" si="1"/>
        <v>43.333333333333336</v>
      </c>
      <c r="AW8" s="109">
        <f t="shared" si="1"/>
        <v>70</v>
      </c>
      <c r="AX8" s="109">
        <f t="shared" si="1"/>
        <v>70</v>
      </c>
      <c r="AY8" s="109">
        <f t="shared" si="1"/>
        <v>60</v>
      </c>
      <c r="AZ8" s="109">
        <f t="shared" si="4"/>
        <v>66.3888888888889</v>
      </c>
    </row>
    <row r="9" spans="1:52" ht="25.2" customHeight="1">
      <c r="A9" s="196" t="s">
        <v>18</v>
      </c>
      <c r="B9" s="199">
        <v>14</v>
      </c>
      <c r="C9" s="13">
        <v>2.1</v>
      </c>
      <c r="D9" s="20" t="s">
        <v>19</v>
      </c>
      <c r="E9" s="19" t="s">
        <v>20</v>
      </c>
      <c r="F9" s="166">
        <v>3</v>
      </c>
      <c r="G9" s="166" t="s">
        <v>79</v>
      </c>
      <c r="H9" s="166" t="s">
        <v>288</v>
      </c>
      <c r="I9" s="147">
        <v>83</v>
      </c>
      <c r="J9" s="147">
        <v>87</v>
      </c>
      <c r="K9" s="147">
        <v>80</v>
      </c>
      <c r="L9" s="173">
        <v>86</v>
      </c>
      <c r="M9" s="173">
        <v>84</v>
      </c>
      <c r="N9" s="173">
        <v>80</v>
      </c>
      <c r="O9" s="173">
        <v>84</v>
      </c>
      <c r="P9" s="173">
        <v>84</v>
      </c>
      <c r="Q9" s="173">
        <v>82</v>
      </c>
      <c r="R9" s="173">
        <v>90</v>
      </c>
      <c r="S9" s="173">
        <v>82</v>
      </c>
      <c r="T9" s="147">
        <v>85.6</v>
      </c>
      <c r="U9" s="153">
        <f t="shared" si="2"/>
        <v>83.966666666666669</v>
      </c>
      <c r="V9" s="87" t="s">
        <v>299</v>
      </c>
      <c r="W9" s="34" t="s">
        <v>300</v>
      </c>
      <c r="X9" s="34" t="s">
        <v>301</v>
      </c>
      <c r="Y9" s="168" t="s">
        <v>302</v>
      </c>
      <c r="Z9" s="81" t="s">
        <v>229</v>
      </c>
      <c r="AA9" s="92">
        <f>IF(I9&gt;80,3,IF(I9&gt;75,2,IF(I9&gt;=70,1,0)))</f>
        <v>3</v>
      </c>
      <c r="AB9" s="92">
        <f t="shared" ref="AB9:AL9" si="19">IF(J9&gt;80,3,IF(J9&gt;75,2,IF(J9&gt;=70,1,0)))</f>
        <v>3</v>
      </c>
      <c r="AC9" s="92">
        <f t="shared" ref="AC9" si="20">IF(K9&gt;80,3,IF(K9&gt;75,2,IF(K9&gt;=70,1,0)))</f>
        <v>2</v>
      </c>
      <c r="AD9" s="92">
        <f t="shared" ref="AD9" si="21">IF(L9&gt;80,3,IF(L9&gt;75,2,IF(L9&gt;=70,1,0)))</f>
        <v>3</v>
      </c>
      <c r="AE9" s="92">
        <f t="shared" si="19"/>
        <v>3</v>
      </c>
      <c r="AF9" s="92">
        <f t="shared" si="19"/>
        <v>2</v>
      </c>
      <c r="AG9" s="92">
        <f t="shared" si="19"/>
        <v>3</v>
      </c>
      <c r="AH9" s="92">
        <f t="shared" si="19"/>
        <v>3</v>
      </c>
      <c r="AI9" s="92">
        <f t="shared" si="19"/>
        <v>3</v>
      </c>
      <c r="AJ9" s="92">
        <f t="shared" si="19"/>
        <v>3</v>
      </c>
      <c r="AK9" s="92">
        <f t="shared" si="19"/>
        <v>3</v>
      </c>
      <c r="AL9" s="92">
        <f t="shared" si="19"/>
        <v>3</v>
      </c>
      <c r="AM9" s="90"/>
      <c r="AN9" s="108">
        <f t="shared" si="15"/>
        <v>100</v>
      </c>
      <c r="AO9" s="108">
        <f t="shared" si="1"/>
        <v>100</v>
      </c>
      <c r="AP9" s="108">
        <f t="shared" si="1"/>
        <v>66.666666666666657</v>
      </c>
      <c r="AQ9" s="108">
        <f t="shared" si="1"/>
        <v>100</v>
      </c>
      <c r="AR9" s="108">
        <f t="shared" si="1"/>
        <v>100</v>
      </c>
      <c r="AS9" s="108">
        <f t="shared" si="1"/>
        <v>66.666666666666657</v>
      </c>
      <c r="AT9" s="108">
        <f t="shared" si="1"/>
        <v>100</v>
      </c>
      <c r="AU9" s="108">
        <f t="shared" si="1"/>
        <v>100</v>
      </c>
      <c r="AV9" s="108">
        <f t="shared" si="1"/>
        <v>100</v>
      </c>
      <c r="AW9" s="108">
        <f t="shared" si="1"/>
        <v>100</v>
      </c>
      <c r="AX9" s="108">
        <f t="shared" si="1"/>
        <v>100</v>
      </c>
      <c r="AY9" s="108">
        <f t="shared" si="1"/>
        <v>100</v>
      </c>
      <c r="AZ9" s="94">
        <f t="shared" si="4"/>
        <v>94.444444444444443</v>
      </c>
    </row>
    <row r="10" spans="1:52" ht="27" customHeight="1">
      <c r="A10" s="198"/>
      <c r="B10" s="200"/>
      <c r="C10" s="13">
        <v>2.2000000000000002</v>
      </c>
      <c r="D10" s="20" t="s">
        <v>22</v>
      </c>
      <c r="E10" s="19" t="s">
        <v>23</v>
      </c>
      <c r="F10" s="166">
        <v>3</v>
      </c>
      <c r="G10" s="166" t="s">
        <v>79</v>
      </c>
      <c r="H10" s="166" t="s">
        <v>26</v>
      </c>
      <c r="I10" s="147">
        <v>67</v>
      </c>
      <c r="J10" s="147">
        <v>76</v>
      </c>
      <c r="K10" s="147">
        <v>70</v>
      </c>
      <c r="L10" s="173">
        <v>73</v>
      </c>
      <c r="M10" s="173">
        <v>69</v>
      </c>
      <c r="N10" s="173">
        <v>61</v>
      </c>
      <c r="O10" s="173">
        <v>71</v>
      </c>
      <c r="P10" s="173">
        <v>48</v>
      </c>
      <c r="Q10" s="173">
        <v>69</v>
      </c>
      <c r="R10" s="173">
        <v>66</v>
      </c>
      <c r="S10" s="173">
        <v>64</v>
      </c>
      <c r="T10" s="173">
        <v>72</v>
      </c>
      <c r="U10" s="153">
        <f t="shared" si="2"/>
        <v>67.166666666666671</v>
      </c>
      <c r="V10" s="87" t="s">
        <v>303</v>
      </c>
      <c r="W10" s="34" t="s">
        <v>304</v>
      </c>
      <c r="X10" s="34" t="s">
        <v>301</v>
      </c>
      <c r="Y10" s="168" t="s">
        <v>302</v>
      </c>
      <c r="AA10" s="92">
        <f>IF(I10&gt;80,3,IF(I10&gt;75,2,IF(I10&gt;=65,1,0)))</f>
        <v>1</v>
      </c>
      <c r="AB10" s="160">
        <f>IF(J10&gt;80,3,IF(J10&gt;=80,2,IF(J10&gt;=65,1,0)))</f>
        <v>1</v>
      </c>
      <c r="AC10" s="92">
        <f t="shared" ref="AC10:AL10" si="22">IF(K10&gt;80,3,IF(K10&gt;75,2,IF(K10&gt;=65,1,0)))</f>
        <v>1</v>
      </c>
      <c r="AD10" s="92">
        <f t="shared" si="22"/>
        <v>1</v>
      </c>
      <c r="AE10" s="92">
        <f t="shared" si="22"/>
        <v>1</v>
      </c>
      <c r="AF10" s="92">
        <f t="shared" si="22"/>
        <v>0</v>
      </c>
      <c r="AG10" s="92">
        <f t="shared" si="22"/>
        <v>1</v>
      </c>
      <c r="AH10" s="92">
        <f t="shared" si="22"/>
        <v>0</v>
      </c>
      <c r="AI10" s="92">
        <f t="shared" si="22"/>
        <v>1</v>
      </c>
      <c r="AJ10" s="92">
        <f t="shared" si="22"/>
        <v>1</v>
      </c>
      <c r="AK10" s="92">
        <f t="shared" si="22"/>
        <v>0</v>
      </c>
      <c r="AL10" s="92">
        <f t="shared" si="22"/>
        <v>1</v>
      </c>
      <c r="AM10" s="90"/>
      <c r="AN10" s="108">
        <f t="shared" si="15"/>
        <v>33.333333333333329</v>
      </c>
      <c r="AO10" s="108">
        <f t="shared" si="1"/>
        <v>33.333333333333329</v>
      </c>
      <c r="AP10" s="108">
        <f t="shared" si="1"/>
        <v>33.333333333333329</v>
      </c>
      <c r="AQ10" s="108">
        <f t="shared" si="1"/>
        <v>33.333333333333329</v>
      </c>
      <c r="AR10" s="108">
        <f t="shared" si="1"/>
        <v>33.333333333333329</v>
      </c>
      <c r="AS10" s="108">
        <f t="shared" si="1"/>
        <v>0</v>
      </c>
      <c r="AT10" s="108">
        <f t="shared" si="1"/>
        <v>33.333333333333329</v>
      </c>
      <c r="AU10" s="108">
        <f t="shared" si="1"/>
        <v>0</v>
      </c>
      <c r="AV10" s="108">
        <f t="shared" si="1"/>
        <v>33.333333333333329</v>
      </c>
      <c r="AW10" s="108">
        <f t="shared" si="1"/>
        <v>33.333333333333329</v>
      </c>
      <c r="AX10" s="108">
        <f t="shared" si="1"/>
        <v>0</v>
      </c>
      <c r="AY10" s="108">
        <f t="shared" si="1"/>
        <v>33.333333333333329</v>
      </c>
      <c r="AZ10" s="94">
        <f t="shared" si="4"/>
        <v>24.999999999999989</v>
      </c>
    </row>
    <row r="11" spans="1:52" ht="31.2">
      <c r="A11" s="198"/>
      <c r="B11" s="200"/>
      <c r="C11" s="13">
        <v>2.2999999999999998</v>
      </c>
      <c r="D11" s="19" t="s">
        <v>69</v>
      </c>
      <c r="E11" s="19" t="s">
        <v>218</v>
      </c>
      <c r="F11" s="166">
        <v>3</v>
      </c>
      <c r="G11" s="166" t="s">
        <v>74</v>
      </c>
      <c r="H11" s="166" t="s">
        <v>7</v>
      </c>
      <c r="I11" s="147">
        <v>100</v>
      </c>
      <c r="J11" s="147">
        <v>100</v>
      </c>
      <c r="K11" s="147">
        <v>100</v>
      </c>
      <c r="L11" s="147">
        <v>100</v>
      </c>
      <c r="M11" s="147">
        <v>100</v>
      </c>
      <c r="N11" s="147">
        <v>100</v>
      </c>
      <c r="O11" s="147">
        <v>100</v>
      </c>
      <c r="P11" s="147">
        <v>100</v>
      </c>
      <c r="Q11" s="147">
        <v>100</v>
      </c>
      <c r="R11" s="147">
        <v>100</v>
      </c>
      <c r="S11" s="147">
        <v>100</v>
      </c>
      <c r="T11" s="147">
        <v>100</v>
      </c>
      <c r="U11" s="153">
        <f t="shared" si="2"/>
        <v>100</v>
      </c>
      <c r="V11" s="87" t="s">
        <v>91</v>
      </c>
      <c r="W11" s="34" t="s">
        <v>262</v>
      </c>
      <c r="X11" s="34" t="s">
        <v>261</v>
      </c>
      <c r="Y11" s="168" t="s">
        <v>92</v>
      </c>
      <c r="AA11" s="92">
        <f t="shared" ref="AA11:AL11" si="23">IF(I11&gt;90,3,IF(I11&gt;85,2,IF(I11&gt;=80,1,0)))</f>
        <v>3</v>
      </c>
      <c r="AB11" s="92">
        <f t="shared" si="23"/>
        <v>3</v>
      </c>
      <c r="AC11" s="92">
        <f t="shared" si="23"/>
        <v>3</v>
      </c>
      <c r="AD11" s="160">
        <f t="shared" ref="AD11" si="24">IF(L11&gt;90,3,IF(L11&gt;85,2,IF(L11&gt;=80,1,0)))</f>
        <v>3</v>
      </c>
      <c r="AE11" s="92">
        <f t="shared" si="23"/>
        <v>3</v>
      </c>
      <c r="AF11" s="92">
        <f t="shared" si="23"/>
        <v>3</v>
      </c>
      <c r="AG11" s="92">
        <f t="shared" si="23"/>
        <v>3</v>
      </c>
      <c r="AH11" s="92">
        <f t="shared" si="23"/>
        <v>3</v>
      </c>
      <c r="AI11" s="92">
        <f t="shared" si="23"/>
        <v>3</v>
      </c>
      <c r="AJ11" s="92">
        <f t="shared" si="23"/>
        <v>3</v>
      </c>
      <c r="AK11" s="92">
        <f t="shared" si="23"/>
        <v>3</v>
      </c>
      <c r="AL11" s="92">
        <f t="shared" si="23"/>
        <v>3</v>
      </c>
      <c r="AM11" s="90"/>
      <c r="AN11" s="108">
        <f t="shared" si="15"/>
        <v>100</v>
      </c>
      <c r="AO11" s="108">
        <f t="shared" si="1"/>
        <v>100</v>
      </c>
      <c r="AP11" s="108">
        <f t="shared" si="1"/>
        <v>100</v>
      </c>
      <c r="AQ11" s="108">
        <f t="shared" si="1"/>
        <v>100</v>
      </c>
      <c r="AR11" s="108">
        <f t="shared" si="1"/>
        <v>100</v>
      </c>
      <c r="AS11" s="108">
        <f t="shared" si="1"/>
        <v>100</v>
      </c>
      <c r="AT11" s="108">
        <f t="shared" si="1"/>
        <v>100</v>
      </c>
      <c r="AU11" s="108">
        <f t="shared" si="1"/>
        <v>100</v>
      </c>
      <c r="AV11" s="108">
        <f t="shared" si="1"/>
        <v>100</v>
      </c>
      <c r="AW11" s="108">
        <f t="shared" si="1"/>
        <v>100</v>
      </c>
      <c r="AX11" s="108">
        <f t="shared" si="1"/>
        <v>100</v>
      </c>
      <c r="AY11" s="108">
        <f t="shared" si="1"/>
        <v>100</v>
      </c>
      <c r="AZ11" s="94">
        <f t="shared" si="4"/>
        <v>100</v>
      </c>
    </row>
    <row r="12" spans="1:52" ht="31.2">
      <c r="A12" s="198"/>
      <c r="B12" s="200"/>
      <c r="C12" s="13">
        <v>2.4</v>
      </c>
      <c r="D12" s="20" t="s">
        <v>24</v>
      </c>
      <c r="E12" s="19" t="s">
        <v>25</v>
      </c>
      <c r="F12" s="166">
        <v>1</v>
      </c>
      <c r="G12" s="166" t="s">
        <v>74</v>
      </c>
      <c r="H12" s="166" t="s">
        <v>26</v>
      </c>
      <c r="I12" s="147">
        <v>19</v>
      </c>
      <c r="J12" s="147">
        <v>65</v>
      </c>
      <c r="K12" s="147">
        <v>78</v>
      </c>
      <c r="L12" s="173">
        <v>73</v>
      </c>
      <c r="M12" s="173">
        <v>21</v>
      </c>
      <c r="N12" s="173">
        <v>76</v>
      </c>
      <c r="O12" s="173">
        <v>165</v>
      </c>
      <c r="P12" s="173">
        <v>1</v>
      </c>
      <c r="Q12" s="173">
        <v>5</v>
      </c>
      <c r="R12" s="173">
        <v>90</v>
      </c>
      <c r="S12" s="173">
        <v>7</v>
      </c>
      <c r="T12" s="173">
        <v>90</v>
      </c>
      <c r="U12" s="153">
        <f t="shared" si="2"/>
        <v>57.5</v>
      </c>
      <c r="V12" s="87" t="s">
        <v>93</v>
      </c>
      <c r="W12" s="201" t="s">
        <v>263</v>
      </c>
      <c r="X12" s="202"/>
      <c r="Y12" s="168" t="s">
        <v>94</v>
      </c>
      <c r="AA12" s="92">
        <f>IF(I12&gt;4,1,IF(I12&gt;=1,0.5,0))</f>
        <v>1</v>
      </c>
      <c r="AB12" s="92">
        <f t="shared" ref="AB12:AL12" si="25">IF(J12&gt;4,1,IF(J12&gt;=1,0.5,0))</f>
        <v>1</v>
      </c>
      <c r="AC12" s="92">
        <f t="shared" si="25"/>
        <v>1</v>
      </c>
      <c r="AD12" s="160">
        <f t="shared" si="25"/>
        <v>1</v>
      </c>
      <c r="AE12" s="92">
        <f t="shared" si="25"/>
        <v>1</v>
      </c>
      <c r="AF12" s="92">
        <f t="shared" si="25"/>
        <v>1</v>
      </c>
      <c r="AG12" s="92">
        <f t="shared" si="25"/>
        <v>1</v>
      </c>
      <c r="AH12" s="92">
        <f t="shared" si="25"/>
        <v>0.5</v>
      </c>
      <c r="AI12" s="92">
        <f t="shared" si="25"/>
        <v>1</v>
      </c>
      <c r="AJ12" s="92">
        <f t="shared" si="25"/>
        <v>1</v>
      </c>
      <c r="AK12" s="92">
        <f t="shared" si="25"/>
        <v>1</v>
      </c>
      <c r="AL12" s="92">
        <f t="shared" si="25"/>
        <v>1</v>
      </c>
      <c r="AM12" s="90"/>
      <c r="AN12" s="108">
        <f t="shared" si="15"/>
        <v>100</v>
      </c>
      <c r="AO12" s="108">
        <f t="shared" si="1"/>
        <v>100</v>
      </c>
      <c r="AP12" s="108">
        <f t="shared" si="1"/>
        <v>100</v>
      </c>
      <c r="AQ12" s="108">
        <f t="shared" si="1"/>
        <v>100</v>
      </c>
      <c r="AR12" s="108">
        <f t="shared" si="1"/>
        <v>100</v>
      </c>
      <c r="AS12" s="108">
        <f t="shared" si="1"/>
        <v>100</v>
      </c>
      <c r="AT12" s="108">
        <f t="shared" si="1"/>
        <v>100</v>
      </c>
      <c r="AU12" s="108">
        <f t="shared" si="1"/>
        <v>50</v>
      </c>
      <c r="AV12" s="108">
        <f t="shared" si="1"/>
        <v>100</v>
      </c>
      <c r="AW12" s="108">
        <f t="shared" si="1"/>
        <v>100</v>
      </c>
      <c r="AX12" s="108">
        <f t="shared" si="1"/>
        <v>100</v>
      </c>
      <c r="AY12" s="108">
        <f t="shared" si="1"/>
        <v>100</v>
      </c>
      <c r="AZ12" s="94">
        <f t="shared" si="4"/>
        <v>95.833333333333329</v>
      </c>
    </row>
    <row r="13" spans="1:52" ht="31.2">
      <c r="A13" s="198"/>
      <c r="B13" s="200"/>
      <c r="C13" s="13">
        <v>2.5</v>
      </c>
      <c r="D13" s="20" t="s">
        <v>296</v>
      </c>
      <c r="E13" s="19" t="s">
        <v>297</v>
      </c>
      <c r="F13" s="166">
        <v>2</v>
      </c>
      <c r="G13" s="166" t="s">
        <v>80</v>
      </c>
      <c r="H13" s="166" t="s">
        <v>7</v>
      </c>
      <c r="I13" s="147">
        <v>6.7317401548300237E-4</v>
      </c>
      <c r="J13" s="147">
        <v>0</v>
      </c>
      <c r="K13" s="147">
        <v>1.7873100983020554E-3</v>
      </c>
      <c r="L13" s="174">
        <v>2.4003623188405796E-2</v>
      </c>
      <c r="M13" s="174">
        <v>3.0959752321981426E-3</v>
      </c>
      <c r="N13" s="174">
        <v>6.5146579804560263E-3</v>
      </c>
      <c r="O13" s="147">
        <v>4.5103092783505151E-3</v>
      </c>
      <c r="P13" s="174">
        <v>1.6625103906899418E-3</v>
      </c>
      <c r="Q13" s="147">
        <v>5.8892815076560662E-3</v>
      </c>
      <c r="R13" s="147">
        <v>2.7247956403269754E-3</v>
      </c>
      <c r="S13" s="147">
        <v>1.8323408153916628E-3</v>
      </c>
      <c r="T13" s="147">
        <v>3.1152647975077883E-4</v>
      </c>
      <c r="U13" s="153">
        <f t="shared" si="2"/>
        <v>4.4171253855842469E-3</v>
      </c>
      <c r="V13" s="87" t="s">
        <v>95</v>
      </c>
      <c r="W13" s="201" t="s">
        <v>264</v>
      </c>
      <c r="X13" s="202"/>
      <c r="Y13" s="168" t="s">
        <v>96</v>
      </c>
      <c r="AA13" s="92">
        <f>IF(I13&lt;5,2,IF(I13&lt;=10,1,0))</f>
        <v>2</v>
      </c>
      <c r="AB13" s="92">
        <f t="shared" ref="AB13:AL13" si="26">IF(J13&lt;5,2,IF(J13&lt;=10,1,0))</f>
        <v>2</v>
      </c>
      <c r="AC13" s="92">
        <f t="shared" si="26"/>
        <v>2</v>
      </c>
      <c r="AD13" s="160">
        <f t="shared" si="26"/>
        <v>2</v>
      </c>
      <c r="AE13" s="92">
        <f t="shared" si="26"/>
        <v>2</v>
      </c>
      <c r="AF13" s="92">
        <f t="shared" si="26"/>
        <v>2</v>
      </c>
      <c r="AG13" s="92">
        <f t="shared" si="26"/>
        <v>2</v>
      </c>
      <c r="AH13" s="92">
        <f t="shared" si="26"/>
        <v>2</v>
      </c>
      <c r="AI13" s="92">
        <f t="shared" si="26"/>
        <v>2</v>
      </c>
      <c r="AJ13" s="92">
        <f t="shared" si="26"/>
        <v>2</v>
      </c>
      <c r="AK13" s="92">
        <f t="shared" si="26"/>
        <v>2</v>
      </c>
      <c r="AL13" s="92">
        <f t="shared" si="26"/>
        <v>2</v>
      </c>
      <c r="AM13" s="90"/>
      <c r="AN13" s="108">
        <f t="shared" si="15"/>
        <v>100</v>
      </c>
      <c r="AO13" s="108">
        <f t="shared" si="1"/>
        <v>100</v>
      </c>
      <c r="AP13" s="108">
        <f t="shared" si="1"/>
        <v>100</v>
      </c>
      <c r="AQ13" s="108">
        <f t="shared" si="1"/>
        <v>100</v>
      </c>
      <c r="AR13" s="108">
        <f t="shared" si="1"/>
        <v>100</v>
      </c>
      <c r="AS13" s="108">
        <f t="shared" si="1"/>
        <v>100</v>
      </c>
      <c r="AT13" s="108">
        <f t="shared" si="1"/>
        <v>100</v>
      </c>
      <c r="AU13" s="108">
        <f t="shared" si="1"/>
        <v>100</v>
      </c>
      <c r="AV13" s="108">
        <f t="shared" si="1"/>
        <v>100</v>
      </c>
      <c r="AW13" s="108">
        <f t="shared" si="1"/>
        <v>100</v>
      </c>
      <c r="AX13" s="108">
        <f t="shared" si="1"/>
        <v>100</v>
      </c>
      <c r="AY13" s="108">
        <f t="shared" si="1"/>
        <v>100</v>
      </c>
      <c r="AZ13" s="94">
        <f t="shared" si="4"/>
        <v>100</v>
      </c>
    </row>
    <row r="14" spans="1:52" ht="31.2" customHeight="1">
      <c r="A14" s="198"/>
      <c r="B14" s="200"/>
      <c r="C14" s="13">
        <v>2.6</v>
      </c>
      <c r="D14" s="20" t="s">
        <v>293</v>
      </c>
      <c r="E14" s="19" t="s">
        <v>295</v>
      </c>
      <c r="F14" s="166">
        <v>2</v>
      </c>
      <c r="G14" s="166" t="s">
        <v>80</v>
      </c>
      <c r="H14" s="166" t="s">
        <v>7</v>
      </c>
      <c r="I14" s="147">
        <v>84.210526315789465</v>
      </c>
      <c r="J14" s="147">
        <v>100</v>
      </c>
      <c r="K14" s="147">
        <v>97.368421052631575</v>
      </c>
      <c r="L14" s="147">
        <v>97.037037037037038</v>
      </c>
      <c r="M14" s="147">
        <v>96.703296703296701</v>
      </c>
      <c r="N14" s="147">
        <v>91.304347826086953</v>
      </c>
      <c r="O14" s="147">
        <v>86.666666666666671</v>
      </c>
      <c r="P14" s="147">
        <v>100</v>
      </c>
      <c r="Q14" s="147">
        <v>95.652173913043484</v>
      </c>
      <c r="R14" s="147">
        <v>87.5</v>
      </c>
      <c r="S14" s="147">
        <v>100</v>
      </c>
      <c r="T14" s="147">
        <v>89.189189189189193</v>
      </c>
      <c r="U14" s="153">
        <f t="shared" si="2"/>
        <v>93.802638225311753</v>
      </c>
      <c r="V14" s="87" t="s">
        <v>89</v>
      </c>
      <c r="W14" s="201" t="s">
        <v>265</v>
      </c>
      <c r="X14" s="202"/>
      <c r="Y14" s="168" t="s">
        <v>97</v>
      </c>
      <c r="AA14" s="92">
        <f>IF(I14&gt;95,2,IF(I14&gt;85,1,0))</f>
        <v>0</v>
      </c>
      <c r="AB14" s="92">
        <f t="shared" ref="AB14:AL14" si="27">IF(J14&gt;95,2,IF(J14&gt;85,1,0))</f>
        <v>2</v>
      </c>
      <c r="AC14" s="92">
        <f t="shared" si="27"/>
        <v>2</v>
      </c>
      <c r="AD14" s="160">
        <f t="shared" si="27"/>
        <v>2</v>
      </c>
      <c r="AE14" s="92">
        <f t="shared" si="27"/>
        <v>2</v>
      </c>
      <c r="AF14" s="92">
        <f t="shared" si="27"/>
        <v>1</v>
      </c>
      <c r="AG14" s="92">
        <f t="shared" si="27"/>
        <v>1</v>
      </c>
      <c r="AH14" s="92">
        <f t="shared" si="27"/>
        <v>2</v>
      </c>
      <c r="AI14" s="92">
        <f t="shared" si="27"/>
        <v>2</v>
      </c>
      <c r="AJ14" s="92">
        <f t="shared" si="27"/>
        <v>1</v>
      </c>
      <c r="AK14" s="92">
        <f t="shared" si="27"/>
        <v>2</v>
      </c>
      <c r="AL14" s="92">
        <f t="shared" si="27"/>
        <v>1</v>
      </c>
      <c r="AM14" s="90"/>
      <c r="AN14" s="108">
        <f t="shared" si="15"/>
        <v>0</v>
      </c>
      <c r="AO14" s="108">
        <f t="shared" si="1"/>
        <v>100</v>
      </c>
      <c r="AP14" s="108">
        <f t="shared" si="1"/>
        <v>100</v>
      </c>
      <c r="AQ14" s="108">
        <f t="shared" si="1"/>
        <v>100</v>
      </c>
      <c r="AR14" s="108">
        <f t="shared" si="1"/>
        <v>100</v>
      </c>
      <c r="AS14" s="108">
        <f t="shared" si="1"/>
        <v>50</v>
      </c>
      <c r="AT14" s="108">
        <f t="shared" si="1"/>
        <v>50</v>
      </c>
      <c r="AU14" s="108">
        <f t="shared" si="1"/>
        <v>100</v>
      </c>
      <c r="AV14" s="108">
        <f t="shared" si="1"/>
        <v>100</v>
      </c>
      <c r="AW14" s="108">
        <f t="shared" si="1"/>
        <v>50</v>
      </c>
      <c r="AX14" s="108">
        <f t="shared" si="1"/>
        <v>100</v>
      </c>
      <c r="AY14" s="108">
        <f t="shared" si="1"/>
        <v>50</v>
      </c>
      <c r="AZ14" s="94">
        <f t="shared" si="4"/>
        <v>75</v>
      </c>
    </row>
    <row r="15" spans="1:52" ht="15.6">
      <c r="A15" s="14"/>
      <c r="B15" s="15"/>
      <c r="C15" s="15"/>
      <c r="D15" s="16"/>
      <c r="E15" s="21" t="s">
        <v>17</v>
      </c>
      <c r="F15" s="17">
        <f>SUM(F9:F14)</f>
        <v>14</v>
      </c>
      <c r="G15" s="15"/>
      <c r="H15" s="15"/>
      <c r="I15" s="148"/>
      <c r="J15" s="159"/>
      <c r="K15" s="159"/>
      <c r="L15" s="159"/>
      <c r="M15" s="159"/>
      <c r="N15" s="159"/>
      <c r="O15" s="159"/>
      <c r="P15" s="159"/>
      <c r="Q15" s="159"/>
      <c r="R15" s="159"/>
      <c r="S15" s="159"/>
      <c r="T15" s="159"/>
      <c r="U15" s="15"/>
      <c r="V15" s="15"/>
      <c r="W15" s="15"/>
      <c r="X15" s="15"/>
      <c r="Y15" s="15"/>
      <c r="Z15" s="15"/>
      <c r="AA15" s="15">
        <f>SUM(AA9:AA14)</f>
        <v>10</v>
      </c>
      <c r="AB15" s="15">
        <f t="shared" ref="AB15:AL15" si="28">SUM(AB9:AB14)</f>
        <v>12</v>
      </c>
      <c r="AC15" s="15">
        <f t="shared" si="28"/>
        <v>11</v>
      </c>
      <c r="AD15" s="159">
        <f t="shared" si="28"/>
        <v>12</v>
      </c>
      <c r="AE15" s="15">
        <f t="shared" si="28"/>
        <v>12</v>
      </c>
      <c r="AF15" s="15">
        <f t="shared" si="28"/>
        <v>9</v>
      </c>
      <c r="AG15" s="15">
        <f t="shared" si="28"/>
        <v>11</v>
      </c>
      <c r="AH15" s="15">
        <f t="shared" si="28"/>
        <v>10.5</v>
      </c>
      <c r="AI15" s="15">
        <f t="shared" si="28"/>
        <v>12</v>
      </c>
      <c r="AJ15" s="15">
        <f t="shared" si="28"/>
        <v>11</v>
      </c>
      <c r="AK15" s="15">
        <f t="shared" si="28"/>
        <v>11</v>
      </c>
      <c r="AL15" s="15">
        <f t="shared" si="28"/>
        <v>11</v>
      </c>
      <c r="AM15" s="90"/>
      <c r="AN15" s="109">
        <f t="shared" si="15"/>
        <v>71.428571428571431</v>
      </c>
      <c r="AO15" s="109">
        <f t="shared" si="1"/>
        <v>85.714285714285708</v>
      </c>
      <c r="AP15" s="109">
        <f t="shared" si="1"/>
        <v>78.571428571428569</v>
      </c>
      <c r="AQ15" s="109">
        <f t="shared" si="1"/>
        <v>85.714285714285708</v>
      </c>
      <c r="AR15" s="109">
        <f t="shared" si="1"/>
        <v>85.714285714285708</v>
      </c>
      <c r="AS15" s="109">
        <f t="shared" si="1"/>
        <v>64.285714285714292</v>
      </c>
      <c r="AT15" s="109">
        <f t="shared" si="1"/>
        <v>78.571428571428569</v>
      </c>
      <c r="AU15" s="109">
        <f t="shared" si="1"/>
        <v>75</v>
      </c>
      <c r="AV15" s="109">
        <f t="shared" si="1"/>
        <v>85.714285714285708</v>
      </c>
      <c r="AW15" s="109">
        <f t="shared" si="1"/>
        <v>78.571428571428569</v>
      </c>
      <c r="AX15" s="109">
        <f t="shared" si="1"/>
        <v>78.571428571428569</v>
      </c>
      <c r="AY15" s="109">
        <f t="shared" si="1"/>
        <v>78.571428571428569</v>
      </c>
      <c r="AZ15" s="109">
        <f t="shared" si="4"/>
        <v>78.869047619047606</v>
      </c>
    </row>
    <row r="16" spans="1:52" ht="46.8">
      <c r="A16" s="196" t="s">
        <v>28</v>
      </c>
      <c r="B16" s="199">
        <v>28</v>
      </c>
      <c r="C16" s="13">
        <v>3.1</v>
      </c>
      <c r="D16" s="20" t="s">
        <v>29</v>
      </c>
      <c r="E16" s="19" t="s">
        <v>30</v>
      </c>
      <c r="F16" s="166">
        <v>5</v>
      </c>
      <c r="G16" s="22" t="s">
        <v>290</v>
      </c>
      <c r="H16" s="166" t="s">
        <v>26</v>
      </c>
      <c r="I16" s="147">
        <v>101.70328313996546</v>
      </c>
      <c r="J16" s="147">
        <v>100.45506257110353</v>
      </c>
      <c r="K16" s="147">
        <v>82</v>
      </c>
      <c r="L16" s="147">
        <v>70.260000000000005</v>
      </c>
      <c r="M16" s="173">
        <v>76.95</v>
      </c>
      <c r="N16" s="147">
        <v>94.971386825764043</v>
      </c>
      <c r="O16" s="173">
        <v>84</v>
      </c>
      <c r="P16" s="173">
        <v>83.14</v>
      </c>
      <c r="Q16" s="173">
        <v>87.1</v>
      </c>
      <c r="R16" s="173">
        <v>90</v>
      </c>
      <c r="S16" s="173">
        <v>76.599999999999994</v>
      </c>
      <c r="T16" s="146">
        <v>70.05</v>
      </c>
      <c r="U16" s="153">
        <f t="shared" si="2"/>
        <v>84.769144378069413</v>
      </c>
      <c r="V16" s="86" t="s">
        <v>233</v>
      </c>
      <c r="W16" s="31" t="s">
        <v>275</v>
      </c>
      <c r="X16" s="31" t="s">
        <v>274</v>
      </c>
      <c r="Y16" s="32" t="s">
        <v>273</v>
      </c>
      <c r="Z16" s="80" t="s">
        <v>230</v>
      </c>
      <c r="AA16" s="92">
        <f>IF(I16&gt;85,5,IF(I16&gt;80,4,IF(I16&gt;78,3,IF(I16&gt;76,2,IF(I16&gt;75,1,0)))))</f>
        <v>5</v>
      </c>
      <c r="AB16" s="92">
        <f t="shared" ref="AB16:AL16" si="29">IF(J16&gt;85,5,IF(J16&gt;80,4,IF(J16&gt;78,3,IF(J16&gt;76,2,IF(J16&gt;75,1,0)))))</f>
        <v>5</v>
      </c>
      <c r="AC16" s="92">
        <f t="shared" si="29"/>
        <v>4</v>
      </c>
      <c r="AD16" s="160">
        <f t="shared" si="29"/>
        <v>0</v>
      </c>
      <c r="AE16" s="92">
        <f t="shared" si="29"/>
        <v>2</v>
      </c>
      <c r="AF16" s="92">
        <f t="shared" si="29"/>
        <v>5</v>
      </c>
      <c r="AG16" s="92">
        <f t="shared" si="29"/>
        <v>4</v>
      </c>
      <c r="AH16" s="92">
        <f t="shared" si="29"/>
        <v>4</v>
      </c>
      <c r="AI16" s="92">
        <f t="shared" si="29"/>
        <v>5</v>
      </c>
      <c r="AJ16" s="92">
        <f t="shared" si="29"/>
        <v>5</v>
      </c>
      <c r="AK16" s="92">
        <f t="shared" si="29"/>
        <v>2</v>
      </c>
      <c r="AL16" s="92">
        <f t="shared" si="29"/>
        <v>0</v>
      </c>
      <c r="AM16" s="90"/>
      <c r="AN16" s="108">
        <f t="shared" si="15"/>
        <v>100</v>
      </c>
      <c r="AO16" s="108">
        <f t="shared" si="1"/>
        <v>100</v>
      </c>
      <c r="AP16" s="108">
        <f t="shared" si="1"/>
        <v>80</v>
      </c>
      <c r="AQ16" s="108">
        <f t="shared" si="1"/>
        <v>0</v>
      </c>
      <c r="AR16" s="108">
        <f t="shared" si="1"/>
        <v>40</v>
      </c>
      <c r="AS16" s="108">
        <f t="shared" si="1"/>
        <v>100</v>
      </c>
      <c r="AT16" s="108">
        <f t="shared" si="1"/>
        <v>80</v>
      </c>
      <c r="AU16" s="108">
        <f t="shared" si="1"/>
        <v>80</v>
      </c>
      <c r="AV16" s="108">
        <f t="shared" si="1"/>
        <v>100</v>
      </c>
      <c r="AW16" s="108">
        <f t="shared" si="1"/>
        <v>100</v>
      </c>
      <c r="AX16" s="108">
        <f t="shared" si="1"/>
        <v>40</v>
      </c>
      <c r="AY16" s="108">
        <f t="shared" si="1"/>
        <v>0</v>
      </c>
      <c r="AZ16" s="94">
        <f t="shared" si="4"/>
        <v>68.333333333333329</v>
      </c>
    </row>
    <row r="17" spans="1:52" ht="31.2">
      <c r="A17" s="198"/>
      <c r="B17" s="200"/>
      <c r="C17" s="13">
        <v>3.2</v>
      </c>
      <c r="D17" s="20" t="s">
        <v>31</v>
      </c>
      <c r="E17" s="19" t="s">
        <v>32</v>
      </c>
      <c r="F17" s="166">
        <v>4</v>
      </c>
      <c r="G17" s="22" t="s">
        <v>82</v>
      </c>
      <c r="H17" s="166" t="s">
        <v>21</v>
      </c>
      <c r="I17" s="147">
        <v>65.217391304347828</v>
      </c>
      <c r="J17" s="173" t="s">
        <v>320</v>
      </c>
      <c r="K17" s="147">
        <v>0</v>
      </c>
      <c r="L17" s="147">
        <v>33.333333333333329</v>
      </c>
      <c r="M17" s="147" t="s">
        <v>320</v>
      </c>
      <c r="N17" s="147">
        <v>56.25</v>
      </c>
      <c r="O17" s="147">
        <v>73</v>
      </c>
      <c r="P17" s="147">
        <v>200</v>
      </c>
      <c r="Q17" s="147" t="s">
        <v>320</v>
      </c>
      <c r="R17" s="173" t="s">
        <v>320</v>
      </c>
      <c r="S17" s="147">
        <v>86.666666666666671</v>
      </c>
      <c r="T17" s="147">
        <v>44</v>
      </c>
      <c r="U17" s="153">
        <f t="shared" si="2"/>
        <v>69.80842391304347</v>
      </c>
      <c r="V17" s="168" t="s">
        <v>89</v>
      </c>
      <c r="W17" s="31" t="s">
        <v>268</v>
      </c>
      <c r="X17" s="32" t="s">
        <v>260</v>
      </c>
      <c r="Y17" s="32" t="s">
        <v>259</v>
      </c>
      <c r="AA17" s="92">
        <f>IF(I17&gt;100,4,IF(I17&gt;95,3,IF(I17&gt;90,2,IF(I17&gt;85,1,0))))</f>
        <v>0</v>
      </c>
      <c r="AB17" s="92" t="str">
        <f>IF(J17="NA","NA",IF(J17&gt;100,4,IF(J17&gt;95,3,IF(J17&gt;90,2,IF(J17&gt;85,1,0)))))</f>
        <v>NA</v>
      </c>
      <c r="AC17" s="92">
        <f t="shared" ref="AC17:AL17" si="30">IF(K17="NA","NA",IF(K17&gt;100,4,IF(K17&gt;95,3,IF(K17&gt;90,2,IF(K17&gt;85,1,0)))))</f>
        <v>0</v>
      </c>
      <c r="AD17" s="160">
        <f>IF(L17="NA","NA",IF(L17&gt;100,4,IF(L17&gt;95,3,IF(L17&gt;90,2,IF(L17&gt;85,1,0)))))</f>
        <v>0</v>
      </c>
      <c r="AE17" s="92" t="str">
        <f t="shared" si="30"/>
        <v>NA</v>
      </c>
      <c r="AF17" s="92">
        <f t="shared" si="30"/>
        <v>0</v>
      </c>
      <c r="AG17" s="92">
        <f t="shared" si="30"/>
        <v>0</v>
      </c>
      <c r="AH17" s="92">
        <f t="shared" si="30"/>
        <v>4</v>
      </c>
      <c r="AI17" s="92" t="str">
        <f t="shared" si="30"/>
        <v>NA</v>
      </c>
      <c r="AJ17" s="92" t="str">
        <f t="shared" si="30"/>
        <v>NA</v>
      </c>
      <c r="AK17" s="92">
        <f t="shared" si="30"/>
        <v>1</v>
      </c>
      <c r="AL17" s="92">
        <f t="shared" si="30"/>
        <v>0</v>
      </c>
      <c r="AM17" s="90"/>
      <c r="AN17" s="108">
        <f t="shared" si="15"/>
        <v>0</v>
      </c>
      <c r="AO17" s="108" t="str">
        <f>IF(OR(AB17="NA"),"NA",AB17/$F17*100)</f>
        <v>NA</v>
      </c>
      <c r="AP17" s="108">
        <f t="shared" ref="AP17:AY22" si="31">IF(OR(AC17="NA"),"NA",AC17/$F17*100)</f>
        <v>0</v>
      </c>
      <c r="AQ17" s="108">
        <f t="shared" si="31"/>
        <v>0</v>
      </c>
      <c r="AR17" s="108" t="str">
        <f t="shared" si="31"/>
        <v>NA</v>
      </c>
      <c r="AS17" s="108">
        <f t="shared" si="31"/>
        <v>0</v>
      </c>
      <c r="AT17" s="108">
        <f t="shared" si="31"/>
        <v>0</v>
      </c>
      <c r="AU17" s="108">
        <f t="shared" si="31"/>
        <v>100</v>
      </c>
      <c r="AV17" s="108" t="str">
        <f t="shared" si="31"/>
        <v>NA</v>
      </c>
      <c r="AW17" s="108" t="str">
        <f t="shared" si="31"/>
        <v>NA</v>
      </c>
      <c r="AX17" s="108">
        <f t="shared" si="31"/>
        <v>25</v>
      </c>
      <c r="AY17" s="108">
        <f t="shared" si="31"/>
        <v>0</v>
      </c>
      <c r="AZ17" s="94">
        <f t="shared" si="4"/>
        <v>15.625</v>
      </c>
    </row>
    <row r="18" spans="1:52" ht="31.2">
      <c r="A18" s="198"/>
      <c r="B18" s="200"/>
      <c r="C18" s="13">
        <v>3.3</v>
      </c>
      <c r="D18" s="20" t="s">
        <v>220</v>
      </c>
      <c r="E18" s="19" t="s">
        <v>219</v>
      </c>
      <c r="F18" s="166">
        <v>2</v>
      </c>
      <c r="G18" s="22" t="s">
        <v>82</v>
      </c>
      <c r="H18" s="166" t="s">
        <v>21</v>
      </c>
      <c r="I18" s="147">
        <v>96.962025316455694</v>
      </c>
      <c r="J18" s="173" t="s">
        <v>320</v>
      </c>
      <c r="K18" s="147">
        <v>109.41176470588236</v>
      </c>
      <c r="L18" s="147" t="s">
        <v>320</v>
      </c>
      <c r="M18" s="147" t="s">
        <v>320</v>
      </c>
      <c r="N18" s="173" t="s">
        <v>320</v>
      </c>
      <c r="O18" s="147" t="s">
        <v>320</v>
      </c>
      <c r="P18" s="147" t="s">
        <v>320</v>
      </c>
      <c r="Q18" s="147" t="s">
        <v>320</v>
      </c>
      <c r="R18" s="173" t="s">
        <v>320</v>
      </c>
      <c r="S18" s="147" t="s">
        <v>320</v>
      </c>
      <c r="T18" s="173" t="s">
        <v>320</v>
      </c>
      <c r="U18" s="153">
        <f t="shared" si="2"/>
        <v>103.18689501116903</v>
      </c>
      <c r="V18" s="168" t="s">
        <v>234</v>
      </c>
      <c r="W18" s="203" t="s">
        <v>266</v>
      </c>
      <c r="X18" s="204"/>
      <c r="Y18" s="32" t="s">
        <v>235</v>
      </c>
      <c r="AA18" s="92">
        <f>IF(I18&gt;=100,2,IF(I18&gt;95,1,0))</f>
        <v>1</v>
      </c>
      <c r="AB18" s="92" t="str">
        <f>IF(J18="NA","NA",IF(J18&gt;=100,2,IF(J18&gt;95,1,0)))</f>
        <v>NA</v>
      </c>
      <c r="AC18" s="92">
        <f t="shared" ref="AC18:AL21" si="32">IF(K18="NA","NA",IF(K18&gt;=100,2,IF(K18&gt;95,1,0)))</f>
        <v>2</v>
      </c>
      <c r="AD18" s="162" t="str">
        <f>L18</f>
        <v>NA</v>
      </c>
      <c r="AE18" s="92" t="str">
        <f t="shared" si="32"/>
        <v>NA</v>
      </c>
      <c r="AF18" s="92" t="str">
        <f t="shared" si="32"/>
        <v>NA</v>
      </c>
      <c r="AG18" s="92" t="str">
        <f t="shared" si="32"/>
        <v>NA</v>
      </c>
      <c r="AH18" s="92" t="str">
        <f t="shared" si="32"/>
        <v>NA</v>
      </c>
      <c r="AI18" s="92" t="str">
        <f t="shared" si="32"/>
        <v>NA</v>
      </c>
      <c r="AJ18" s="92" t="str">
        <f t="shared" si="32"/>
        <v>NA</v>
      </c>
      <c r="AK18" s="92" t="str">
        <f t="shared" si="32"/>
        <v>NA</v>
      </c>
      <c r="AL18" s="92" t="str">
        <f t="shared" si="32"/>
        <v>NA</v>
      </c>
      <c r="AM18" s="90"/>
      <c r="AN18" s="108">
        <f t="shared" si="15"/>
        <v>50</v>
      </c>
      <c r="AO18" s="108" t="str">
        <f t="shared" ref="AO18" si="33">IF(OR(AB18="NA"),"NA",AB18/$F18*100)</f>
        <v>NA</v>
      </c>
      <c r="AP18" s="108">
        <f t="shared" si="31"/>
        <v>100</v>
      </c>
      <c r="AQ18" s="108" t="str">
        <f t="shared" si="31"/>
        <v>NA</v>
      </c>
      <c r="AR18" s="108" t="str">
        <f t="shared" si="31"/>
        <v>NA</v>
      </c>
      <c r="AS18" s="108" t="str">
        <f t="shared" si="31"/>
        <v>NA</v>
      </c>
      <c r="AT18" s="108" t="str">
        <f t="shared" si="31"/>
        <v>NA</v>
      </c>
      <c r="AU18" s="108" t="str">
        <f t="shared" si="31"/>
        <v>NA</v>
      </c>
      <c r="AV18" s="108" t="str">
        <f t="shared" si="31"/>
        <v>NA</v>
      </c>
      <c r="AW18" s="108" t="str">
        <f t="shared" si="31"/>
        <v>NA</v>
      </c>
      <c r="AX18" s="108" t="str">
        <f t="shared" si="31"/>
        <v>NA</v>
      </c>
      <c r="AY18" s="108" t="str">
        <f t="shared" si="31"/>
        <v>NA</v>
      </c>
      <c r="AZ18" s="94">
        <f t="shared" si="4"/>
        <v>75</v>
      </c>
    </row>
    <row r="19" spans="1:52" ht="31.2">
      <c r="A19" s="198"/>
      <c r="B19" s="200"/>
      <c r="C19" s="13">
        <v>3.4</v>
      </c>
      <c r="D19" s="20" t="s">
        <v>221</v>
      </c>
      <c r="E19" s="19" t="s">
        <v>219</v>
      </c>
      <c r="F19" s="166">
        <v>2</v>
      </c>
      <c r="G19" s="22" t="s">
        <v>82</v>
      </c>
      <c r="H19" s="166" t="s">
        <v>21</v>
      </c>
      <c r="I19" s="147">
        <v>123.86666666666667</v>
      </c>
      <c r="J19" s="173" t="s">
        <v>320</v>
      </c>
      <c r="K19" s="147">
        <v>100</v>
      </c>
      <c r="L19" s="147" t="s">
        <v>320</v>
      </c>
      <c r="M19" s="147" t="s">
        <v>320</v>
      </c>
      <c r="N19" s="147">
        <v>117.14285714285715</v>
      </c>
      <c r="O19" s="147" t="s">
        <v>320</v>
      </c>
      <c r="P19" s="147" t="s">
        <v>320</v>
      </c>
      <c r="Q19" s="147" t="s">
        <v>320</v>
      </c>
      <c r="R19" s="173" t="s">
        <v>320</v>
      </c>
      <c r="S19" s="147" t="s">
        <v>320</v>
      </c>
      <c r="T19" s="173" t="s">
        <v>320</v>
      </c>
      <c r="U19" s="153">
        <f t="shared" si="2"/>
        <v>113.66984126984129</v>
      </c>
      <c r="V19" s="168" t="s">
        <v>234</v>
      </c>
      <c r="W19" s="203" t="s">
        <v>266</v>
      </c>
      <c r="X19" s="204"/>
      <c r="Y19" s="32" t="s">
        <v>235</v>
      </c>
      <c r="AA19" s="92">
        <f t="shared" ref="AA19:AA21" si="34">IF(I19&gt;=100,2,IF(I19&gt;95,1,0))</f>
        <v>2</v>
      </c>
      <c r="AB19" s="92" t="str">
        <f>IF(J19="NA","NA",IF(J19&gt;=100,2,IF(J19&gt;95,1,0)))</f>
        <v>NA</v>
      </c>
      <c r="AC19" s="92">
        <f t="shared" si="32"/>
        <v>2</v>
      </c>
      <c r="AD19" s="162" t="s">
        <v>320</v>
      </c>
      <c r="AE19" s="92" t="str">
        <f t="shared" si="32"/>
        <v>NA</v>
      </c>
      <c r="AF19" s="92">
        <f t="shared" si="32"/>
        <v>2</v>
      </c>
      <c r="AG19" s="92" t="str">
        <f t="shared" si="32"/>
        <v>NA</v>
      </c>
      <c r="AH19" s="92" t="str">
        <f t="shared" si="32"/>
        <v>NA</v>
      </c>
      <c r="AI19" s="92" t="str">
        <f t="shared" si="32"/>
        <v>NA</v>
      </c>
      <c r="AJ19" s="92" t="str">
        <f t="shared" si="32"/>
        <v>NA</v>
      </c>
      <c r="AK19" s="92" t="str">
        <f t="shared" si="32"/>
        <v>NA</v>
      </c>
      <c r="AL19" s="92" t="str">
        <f t="shared" si="32"/>
        <v>NA</v>
      </c>
      <c r="AM19" s="90"/>
      <c r="AN19" s="108">
        <f t="shared" si="15"/>
        <v>100</v>
      </c>
      <c r="AO19" s="108" t="str">
        <f>IF(OR(AB19="NA"),"NA",AB19/$F19*100)</f>
        <v>NA</v>
      </c>
      <c r="AP19" s="108">
        <f t="shared" si="31"/>
        <v>100</v>
      </c>
      <c r="AQ19" s="108" t="str">
        <f t="shared" si="31"/>
        <v>NA</v>
      </c>
      <c r="AR19" s="108" t="str">
        <f t="shared" si="31"/>
        <v>NA</v>
      </c>
      <c r="AS19" s="108">
        <f t="shared" si="31"/>
        <v>100</v>
      </c>
      <c r="AT19" s="108" t="str">
        <f t="shared" si="31"/>
        <v>NA</v>
      </c>
      <c r="AU19" s="108" t="str">
        <f t="shared" si="31"/>
        <v>NA</v>
      </c>
      <c r="AV19" s="108" t="str">
        <f t="shared" si="31"/>
        <v>NA</v>
      </c>
      <c r="AW19" s="108" t="str">
        <f t="shared" si="31"/>
        <v>NA</v>
      </c>
      <c r="AX19" s="108" t="str">
        <f t="shared" si="31"/>
        <v>NA</v>
      </c>
      <c r="AY19" s="108" t="str">
        <f t="shared" si="31"/>
        <v>NA</v>
      </c>
      <c r="AZ19" s="94">
        <f t="shared" si="4"/>
        <v>100</v>
      </c>
    </row>
    <row r="20" spans="1:52" ht="31.2">
      <c r="A20" s="198"/>
      <c r="B20" s="200"/>
      <c r="C20" s="13">
        <v>3.5</v>
      </c>
      <c r="D20" s="20" t="s">
        <v>222</v>
      </c>
      <c r="E20" s="19" t="s">
        <v>219</v>
      </c>
      <c r="F20" s="166">
        <v>2</v>
      </c>
      <c r="G20" s="22" t="s">
        <v>82</v>
      </c>
      <c r="H20" s="166" t="s">
        <v>21</v>
      </c>
      <c r="I20" s="147">
        <v>90.217391304347828</v>
      </c>
      <c r="J20" s="173" t="s">
        <v>320</v>
      </c>
      <c r="K20" s="147">
        <v>89.361702127659569</v>
      </c>
      <c r="L20" s="147">
        <v>78.313253012048193</v>
      </c>
      <c r="M20" s="147" t="s">
        <v>320</v>
      </c>
      <c r="N20" s="147">
        <v>92.222222222222229</v>
      </c>
      <c r="O20" s="147">
        <v>92.682926829268297</v>
      </c>
      <c r="P20" s="147" t="s">
        <v>320</v>
      </c>
      <c r="Q20" s="147" t="s">
        <v>320</v>
      </c>
      <c r="R20" s="173" t="s">
        <v>320</v>
      </c>
      <c r="S20" s="147">
        <v>95.454545454545453</v>
      </c>
      <c r="T20" s="147">
        <v>95.121951219512198</v>
      </c>
      <c r="U20" s="153">
        <f t="shared" si="2"/>
        <v>90.481998881371965</v>
      </c>
      <c r="V20" s="168" t="s">
        <v>234</v>
      </c>
      <c r="W20" s="203" t="s">
        <v>266</v>
      </c>
      <c r="X20" s="204"/>
      <c r="Y20" s="32" t="s">
        <v>235</v>
      </c>
      <c r="AA20" s="92">
        <f t="shared" si="34"/>
        <v>0</v>
      </c>
      <c r="AB20" s="92" t="str">
        <f>IF(J20="NA","NA",IF(J20&gt;=100,2,IF(J20&gt;95,1,0)))</f>
        <v>NA</v>
      </c>
      <c r="AC20" s="92">
        <f t="shared" si="32"/>
        <v>0</v>
      </c>
      <c r="AD20" s="162" t="s">
        <v>320</v>
      </c>
      <c r="AE20" s="92" t="str">
        <f t="shared" si="32"/>
        <v>NA</v>
      </c>
      <c r="AF20" s="92">
        <f t="shared" si="32"/>
        <v>0</v>
      </c>
      <c r="AG20" s="92">
        <f t="shared" si="32"/>
        <v>0</v>
      </c>
      <c r="AH20" s="92" t="str">
        <f t="shared" si="32"/>
        <v>NA</v>
      </c>
      <c r="AI20" s="92" t="str">
        <f t="shared" si="32"/>
        <v>NA</v>
      </c>
      <c r="AJ20" s="92" t="str">
        <f t="shared" si="32"/>
        <v>NA</v>
      </c>
      <c r="AK20" s="92">
        <f t="shared" si="32"/>
        <v>1</v>
      </c>
      <c r="AL20" s="92">
        <f t="shared" si="32"/>
        <v>1</v>
      </c>
      <c r="AM20" s="90"/>
      <c r="AN20" s="108">
        <f t="shared" si="15"/>
        <v>0</v>
      </c>
      <c r="AO20" s="108" t="str">
        <f>IF(OR(AB20="NA"),"NA",AB20/$F20*100)</f>
        <v>NA</v>
      </c>
      <c r="AP20" s="108">
        <f t="shared" si="31"/>
        <v>0</v>
      </c>
      <c r="AQ20" s="108" t="str">
        <f t="shared" si="31"/>
        <v>NA</v>
      </c>
      <c r="AR20" s="108" t="str">
        <f t="shared" si="31"/>
        <v>NA</v>
      </c>
      <c r="AS20" s="108">
        <f t="shared" si="31"/>
        <v>0</v>
      </c>
      <c r="AT20" s="108">
        <f t="shared" si="31"/>
        <v>0</v>
      </c>
      <c r="AU20" s="108" t="str">
        <f t="shared" si="31"/>
        <v>NA</v>
      </c>
      <c r="AV20" s="108" t="str">
        <f t="shared" si="31"/>
        <v>NA</v>
      </c>
      <c r="AW20" s="108" t="str">
        <f t="shared" si="31"/>
        <v>NA</v>
      </c>
      <c r="AX20" s="108">
        <f t="shared" si="31"/>
        <v>50</v>
      </c>
      <c r="AY20" s="108">
        <f t="shared" si="31"/>
        <v>50</v>
      </c>
      <c r="AZ20" s="94">
        <f t="shared" si="4"/>
        <v>16.666666666666668</v>
      </c>
    </row>
    <row r="21" spans="1:52" ht="31.2">
      <c r="A21" s="198"/>
      <c r="B21" s="200"/>
      <c r="C21" s="13">
        <v>3.6</v>
      </c>
      <c r="D21" s="20" t="s">
        <v>223</v>
      </c>
      <c r="E21" s="19" t="s">
        <v>219</v>
      </c>
      <c r="F21" s="166">
        <v>2</v>
      </c>
      <c r="G21" s="22" t="s">
        <v>82</v>
      </c>
      <c r="H21" s="166" t="s">
        <v>21</v>
      </c>
      <c r="I21" s="147">
        <v>94.444444444444443</v>
      </c>
      <c r="J21" s="173" t="s">
        <v>320</v>
      </c>
      <c r="K21" s="147" t="s">
        <v>320</v>
      </c>
      <c r="L21" s="147">
        <v>85</v>
      </c>
      <c r="M21" s="147" t="s">
        <v>320</v>
      </c>
      <c r="N21" s="147">
        <v>95.50561797752809</v>
      </c>
      <c r="O21" s="147">
        <v>93.258426966292134</v>
      </c>
      <c r="P21" s="147">
        <v>84</v>
      </c>
      <c r="Q21" s="147" t="s">
        <v>320</v>
      </c>
      <c r="R21" s="173" t="s">
        <v>320</v>
      </c>
      <c r="S21" s="147">
        <v>96.590909090909093</v>
      </c>
      <c r="T21" s="147">
        <v>94.117647058823522</v>
      </c>
      <c r="U21" s="153">
        <f t="shared" si="2"/>
        <v>91.845292219713897</v>
      </c>
      <c r="V21" s="168" t="s">
        <v>234</v>
      </c>
      <c r="W21" s="203" t="s">
        <v>266</v>
      </c>
      <c r="X21" s="204"/>
      <c r="Y21" s="32" t="s">
        <v>235</v>
      </c>
      <c r="AA21" s="92">
        <f t="shared" si="34"/>
        <v>0</v>
      </c>
      <c r="AB21" s="92" t="str">
        <f>IF(J21="NA","NA",IF(J21&gt;=100,2,IF(J21&gt;95,1,0)))</f>
        <v>NA</v>
      </c>
      <c r="AC21" s="92" t="str">
        <f t="shared" si="32"/>
        <v>NA</v>
      </c>
      <c r="AD21" s="160">
        <f>IF(L21="NA","NA",IF(L21&gt;=100,2,IF(L21&gt;95,1,0)))</f>
        <v>0</v>
      </c>
      <c r="AE21" s="92" t="str">
        <f t="shared" si="32"/>
        <v>NA</v>
      </c>
      <c r="AF21" s="92">
        <f t="shared" si="32"/>
        <v>1</v>
      </c>
      <c r="AG21" s="92">
        <f t="shared" si="32"/>
        <v>0</v>
      </c>
      <c r="AH21" s="92">
        <f t="shared" si="32"/>
        <v>0</v>
      </c>
      <c r="AI21" s="92" t="str">
        <f t="shared" si="32"/>
        <v>NA</v>
      </c>
      <c r="AJ21" s="92" t="str">
        <f t="shared" si="32"/>
        <v>NA</v>
      </c>
      <c r="AK21" s="92">
        <f t="shared" si="32"/>
        <v>1</v>
      </c>
      <c r="AL21" s="92">
        <f t="shared" si="32"/>
        <v>0</v>
      </c>
      <c r="AM21" s="90"/>
      <c r="AN21" s="108">
        <f t="shared" si="15"/>
        <v>0</v>
      </c>
      <c r="AO21" s="108" t="str">
        <f>IF(OR(AB21="NA"),"NA",AB21/$F21*100)</f>
        <v>NA</v>
      </c>
      <c r="AP21" s="108" t="str">
        <f t="shared" si="31"/>
        <v>NA</v>
      </c>
      <c r="AQ21" s="108">
        <f t="shared" si="31"/>
        <v>0</v>
      </c>
      <c r="AR21" s="108" t="str">
        <f t="shared" si="31"/>
        <v>NA</v>
      </c>
      <c r="AS21" s="108">
        <f t="shared" si="31"/>
        <v>50</v>
      </c>
      <c r="AT21" s="108">
        <f t="shared" si="31"/>
        <v>0</v>
      </c>
      <c r="AU21" s="108">
        <f t="shared" si="31"/>
        <v>0</v>
      </c>
      <c r="AV21" s="108" t="str">
        <f t="shared" si="31"/>
        <v>NA</v>
      </c>
      <c r="AW21" s="108" t="str">
        <f t="shared" si="31"/>
        <v>NA</v>
      </c>
      <c r="AX21" s="108">
        <f t="shared" si="31"/>
        <v>50</v>
      </c>
      <c r="AY21" s="108">
        <f t="shared" si="31"/>
        <v>0</v>
      </c>
      <c r="AZ21" s="94">
        <f t="shared" si="4"/>
        <v>14.285714285714286</v>
      </c>
    </row>
    <row r="22" spans="1:52" ht="31.2">
      <c r="A22" s="198"/>
      <c r="B22" s="200"/>
      <c r="C22" s="13">
        <v>3.7</v>
      </c>
      <c r="D22" s="20" t="s">
        <v>33</v>
      </c>
      <c r="E22" s="19" t="s">
        <v>289</v>
      </c>
      <c r="F22" s="166">
        <v>3</v>
      </c>
      <c r="G22" s="22" t="s">
        <v>82</v>
      </c>
      <c r="H22" s="166" t="s">
        <v>21</v>
      </c>
      <c r="I22" s="147">
        <v>105</v>
      </c>
      <c r="J22" s="173" t="s">
        <v>320</v>
      </c>
      <c r="K22" s="147">
        <v>100</v>
      </c>
      <c r="L22" s="147">
        <v>100</v>
      </c>
      <c r="M22" s="147" t="s">
        <v>320</v>
      </c>
      <c r="N22" s="173">
        <v>100</v>
      </c>
      <c r="O22" s="147">
        <v>100</v>
      </c>
      <c r="P22" s="147">
        <v>100</v>
      </c>
      <c r="Q22" s="147" t="s">
        <v>320</v>
      </c>
      <c r="R22" s="173" t="s">
        <v>320</v>
      </c>
      <c r="S22" s="147">
        <v>100</v>
      </c>
      <c r="T22" s="147">
        <v>100</v>
      </c>
      <c r="U22" s="153">
        <f t="shared" si="2"/>
        <v>100.625</v>
      </c>
      <c r="V22" s="86" t="s">
        <v>236</v>
      </c>
      <c r="W22" s="167" t="s">
        <v>277</v>
      </c>
      <c r="X22" s="167" t="s">
        <v>276</v>
      </c>
      <c r="Y22" s="32" t="s">
        <v>237</v>
      </c>
      <c r="AA22" s="92">
        <f t="shared" ref="AA22:AL22" si="35">IF(I22="NA","NA",IF(I22&gt;95,3,IF(I22&gt;93,2,IF(I22&gt;90,1,0))))</f>
        <v>3</v>
      </c>
      <c r="AB22" s="92" t="str">
        <f t="shared" si="35"/>
        <v>NA</v>
      </c>
      <c r="AC22" s="92">
        <f t="shared" si="35"/>
        <v>3</v>
      </c>
      <c r="AD22" s="160">
        <f>IF(L22="NA","NA",IF(L22&gt;95,3,IF(L22&gt;93,2,IF(L22&gt;90,1,0))))</f>
        <v>3</v>
      </c>
      <c r="AE22" s="92" t="str">
        <f t="shared" si="35"/>
        <v>NA</v>
      </c>
      <c r="AF22" s="92">
        <f t="shared" si="35"/>
        <v>3</v>
      </c>
      <c r="AG22" s="92">
        <f t="shared" si="35"/>
        <v>3</v>
      </c>
      <c r="AH22" s="92">
        <f t="shared" si="35"/>
        <v>3</v>
      </c>
      <c r="AI22" s="92" t="str">
        <f t="shared" si="35"/>
        <v>NA</v>
      </c>
      <c r="AJ22" s="92" t="str">
        <f t="shared" si="35"/>
        <v>NA</v>
      </c>
      <c r="AK22" s="92">
        <f t="shared" si="35"/>
        <v>3</v>
      </c>
      <c r="AL22" s="92">
        <f t="shared" si="35"/>
        <v>3</v>
      </c>
      <c r="AM22" s="90"/>
      <c r="AN22" s="108">
        <f t="shared" ref="AN22:AO22" si="36">IF(OR(AA22="NA"),"NA",AA22/$F22*100)</f>
        <v>100</v>
      </c>
      <c r="AO22" s="108" t="str">
        <f t="shared" si="36"/>
        <v>NA</v>
      </c>
      <c r="AP22" s="108">
        <f t="shared" si="31"/>
        <v>100</v>
      </c>
      <c r="AQ22" s="108">
        <f t="shared" si="31"/>
        <v>100</v>
      </c>
      <c r="AR22" s="108" t="str">
        <f t="shared" si="31"/>
        <v>NA</v>
      </c>
      <c r="AS22" s="108">
        <f t="shared" si="31"/>
        <v>100</v>
      </c>
      <c r="AT22" s="108">
        <f t="shared" si="31"/>
        <v>100</v>
      </c>
      <c r="AU22" s="108">
        <f t="shared" si="31"/>
        <v>100</v>
      </c>
      <c r="AV22" s="108" t="str">
        <f t="shared" si="31"/>
        <v>NA</v>
      </c>
      <c r="AW22" s="108" t="str">
        <f t="shared" si="31"/>
        <v>NA</v>
      </c>
      <c r="AX22" s="108">
        <f t="shared" si="31"/>
        <v>100</v>
      </c>
      <c r="AY22" s="108">
        <f t="shared" si="31"/>
        <v>100</v>
      </c>
      <c r="AZ22" s="94">
        <f t="shared" si="4"/>
        <v>100</v>
      </c>
    </row>
    <row r="23" spans="1:52" ht="31.2">
      <c r="A23" s="198"/>
      <c r="B23" s="200"/>
      <c r="C23" s="13">
        <v>3.8</v>
      </c>
      <c r="D23" s="20" t="s">
        <v>35</v>
      </c>
      <c r="E23" s="19" t="s">
        <v>36</v>
      </c>
      <c r="F23" s="166">
        <v>4</v>
      </c>
      <c r="G23" s="70" t="s">
        <v>77</v>
      </c>
      <c r="H23" s="166" t="s">
        <v>7</v>
      </c>
      <c r="I23" s="147">
        <v>100.95693779904306</v>
      </c>
      <c r="J23" s="147">
        <v>112.98828125</v>
      </c>
      <c r="K23" s="147">
        <v>101.06856634016029</v>
      </c>
      <c r="L23" s="147">
        <v>105.0641940085592</v>
      </c>
      <c r="M23" s="147">
        <v>104</v>
      </c>
      <c r="N23" s="147">
        <v>100.37936267071321</v>
      </c>
      <c r="O23" s="147">
        <v>105.88235294117648</v>
      </c>
      <c r="P23" s="147">
        <v>100</v>
      </c>
      <c r="Q23" s="147">
        <v>100</v>
      </c>
      <c r="R23" s="147">
        <v>90.909090909090907</v>
      </c>
      <c r="S23" s="147">
        <v>100</v>
      </c>
      <c r="T23" s="147">
        <v>100</v>
      </c>
      <c r="U23" s="153">
        <f t="shared" si="2"/>
        <v>101.77073215989526</v>
      </c>
      <c r="V23" s="86" t="s">
        <v>98</v>
      </c>
      <c r="W23" s="167" t="s">
        <v>278</v>
      </c>
      <c r="X23" s="167" t="s">
        <v>99</v>
      </c>
      <c r="Y23" s="32" t="s">
        <v>100</v>
      </c>
      <c r="AA23" s="92">
        <f t="shared" ref="AA23:AL23" si="37">IF(I23&gt;95,4,IF(I23&gt;93,3,IF(I23&gt;90,2,IF(I23&gt;85,1,0))))</f>
        <v>4</v>
      </c>
      <c r="AB23" s="92">
        <f t="shared" si="37"/>
        <v>4</v>
      </c>
      <c r="AC23" s="92">
        <f t="shared" si="37"/>
        <v>4</v>
      </c>
      <c r="AD23" s="160">
        <f t="shared" si="37"/>
        <v>4</v>
      </c>
      <c r="AE23" s="92">
        <f t="shared" si="37"/>
        <v>4</v>
      </c>
      <c r="AF23" s="92">
        <f t="shared" si="37"/>
        <v>4</v>
      </c>
      <c r="AG23" s="92">
        <f t="shared" si="37"/>
        <v>4</v>
      </c>
      <c r="AH23" s="92">
        <f t="shared" si="37"/>
        <v>4</v>
      </c>
      <c r="AI23" s="92">
        <f t="shared" si="37"/>
        <v>4</v>
      </c>
      <c r="AJ23" s="92">
        <f t="shared" si="37"/>
        <v>2</v>
      </c>
      <c r="AK23" s="92">
        <f t="shared" si="37"/>
        <v>4</v>
      </c>
      <c r="AL23" s="92">
        <f t="shared" si="37"/>
        <v>4</v>
      </c>
      <c r="AM23" s="90"/>
      <c r="AN23" s="108">
        <f t="shared" si="15"/>
        <v>100</v>
      </c>
      <c r="AO23" s="108">
        <f t="shared" si="15"/>
        <v>100</v>
      </c>
      <c r="AP23" s="108">
        <f t="shared" si="15"/>
        <v>100</v>
      </c>
      <c r="AQ23" s="108">
        <f t="shared" si="15"/>
        <v>100</v>
      </c>
      <c r="AR23" s="108">
        <f t="shared" si="15"/>
        <v>100</v>
      </c>
      <c r="AS23" s="108">
        <f t="shared" si="15"/>
        <v>100</v>
      </c>
      <c r="AT23" s="108">
        <f t="shared" si="15"/>
        <v>100</v>
      </c>
      <c r="AU23" s="108">
        <f t="shared" si="15"/>
        <v>100</v>
      </c>
      <c r="AV23" s="108">
        <f t="shared" si="15"/>
        <v>100</v>
      </c>
      <c r="AW23" s="108">
        <f t="shared" si="15"/>
        <v>50</v>
      </c>
      <c r="AX23" s="108">
        <f t="shared" si="15"/>
        <v>100</v>
      </c>
      <c r="AY23" s="108">
        <f t="shared" si="15"/>
        <v>100</v>
      </c>
      <c r="AZ23" s="94">
        <f t="shared" si="4"/>
        <v>95.833333333333329</v>
      </c>
    </row>
    <row r="24" spans="1:52" ht="25.2" customHeight="1">
      <c r="A24" s="198"/>
      <c r="B24" s="200"/>
      <c r="C24" s="13">
        <v>3.9</v>
      </c>
      <c r="D24" s="20" t="s">
        <v>117</v>
      </c>
      <c r="E24" s="19" t="s">
        <v>294</v>
      </c>
      <c r="F24" s="166">
        <v>2</v>
      </c>
      <c r="G24" s="166" t="s">
        <v>74</v>
      </c>
      <c r="H24" s="166" t="s">
        <v>21</v>
      </c>
      <c r="I24" s="147">
        <v>60.836501901140686</v>
      </c>
      <c r="J24" s="173" t="s">
        <v>320</v>
      </c>
      <c r="K24" s="147">
        <v>100</v>
      </c>
      <c r="L24" s="147">
        <v>100</v>
      </c>
      <c r="M24" s="147" t="s">
        <v>320</v>
      </c>
      <c r="N24" s="147">
        <v>100</v>
      </c>
      <c r="O24" s="147">
        <v>100</v>
      </c>
      <c r="P24" s="147">
        <v>100</v>
      </c>
      <c r="Q24" s="147" t="s">
        <v>320</v>
      </c>
      <c r="R24" s="173" t="s">
        <v>320</v>
      </c>
      <c r="S24" s="147">
        <v>100</v>
      </c>
      <c r="T24" s="147">
        <v>100</v>
      </c>
      <c r="U24" s="153">
        <f t="shared" si="2"/>
        <v>95.104562737642581</v>
      </c>
      <c r="V24" s="168" t="s">
        <v>89</v>
      </c>
      <c r="W24" s="203" t="s">
        <v>267</v>
      </c>
      <c r="X24" s="205"/>
      <c r="Y24" s="32" t="s">
        <v>97</v>
      </c>
      <c r="AA24" s="92">
        <f>IF(I24="NA","NA",IF(I24&gt;95,2,IF(I24&gt;85,1,0)))</f>
        <v>0</v>
      </c>
      <c r="AB24" s="92" t="str">
        <f>IF(J24="NA","NA",IF(J24&gt;95,2,IF(J24&gt;85,1,0)))</f>
        <v>NA</v>
      </c>
      <c r="AC24" s="92">
        <f t="shared" ref="AC24:AL24" si="38">IF(K24="NA","NA",IF(K24&gt;95,2,IF(K24&gt;85,1,0)))</f>
        <v>2</v>
      </c>
      <c r="AD24" s="160">
        <f>IF(L24="NA","NA",IF(L24&gt;95,2,IF(L24&gt;85,1,0)))</f>
        <v>2</v>
      </c>
      <c r="AE24" s="92" t="str">
        <f t="shared" si="38"/>
        <v>NA</v>
      </c>
      <c r="AF24" s="92">
        <f t="shared" si="38"/>
        <v>2</v>
      </c>
      <c r="AG24" s="92">
        <f t="shared" si="38"/>
        <v>2</v>
      </c>
      <c r="AH24" s="92">
        <f t="shared" si="38"/>
        <v>2</v>
      </c>
      <c r="AI24" s="92" t="str">
        <f t="shared" si="38"/>
        <v>NA</v>
      </c>
      <c r="AJ24" s="92" t="str">
        <f t="shared" si="38"/>
        <v>NA</v>
      </c>
      <c r="AK24" s="92">
        <f t="shared" si="38"/>
        <v>2</v>
      </c>
      <c r="AL24" s="92">
        <f t="shared" si="38"/>
        <v>2</v>
      </c>
      <c r="AM24" s="90"/>
      <c r="AN24" s="108">
        <f>IF(OR(AA24="NA"),"NA",AA24/$F24*100)</f>
        <v>0</v>
      </c>
      <c r="AO24" s="108" t="str">
        <f t="shared" ref="AO24:AY25" si="39">IF(OR(AB24="NA"),"NA",AB24/$F24*100)</f>
        <v>NA</v>
      </c>
      <c r="AP24" s="108">
        <f t="shared" si="39"/>
        <v>100</v>
      </c>
      <c r="AQ24" s="108">
        <f t="shared" si="39"/>
        <v>100</v>
      </c>
      <c r="AR24" s="108" t="str">
        <f t="shared" si="39"/>
        <v>NA</v>
      </c>
      <c r="AS24" s="108">
        <f t="shared" si="39"/>
        <v>100</v>
      </c>
      <c r="AT24" s="108">
        <f t="shared" si="39"/>
        <v>100</v>
      </c>
      <c r="AU24" s="108">
        <f t="shared" si="39"/>
        <v>100</v>
      </c>
      <c r="AV24" s="108" t="str">
        <f t="shared" si="39"/>
        <v>NA</v>
      </c>
      <c r="AW24" s="108" t="str">
        <f t="shared" si="39"/>
        <v>NA</v>
      </c>
      <c r="AX24" s="108">
        <f t="shared" si="39"/>
        <v>100</v>
      </c>
      <c r="AY24" s="108">
        <f t="shared" si="39"/>
        <v>100</v>
      </c>
      <c r="AZ24" s="94">
        <f t="shared" si="4"/>
        <v>87.5</v>
      </c>
    </row>
    <row r="25" spans="1:52" ht="31.2">
      <c r="A25" s="198"/>
      <c r="B25" s="200"/>
      <c r="C25" s="74">
        <v>3.1</v>
      </c>
      <c r="D25" s="19" t="s">
        <v>224</v>
      </c>
      <c r="E25" s="19" t="s">
        <v>37</v>
      </c>
      <c r="F25" s="166" t="s">
        <v>320</v>
      </c>
      <c r="G25" s="22" t="s">
        <v>82</v>
      </c>
      <c r="H25" s="166" t="s">
        <v>27</v>
      </c>
      <c r="I25" s="147" t="s">
        <v>320</v>
      </c>
      <c r="J25" s="173" t="s">
        <v>320</v>
      </c>
      <c r="K25" s="147" t="s">
        <v>320</v>
      </c>
      <c r="L25" s="147" t="s">
        <v>320</v>
      </c>
      <c r="M25" s="147" t="s">
        <v>320</v>
      </c>
      <c r="N25" s="173" t="s">
        <v>320</v>
      </c>
      <c r="O25" s="147" t="s">
        <v>320</v>
      </c>
      <c r="P25" s="147" t="s">
        <v>320</v>
      </c>
      <c r="Q25" s="147" t="s">
        <v>320</v>
      </c>
      <c r="R25" s="173" t="s">
        <v>320</v>
      </c>
      <c r="S25" s="147" t="s">
        <v>320</v>
      </c>
      <c r="T25" s="147" t="s">
        <v>320</v>
      </c>
      <c r="U25" s="166" t="s">
        <v>320</v>
      </c>
      <c r="V25" s="168" t="s">
        <v>89</v>
      </c>
      <c r="W25" s="203" t="s">
        <v>267</v>
      </c>
      <c r="X25" s="204"/>
      <c r="Y25" s="32" t="s">
        <v>97</v>
      </c>
      <c r="AA25" s="92" t="str">
        <f>IF(I25="NA","NA",IF(I25&gt;95,2,IF(I25&gt;85,1,0)))</f>
        <v>NA</v>
      </c>
      <c r="AB25" s="92" t="str">
        <f t="shared" ref="AB25:AL25" si="40">IF(J25="NA","NA",IF(J25&gt;95,2,IF(J25&gt;85,1,0)))</f>
        <v>NA</v>
      </c>
      <c r="AC25" s="92" t="str">
        <f t="shared" si="40"/>
        <v>NA</v>
      </c>
      <c r="AD25" s="162" t="str">
        <f>L25</f>
        <v>NA</v>
      </c>
      <c r="AE25" s="92" t="str">
        <f t="shared" si="40"/>
        <v>NA</v>
      </c>
      <c r="AF25" s="92" t="str">
        <f t="shared" si="40"/>
        <v>NA</v>
      </c>
      <c r="AG25" s="92" t="str">
        <f t="shared" si="40"/>
        <v>NA</v>
      </c>
      <c r="AH25" s="92" t="str">
        <f t="shared" si="40"/>
        <v>NA</v>
      </c>
      <c r="AI25" s="92" t="str">
        <f t="shared" si="40"/>
        <v>NA</v>
      </c>
      <c r="AJ25" s="92" t="str">
        <f t="shared" si="40"/>
        <v>NA</v>
      </c>
      <c r="AK25" s="92" t="str">
        <f t="shared" si="40"/>
        <v>NA</v>
      </c>
      <c r="AL25" s="92" t="str">
        <f t="shared" si="40"/>
        <v>NA</v>
      </c>
      <c r="AM25" s="90"/>
      <c r="AN25" s="108" t="str">
        <f>IF(OR(AA25="NA"),"NA",AA25/$F25*100)</f>
        <v>NA</v>
      </c>
      <c r="AO25" s="108" t="str">
        <f t="shared" si="39"/>
        <v>NA</v>
      </c>
      <c r="AP25" s="108" t="str">
        <f t="shared" si="39"/>
        <v>NA</v>
      </c>
      <c r="AQ25" s="108" t="str">
        <f t="shared" si="39"/>
        <v>NA</v>
      </c>
      <c r="AR25" s="108" t="str">
        <f t="shared" si="39"/>
        <v>NA</v>
      </c>
      <c r="AS25" s="108" t="str">
        <f t="shared" si="39"/>
        <v>NA</v>
      </c>
      <c r="AT25" s="108" t="str">
        <f t="shared" si="39"/>
        <v>NA</v>
      </c>
      <c r="AU25" s="108" t="str">
        <f t="shared" si="39"/>
        <v>NA</v>
      </c>
      <c r="AV25" s="108" t="str">
        <f t="shared" si="39"/>
        <v>NA</v>
      </c>
      <c r="AW25" s="108" t="str">
        <f t="shared" si="39"/>
        <v>NA</v>
      </c>
      <c r="AX25" s="108" t="str">
        <f t="shared" si="39"/>
        <v>NA</v>
      </c>
      <c r="AY25" s="108" t="str">
        <f t="shared" si="39"/>
        <v>NA</v>
      </c>
      <c r="AZ25" s="114" t="s">
        <v>320</v>
      </c>
    </row>
    <row r="26" spans="1:52" ht="15.6">
      <c r="A26" s="14"/>
      <c r="B26" s="15"/>
      <c r="C26" s="15"/>
      <c r="D26" s="16"/>
      <c r="E26" s="21" t="s">
        <v>17</v>
      </c>
      <c r="F26" s="17">
        <f>SUM(F16:F25)</f>
        <v>26</v>
      </c>
      <c r="G26" s="15"/>
      <c r="H26" s="15"/>
      <c r="I26" s="148"/>
      <c r="J26" s="159"/>
      <c r="K26" s="159"/>
      <c r="L26" s="159"/>
      <c r="M26" s="159"/>
      <c r="N26" s="159"/>
      <c r="O26" s="159"/>
      <c r="P26" s="159"/>
      <c r="Q26" s="159"/>
      <c r="R26" s="159"/>
      <c r="S26" s="159"/>
      <c r="T26" s="159"/>
      <c r="U26" s="15"/>
      <c r="V26" s="15"/>
      <c r="W26" s="15"/>
      <c r="X26" s="15"/>
      <c r="Y26" s="15"/>
      <c r="AA26" s="15">
        <f>SUM(AA16:AA25)</f>
        <v>15</v>
      </c>
      <c r="AB26" s="15">
        <f t="shared" ref="AB26:AL26" si="41">SUM(AB16:AB25)</f>
        <v>9</v>
      </c>
      <c r="AC26" s="15">
        <f t="shared" si="41"/>
        <v>17</v>
      </c>
      <c r="AD26" s="159">
        <f t="shared" si="41"/>
        <v>9</v>
      </c>
      <c r="AE26" s="15">
        <f t="shared" si="41"/>
        <v>6</v>
      </c>
      <c r="AF26" s="15">
        <f t="shared" si="41"/>
        <v>17</v>
      </c>
      <c r="AG26" s="15">
        <f t="shared" si="41"/>
        <v>13</v>
      </c>
      <c r="AH26" s="15">
        <f t="shared" si="41"/>
        <v>17</v>
      </c>
      <c r="AI26" s="15">
        <f t="shared" si="41"/>
        <v>9</v>
      </c>
      <c r="AJ26" s="15">
        <f t="shared" si="41"/>
        <v>7</v>
      </c>
      <c r="AK26" s="15">
        <f t="shared" si="41"/>
        <v>14</v>
      </c>
      <c r="AL26" s="15">
        <f t="shared" si="41"/>
        <v>10</v>
      </c>
      <c r="AM26" s="90"/>
      <c r="AN26" s="155">
        <f>AA26/26*100</f>
        <v>57.692307692307686</v>
      </c>
      <c r="AO26" s="109">
        <f>AB26/9*100</f>
        <v>100</v>
      </c>
      <c r="AP26" s="109">
        <f>AC26/24*100</f>
        <v>70.833333333333343</v>
      </c>
      <c r="AQ26" s="109">
        <f t="shared" ref="AQ26:AY32" si="42">AD26/$F26*100</f>
        <v>34.615384615384613</v>
      </c>
      <c r="AR26" s="109">
        <f>AE26/9*100</f>
        <v>66.666666666666657</v>
      </c>
      <c r="AS26" s="109">
        <f>AF26/24*100</f>
        <v>70.833333333333343</v>
      </c>
      <c r="AT26" s="109">
        <f t="shared" si="42"/>
        <v>50</v>
      </c>
      <c r="AU26" s="109">
        <f t="shared" si="42"/>
        <v>65.384615384615387</v>
      </c>
      <c r="AV26" s="109">
        <f t="shared" si="42"/>
        <v>34.615384615384613</v>
      </c>
      <c r="AW26" s="109">
        <f t="shared" si="42"/>
        <v>26.923076923076923</v>
      </c>
      <c r="AX26" s="109">
        <f>AK26/22*100</f>
        <v>63.636363636363633</v>
      </c>
      <c r="AY26" s="109">
        <f t="shared" si="42"/>
        <v>38.461538461538467</v>
      </c>
      <c r="AZ26" s="109">
        <f t="shared" si="4"/>
        <v>56.638500388500383</v>
      </c>
    </row>
    <row r="27" spans="1:52" ht="31.2">
      <c r="A27" s="196" t="s">
        <v>38</v>
      </c>
      <c r="B27" s="199">
        <v>10</v>
      </c>
      <c r="C27" s="13">
        <v>4.0999999999999996</v>
      </c>
      <c r="D27" s="19" t="s">
        <v>39</v>
      </c>
      <c r="E27" s="19" t="s">
        <v>40</v>
      </c>
      <c r="F27" s="166">
        <v>2</v>
      </c>
      <c r="G27" s="166" t="s">
        <v>79</v>
      </c>
      <c r="H27" s="166" t="s">
        <v>27</v>
      </c>
      <c r="I27" s="147">
        <v>0</v>
      </c>
      <c r="J27" s="173">
        <v>0</v>
      </c>
      <c r="K27" s="147">
        <v>0</v>
      </c>
      <c r="L27" s="173">
        <v>0</v>
      </c>
      <c r="M27" s="173">
        <v>0</v>
      </c>
      <c r="N27" s="173">
        <v>0</v>
      </c>
      <c r="O27" s="173">
        <v>0</v>
      </c>
      <c r="P27" s="173">
        <v>0</v>
      </c>
      <c r="Q27" s="173">
        <v>0</v>
      </c>
      <c r="R27" s="173">
        <v>0</v>
      </c>
      <c r="S27" s="173">
        <v>0</v>
      </c>
      <c r="T27" s="173">
        <v>0</v>
      </c>
      <c r="U27" s="153">
        <f>SUM(I27:T27)</f>
        <v>0</v>
      </c>
      <c r="V27" s="168" t="s">
        <v>101</v>
      </c>
      <c r="W27" s="203" t="s">
        <v>102</v>
      </c>
      <c r="X27" s="205"/>
      <c r="Y27" s="32" t="s">
        <v>103</v>
      </c>
      <c r="Z27" t="s">
        <v>79</v>
      </c>
      <c r="AA27" s="92">
        <f>IF(I27&lt;1,2,IF(I27&lt;5,1,0))</f>
        <v>2</v>
      </c>
      <c r="AB27" s="92">
        <f t="shared" ref="AB27:AL27" si="43">IF(J27&lt;1,2,IF(J27&lt;5,1,0))</f>
        <v>2</v>
      </c>
      <c r="AC27" s="92">
        <f t="shared" si="43"/>
        <v>2</v>
      </c>
      <c r="AD27" s="160">
        <f t="shared" si="43"/>
        <v>2</v>
      </c>
      <c r="AE27" s="92">
        <f t="shared" si="43"/>
        <v>2</v>
      </c>
      <c r="AF27" s="92">
        <f t="shared" si="43"/>
        <v>2</v>
      </c>
      <c r="AG27" s="92">
        <f t="shared" si="43"/>
        <v>2</v>
      </c>
      <c r="AH27" s="92">
        <f t="shared" si="43"/>
        <v>2</v>
      </c>
      <c r="AI27" s="92">
        <f t="shared" si="43"/>
        <v>2</v>
      </c>
      <c r="AJ27" s="92">
        <f t="shared" si="43"/>
        <v>2</v>
      </c>
      <c r="AK27" s="92">
        <f t="shared" si="43"/>
        <v>2</v>
      </c>
      <c r="AL27" s="92">
        <f t="shared" si="43"/>
        <v>2</v>
      </c>
      <c r="AM27" s="90"/>
      <c r="AN27" s="108">
        <f t="shared" ref="AN27:AP32" si="44">AA27/$F27*100</f>
        <v>100</v>
      </c>
      <c r="AO27" s="108">
        <f t="shared" si="44"/>
        <v>100</v>
      </c>
      <c r="AP27" s="108">
        <f t="shared" si="44"/>
        <v>100</v>
      </c>
      <c r="AQ27" s="108">
        <f t="shared" si="42"/>
        <v>100</v>
      </c>
      <c r="AR27" s="108">
        <f t="shared" si="42"/>
        <v>100</v>
      </c>
      <c r="AS27" s="108">
        <f t="shared" si="42"/>
        <v>100</v>
      </c>
      <c r="AT27" s="108">
        <f t="shared" si="42"/>
        <v>100</v>
      </c>
      <c r="AU27" s="108">
        <f t="shared" si="42"/>
        <v>100</v>
      </c>
      <c r="AV27" s="108">
        <f t="shared" si="42"/>
        <v>100</v>
      </c>
      <c r="AW27" s="108">
        <f t="shared" si="42"/>
        <v>100</v>
      </c>
      <c r="AX27" s="108">
        <f t="shared" si="42"/>
        <v>100</v>
      </c>
      <c r="AY27" s="108">
        <f t="shared" si="42"/>
        <v>100</v>
      </c>
      <c r="AZ27" s="94">
        <f t="shared" si="4"/>
        <v>100</v>
      </c>
    </row>
    <row r="28" spans="1:52" ht="32.4" customHeight="1">
      <c r="A28" s="198"/>
      <c r="B28" s="200"/>
      <c r="C28" s="13">
        <v>4.2</v>
      </c>
      <c r="D28" s="20" t="s">
        <v>41</v>
      </c>
      <c r="E28" s="19" t="s">
        <v>42</v>
      </c>
      <c r="F28" s="166">
        <v>3</v>
      </c>
      <c r="G28" s="166" t="s">
        <v>79</v>
      </c>
      <c r="H28" s="166" t="s">
        <v>7</v>
      </c>
      <c r="I28" s="147">
        <v>0</v>
      </c>
      <c r="J28" s="173">
        <v>0</v>
      </c>
      <c r="K28" s="147">
        <v>0</v>
      </c>
      <c r="L28" s="173">
        <v>0</v>
      </c>
      <c r="M28" s="173">
        <v>0</v>
      </c>
      <c r="N28" s="173">
        <v>0</v>
      </c>
      <c r="O28" s="173">
        <v>0</v>
      </c>
      <c r="P28" s="173">
        <v>0</v>
      </c>
      <c r="Q28" s="173">
        <v>0</v>
      </c>
      <c r="R28" s="173">
        <v>0</v>
      </c>
      <c r="S28" s="173">
        <v>0</v>
      </c>
      <c r="T28" s="173">
        <v>0</v>
      </c>
      <c r="U28" s="153">
        <f>SUM(I28:T28)</f>
        <v>0</v>
      </c>
      <c r="V28" s="168" t="s">
        <v>279</v>
      </c>
      <c r="W28" s="206" t="s">
        <v>104</v>
      </c>
      <c r="X28" s="205"/>
      <c r="Y28" s="32" t="s">
        <v>105</v>
      </c>
      <c r="AA28" s="92">
        <f>IF(I28&lt;1,3,IF(I28&lt;3,2,IF(I28&lt;5,1,0)))</f>
        <v>3</v>
      </c>
      <c r="AB28" s="92">
        <f t="shared" ref="AB28:AL28" si="45">IF(J28&lt;1,3,IF(J28&lt;3,2,IF(J28&lt;5,1,0)))</f>
        <v>3</v>
      </c>
      <c r="AC28" s="92">
        <f t="shared" si="45"/>
        <v>3</v>
      </c>
      <c r="AD28" s="160">
        <f t="shared" si="45"/>
        <v>3</v>
      </c>
      <c r="AE28" s="92">
        <f t="shared" si="45"/>
        <v>3</v>
      </c>
      <c r="AF28" s="92">
        <f t="shared" si="45"/>
        <v>3</v>
      </c>
      <c r="AG28" s="92">
        <f t="shared" si="45"/>
        <v>3</v>
      </c>
      <c r="AH28" s="92">
        <f t="shared" si="45"/>
        <v>3</v>
      </c>
      <c r="AI28" s="92">
        <f t="shared" si="45"/>
        <v>3</v>
      </c>
      <c r="AJ28" s="92">
        <f t="shared" si="45"/>
        <v>3</v>
      </c>
      <c r="AK28" s="92">
        <f t="shared" si="45"/>
        <v>3</v>
      </c>
      <c r="AL28" s="92">
        <f t="shared" si="45"/>
        <v>3</v>
      </c>
      <c r="AM28" s="90"/>
      <c r="AN28" s="108">
        <f t="shared" si="44"/>
        <v>100</v>
      </c>
      <c r="AO28" s="108">
        <f t="shared" si="44"/>
        <v>100</v>
      </c>
      <c r="AP28" s="108">
        <f t="shared" si="44"/>
        <v>100</v>
      </c>
      <c r="AQ28" s="108">
        <f t="shared" si="42"/>
        <v>100</v>
      </c>
      <c r="AR28" s="108">
        <f t="shared" si="42"/>
        <v>100</v>
      </c>
      <c r="AS28" s="108">
        <f t="shared" si="42"/>
        <v>100</v>
      </c>
      <c r="AT28" s="108">
        <f t="shared" si="42"/>
        <v>100</v>
      </c>
      <c r="AU28" s="108">
        <f t="shared" si="42"/>
        <v>100</v>
      </c>
      <c r="AV28" s="108">
        <f t="shared" si="42"/>
        <v>100</v>
      </c>
      <c r="AW28" s="108">
        <f t="shared" si="42"/>
        <v>100</v>
      </c>
      <c r="AX28" s="108">
        <f t="shared" si="42"/>
        <v>100</v>
      </c>
      <c r="AY28" s="108">
        <f t="shared" si="42"/>
        <v>100</v>
      </c>
      <c r="AZ28" s="94">
        <f t="shared" si="4"/>
        <v>100</v>
      </c>
    </row>
    <row r="29" spans="1:52" ht="24" customHeight="1">
      <c r="A29" s="198"/>
      <c r="B29" s="200"/>
      <c r="C29" s="13">
        <v>4.3</v>
      </c>
      <c r="D29" s="20" t="s">
        <v>43</v>
      </c>
      <c r="E29" s="19" t="s">
        <v>44</v>
      </c>
      <c r="F29" s="166">
        <v>2</v>
      </c>
      <c r="G29" s="166" t="s">
        <v>79</v>
      </c>
      <c r="H29" s="166" t="s">
        <v>21</v>
      </c>
      <c r="I29" s="147">
        <v>6</v>
      </c>
      <c r="J29" s="173">
        <v>2</v>
      </c>
      <c r="K29" s="147">
        <v>6</v>
      </c>
      <c r="L29" s="173">
        <v>4</v>
      </c>
      <c r="M29" s="173">
        <v>5</v>
      </c>
      <c r="N29" s="173">
        <v>4</v>
      </c>
      <c r="O29" s="173">
        <v>4</v>
      </c>
      <c r="P29" s="173">
        <v>2</v>
      </c>
      <c r="Q29" s="173">
        <v>4</v>
      </c>
      <c r="R29" s="173">
        <v>3</v>
      </c>
      <c r="S29" s="173">
        <v>3</v>
      </c>
      <c r="T29" s="173">
        <v>3</v>
      </c>
      <c r="U29" s="153">
        <f>SUM(I29:T29)</f>
        <v>46</v>
      </c>
      <c r="V29" s="168" t="s">
        <v>280</v>
      </c>
      <c r="W29" s="203" t="s">
        <v>240</v>
      </c>
      <c r="X29" s="205"/>
      <c r="Y29" s="32" t="s">
        <v>241</v>
      </c>
      <c r="AA29" s="92">
        <f>IF(I29&gt;5,2,IF(I29&gt;2,1,0))</f>
        <v>2</v>
      </c>
      <c r="AB29" s="92">
        <f t="shared" ref="AB29:AL29" si="46">IF(J29&gt;5,2,IF(J29&gt;2,1,0))</f>
        <v>0</v>
      </c>
      <c r="AC29" s="92">
        <f t="shared" si="46"/>
        <v>2</v>
      </c>
      <c r="AD29" s="160">
        <f t="shared" si="46"/>
        <v>1</v>
      </c>
      <c r="AE29" s="92">
        <f t="shared" si="46"/>
        <v>1</v>
      </c>
      <c r="AF29" s="92">
        <f t="shared" si="46"/>
        <v>1</v>
      </c>
      <c r="AG29" s="92">
        <f t="shared" si="46"/>
        <v>1</v>
      </c>
      <c r="AH29" s="92">
        <f t="shared" si="46"/>
        <v>0</v>
      </c>
      <c r="AI29" s="92">
        <f t="shared" si="46"/>
        <v>1</v>
      </c>
      <c r="AJ29" s="92">
        <f t="shared" si="46"/>
        <v>1</v>
      </c>
      <c r="AK29" s="92">
        <f t="shared" si="46"/>
        <v>1</v>
      </c>
      <c r="AL29" s="92">
        <f t="shared" si="46"/>
        <v>1</v>
      </c>
      <c r="AM29" s="90"/>
      <c r="AN29" s="108">
        <f t="shared" si="44"/>
        <v>100</v>
      </c>
      <c r="AO29" s="108">
        <f t="shared" si="44"/>
        <v>0</v>
      </c>
      <c r="AP29" s="108">
        <f t="shared" si="44"/>
        <v>100</v>
      </c>
      <c r="AQ29" s="108">
        <f t="shared" si="42"/>
        <v>50</v>
      </c>
      <c r="AR29" s="108">
        <f t="shared" si="42"/>
        <v>50</v>
      </c>
      <c r="AS29" s="108">
        <f t="shared" si="42"/>
        <v>50</v>
      </c>
      <c r="AT29" s="108">
        <f t="shared" si="42"/>
        <v>50</v>
      </c>
      <c r="AU29" s="108">
        <f t="shared" si="42"/>
        <v>0</v>
      </c>
      <c r="AV29" s="108">
        <f t="shared" si="42"/>
        <v>50</v>
      </c>
      <c r="AW29" s="108">
        <f t="shared" si="42"/>
        <v>50</v>
      </c>
      <c r="AX29" s="108">
        <f t="shared" si="42"/>
        <v>50</v>
      </c>
      <c r="AY29" s="108">
        <f t="shared" si="42"/>
        <v>50</v>
      </c>
      <c r="AZ29" s="94">
        <f t="shared" si="4"/>
        <v>50</v>
      </c>
    </row>
    <row r="30" spans="1:52" ht="23.4" customHeight="1">
      <c r="A30" s="198"/>
      <c r="B30" s="200"/>
      <c r="C30" s="13">
        <v>4.4000000000000004</v>
      </c>
      <c r="D30" s="20" t="s">
        <v>72</v>
      </c>
      <c r="E30" s="19" t="s">
        <v>45</v>
      </c>
      <c r="F30" s="166">
        <v>2</v>
      </c>
      <c r="G30" s="166" t="s">
        <v>79</v>
      </c>
      <c r="H30" s="166" t="s">
        <v>21</v>
      </c>
      <c r="I30" s="147">
        <v>70</v>
      </c>
      <c r="J30" s="147">
        <v>80</v>
      </c>
      <c r="K30" s="147">
        <v>60</v>
      </c>
      <c r="L30" s="147">
        <v>100</v>
      </c>
      <c r="M30" s="147">
        <v>100</v>
      </c>
      <c r="N30" s="147">
        <v>90</v>
      </c>
      <c r="O30" s="173">
        <v>90</v>
      </c>
      <c r="P30" s="173">
        <v>100</v>
      </c>
      <c r="Q30" s="173">
        <v>80</v>
      </c>
      <c r="R30" s="147">
        <v>100</v>
      </c>
      <c r="S30" s="173">
        <v>90</v>
      </c>
      <c r="T30" s="147">
        <v>75</v>
      </c>
      <c r="U30" s="153">
        <f t="shared" si="2"/>
        <v>86.25</v>
      </c>
      <c r="V30" s="168" t="s">
        <v>281</v>
      </c>
      <c r="W30" s="203" t="s">
        <v>243</v>
      </c>
      <c r="X30" s="205"/>
      <c r="Y30" s="32" t="s">
        <v>244</v>
      </c>
      <c r="AA30" s="92">
        <f>IF(I30&gt;80,2,IF(I30&gt;60,1,0))</f>
        <v>1</v>
      </c>
      <c r="AB30" s="92">
        <f t="shared" ref="AB30:AL30" si="47">IF(J30&gt;80,2,IF(J30&gt;60,1,0))</f>
        <v>1</v>
      </c>
      <c r="AC30" s="92">
        <f t="shared" si="47"/>
        <v>0</v>
      </c>
      <c r="AD30" s="160">
        <f t="shared" si="47"/>
        <v>2</v>
      </c>
      <c r="AE30" s="92">
        <f t="shared" si="47"/>
        <v>2</v>
      </c>
      <c r="AF30" s="92">
        <f t="shared" si="47"/>
        <v>2</v>
      </c>
      <c r="AG30" s="92">
        <f t="shared" si="47"/>
        <v>2</v>
      </c>
      <c r="AH30" s="92">
        <f t="shared" si="47"/>
        <v>2</v>
      </c>
      <c r="AI30" s="92">
        <f t="shared" si="47"/>
        <v>1</v>
      </c>
      <c r="AJ30" s="92">
        <f t="shared" si="47"/>
        <v>2</v>
      </c>
      <c r="AK30" s="92">
        <f t="shared" si="47"/>
        <v>2</v>
      </c>
      <c r="AL30" s="92">
        <f t="shared" si="47"/>
        <v>1</v>
      </c>
      <c r="AM30" s="90"/>
      <c r="AN30" s="108">
        <f t="shared" si="44"/>
        <v>50</v>
      </c>
      <c r="AO30" s="108">
        <f t="shared" si="44"/>
        <v>50</v>
      </c>
      <c r="AP30" s="108">
        <f t="shared" si="44"/>
        <v>0</v>
      </c>
      <c r="AQ30" s="108">
        <f t="shared" si="42"/>
        <v>100</v>
      </c>
      <c r="AR30" s="108">
        <f t="shared" si="42"/>
        <v>100</v>
      </c>
      <c r="AS30" s="108">
        <f t="shared" si="42"/>
        <v>100</v>
      </c>
      <c r="AT30" s="108">
        <f t="shared" si="42"/>
        <v>100</v>
      </c>
      <c r="AU30" s="108">
        <f t="shared" si="42"/>
        <v>100</v>
      </c>
      <c r="AV30" s="108">
        <f t="shared" si="42"/>
        <v>50</v>
      </c>
      <c r="AW30" s="108">
        <f t="shared" si="42"/>
        <v>100</v>
      </c>
      <c r="AX30" s="108">
        <f t="shared" si="42"/>
        <v>100</v>
      </c>
      <c r="AY30" s="108">
        <f t="shared" si="42"/>
        <v>50</v>
      </c>
      <c r="AZ30" s="94">
        <f t="shared" si="4"/>
        <v>75</v>
      </c>
    </row>
    <row r="31" spans="1:52" ht="29.4" customHeight="1">
      <c r="A31" s="198"/>
      <c r="B31" s="200"/>
      <c r="C31" s="13">
        <v>4.5</v>
      </c>
      <c r="D31" s="20" t="s">
        <v>46</v>
      </c>
      <c r="E31" s="19" t="s">
        <v>47</v>
      </c>
      <c r="F31" s="166">
        <v>1</v>
      </c>
      <c r="G31" s="166" t="s">
        <v>79</v>
      </c>
      <c r="H31" s="166" t="s">
        <v>21</v>
      </c>
      <c r="I31" s="147">
        <v>100</v>
      </c>
      <c r="J31" s="173">
        <v>100</v>
      </c>
      <c r="K31" s="147">
        <v>100</v>
      </c>
      <c r="L31" s="173">
        <v>100</v>
      </c>
      <c r="M31" s="173">
        <v>100</v>
      </c>
      <c r="N31" s="173">
        <v>100</v>
      </c>
      <c r="O31" s="173">
        <v>100</v>
      </c>
      <c r="P31" s="173">
        <v>100</v>
      </c>
      <c r="Q31" s="173">
        <v>100</v>
      </c>
      <c r="R31" s="147">
        <v>100</v>
      </c>
      <c r="S31" s="173">
        <v>100</v>
      </c>
      <c r="T31" s="147">
        <v>100</v>
      </c>
      <c r="U31" s="153">
        <f t="shared" si="2"/>
        <v>100</v>
      </c>
      <c r="V31" s="168" t="s">
        <v>282</v>
      </c>
      <c r="W31" s="203" t="s">
        <v>108</v>
      </c>
      <c r="X31" s="205"/>
      <c r="Y31" s="32" t="s">
        <v>109</v>
      </c>
      <c r="AA31" s="92">
        <f>IF(I31&gt;99,1,IF(I31&gt;90,0.5,0))</f>
        <v>1</v>
      </c>
      <c r="AB31" s="92">
        <f t="shared" ref="AB31:AL31" si="48">IF(J31&gt;99,1,IF(J31&gt;90,0.5,0))</f>
        <v>1</v>
      </c>
      <c r="AC31" s="92">
        <f t="shared" si="48"/>
        <v>1</v>
      </c>
      <c r="AD31" s="160">
        <f t="shared" si="48"/>
        <v>1</v>
      </c>
      <c r="AE31" s="92">
        <f t="shared" si="48"/>
        <v>1</v>
      </c>
      <c r="AF31" s="92">
        <f t="shared" si="48"/>
        <v>1</v>
      </c>
      <c r="AG31" s="92">
        <f t="shared" si="48"/>
        <v>1</v>
      </c>
      <c r="AH31" s="92">
        <f t="shared" si="48"/>
        <v>1</v>
      </c>
      <c r="AI31" s="92">
        <f t="shared" si="48"/>
        <v>1</v>
      </c>
      <c r="AJ31" s="92">
        <f t="shared" si="48"/>
        <v>1</v>
      </c>
      <c r="AK31" s="92">
        <f t="shared" si="48"/>
        <v>1</v>
      </c>
      <c r="AL31" s="92">
        <f t="shared" si="48"/>
        <v>1</v>
      </c>
      <c r="AM31" s="90"/>
      <c r="AN31" s="108">
        <f t="shared" si="44"/>
        <v>100</v>
      </c>
      <c r="AO31" s="108">
        <f t="shared" si="44"/>
        <v>100</v>
      </c>
      <c r="AP31" s="108">
        <f t="shared" si="44"/>
        <v>100</v>
      </c>
      <c r="AQ31" s="108">
        <f t="shared" si="42"/>
        <v>100</v>
      </c>
      <c r="AR31" s="108">
        <f t="shared" si="42"/>
        <v>100</v>
      </c>
      <c r="AS31" s="108">
        <f t="shared" si="42"/>
        <v>100</v>
      </c>
      <c r="AT31" s="108">
        <f t="shared" si="42"/>
        <v>100</v>
      </c>
      <c r="AU31" s="108">
        <f t="shared" si="42"/>
        <v>100</v>
      </c>
      <c r="AV31" s="108">
        <f t="shared" si="42"/>
        <v>100</v>
      </c>
      <c r="AW31" s="108">
        <f t="shared" si="42"/>
        <v>100</v>
      </c>
      <c r="AX31" s="108">
        <f t="shared" si="42"/>
        <v>100</v>
      </c>
      <c r="AY31" s="108">
        <f t="shared" si="42"/>
        <v>100</v>
      </c>
      <c r="AZ31" s="94">
        <f t="shared" si="4"/>
        <v>100</v>
      </c>
    </row>
    <row r="32" spans="1:52" ht="15.6">
      <c r="A32" s="14"/>
      <c r="B32" s="15"/>
      <c r="C32" s="15"/>
      <c r="D32" s="16"/>
      <c r="E32" s="21" t="s">
        <v>17</v>
      </c>
      <c r="F32" s="17">
        <f>SUM(F27:F31)</f>
        <v>10</v>
      </c>
      <c r="G32" s="15"/>
      <c r="H32" s="15"/>
      <c r="I32" s="148"/>
      <c r="J32" s="159"/>
      <c r="K32" s="159"/>
      <c r="L32" s="159"/>
      <c r="M32" s="159"/>
      <c r="N32" s="159"/>
      <c r="O32" s="159"/>
      <c r="P32" s="159"/>
      <c r="Q32" s="159"/>
      <c r="R32" s="159"/>
      <c r="S32" s="159"/>
      <c r="T32" s="159"/>
      <c r="U32" s="15"/>
      <c r="V32" s="15"/>
      <c r="W32" s="15"/>
      <c r="X32" s="15"/>
      <c r="Y32" s="15"/>
      <c r="AA32" s="15">
        <f>SUM(AA27:AA31)</f>
        <v>9</v>
      </c>
      <c r="AB32" s="15">
        <f t="shared" ref="AB32:AL32" si="49">SUM(AB27:AB31)</f>
        <v>7</v>
      </c>
      <c r="AC32" s="15">
        <f t="shared" si="49"/>
        <v>8</v>
      </c>
      <c r="AD32" s="159">
        <f t="shared" si="49"/>
        <v>9</v>
      </c>
      <c r="AE32" s="15">
        <f t="shared" si="49"/>
        <v>9</v>
      </c>
      <c r="AF32" s="15">
        <f t="shared" si="49"/>
        <v>9</v>
      </c>
      <c r="AG32" s="15">
        <f t="shared" si="49"/>
        <v>9</v>
      </c>
      <c r="AH32" s="15">
        <f t="shared" si="49"/>
        <v>8</v>
      </c>
      <c r="AI32" s="15">
        <f t="shared" si="49"/>
        <v>8</v>
      </c>
      <c r="AJ32" s="15">
        <f t="shared" si="49"/>
        <v>9</v>
      </c>
      <c r="AK32" s="15">
        <f t="shared" si="49"/>
        <v>9</v>
      </c>
      <c r="AL32" s="15">
        <f t="shared" si="49"/>
        <v>8</v>
      </c>
      <c r="AM32" s="90"/>
      <c r="AN32" s="109">
        <f t="shared" si="44"/>
        <v>90</v>
      </c>
      <c r="AO32" s="109">
        <f t="shared" si="44"/>
        <v>70</v>
      </c>
      <c r="AP32" s="109">
        <f t="shared" si="44"/>
        <v>80</v>
      </c>
      <c r="AQ32" s="109">
        <f t="shared" si="42"/>
        <v>90</v>
      </c>
      <c r="AR32" s="109">
        <f t="shared" si="42"/>
        <v>90</v>
      </c>
      <c r="AS32" s="109">
        <f t="shared" si="42"/>
        <v>90</v>
      </c>
      <c r="AT32" s="109">
        <f t="shared" si="42"/>
        <v>90</v>
      </c>
      <c r="AU32" s="109">
        <f t="shared" si="42"/>
        <v>80</v>
      </c>
      <c r="AV32" s="109">
        <f t="shared" si="42"/>
        <v>80</v>
      </c>
      <c r="AW32" s="109">
        <f t="shared" si="42"/>
        <v>90</v>
      </c>
      <c r="AX32" s="109">
        <f t="shared" si="42"/>
        <v>90</v>
      </c>
      <c r="AY32" s="109">
        <f t="shared" si="42"/>
        <v>80</v>
      </c>
      <c r="AZ32" s="109">
        <f t="shared" si="4"/>
        <v>85</v>
      </c>
    </row>
    <row r="33" spans="1:52" ht="38.4" customHeight="1">
      <c r="A33" s="196" t="s">
        <v>48</v>
      </c>
      <c r="B33" s="207">
        <v>8</v>
      </c>
      <c r="C33" s="13">
        <v>5.0999999999999996</v>
      </c>
      <c r="D33" s="19" t="s">
        <v>225</v>
      </c>
      <c r="E33" s="19" t="s">
        <v>37</v>
      </c>
      <c r="F33" s="166">
        <v>2</v>
      </c>
      <c r="G33" s="166" t="s">
        <v>74</v>
      </c>
      <c r="H33" s="166" t="s">
        <v>7</v>
      </c>
      <c r="I33" s="147" t="s">
        <v>320</v>
      </c>
      <c r="J33" s="173" t="s">
        <v>320</v>
      </c>
      <c r="K33" s="147">
        <v>100</v>
      </c>
      <c r="L33" s="147" t="s">
        <v>320</v>
      </c>
      <c r="M33" s="147" t="s">
        <v>320</v>
      </c>
      <c r="N33" s="147">
        <v>52.173913043478258</v>
      </c>
      <c r="O33" s="147" t="s">
        <v>320</v>
      </c>
      <c r="P33" s="147" t="s">
        <v>320</v>
      </c>
      <c r="Q33" s="147" t="s">
        <v>320</v>
      </c>
      <c r="R33" s="173">
        <v>100</v>
      </c>
      <c r="S33" s="147">
        <v>97.560975609756099</v>
      </c>
      <c r="T33" s="175" t="s">
        <v>320</v>
      </c>
      <c r="U33" s="70" t="s">
        <v>320</v>
      </c>
      <c r="V33" s="168" t="s">
        <v>283</v>
      </c>
      <c r="W33" s="203" t="s">
        <v>110</v>
      </c>
      <c r="X33" s="205"/>
      <c r="Y33" s="32" t="s">
        <v>111</v>
      </c>
      <c r="Z33" s="79" t="s">
        <v>231</v>
      </c>
      <c r="AA33" s="92" t="str">
        <f>IF(I33="NA","NA",IF(I33&gt;95,2,IF(I33&gt;85,1,0)))</f>
        <v>NA</v>
      </c>
      <c r="AB33" s="92" t="str">
        <f t="shared" ref="AB33:AL33" si="50">IF(J33="NA","NA",IF(J33&gt;95,2,IF(J33&gt;85,1,0)))</f>
        <v>NA</v>
      </c>
      <c r="AC33" s="92">
        <f t="shared" si="50"/>
        <v>2</v>
      </c>
      <c r="AD33" s="162" t="str">
        <f>L33</f>
        <v>NA</v>
      </c>
      <c r="AE33" s="92" t="str">
        <f t="shared" si="50"/>
        <v>NA</v>
      </c>
      <c r="AF33" s="92">
        <f t="shared" si="50"/>
        <v>0</v>
      </c>
      <c r="AG33" s="92" t="str">
        <f t="shared" si="50"/>
        <v>NA</v>
      </c>
      <c r="AH33" s="92" t="str">
        <f t="shared" si="50"/>
        <v>NA</v>
      </c>
      <c r="AI33" s="92" t="str">
        <f t="shared" si="50"/>
        <v>NA</v>
      </c>
      <c r="AJ33" s="92">
        <f t="shared" si="50"/>
        <v>2</v>
      </c>
      <c r="AK33" s="92">
        <f t="shared" si="50"/>
        <v>2</v>
      </c>
      <c r="AL33" s="92" t="str">
        <f t="shared" si="50"/>
        <v>NA</v>
      </c>
      <c r="AM33" s="90"/>
      <c r="AN33" s="108" t="str">
        <f t="shared" ref="AN33:AY34" si="51">IF(OR(AA33="NA"),"NA",AA33/$F33*100)</f>
        <v>NA</v>
      </c>
      <c r="AO33" s="108" t="str">
        <f t="shared" si="51"/>
        <v>NA</v>
      </c>
      <c r="AP33" s="108">
        <f t="shared" si="51"/>
        <v>100</v>
      </c>
      <c r="AQ33" s="108" t="str">
        <f t="shared" si="51"/>
        <v>NA</v>
      </c>
      <c r="AR33" s="108" t="str">
        <f t="shared" si="51"/>
        <v>NA</v>
      </c>
      <c r="AS33" s="108">
        <f t="shared" si="51"/>
        <v>0</v>
      </c>
      <c r="AT33" s="108" t="str">
        <f t="shared" si="51"/>
        <v>NA</v>
      </c>
      <c r="AU33" s="108" t="str">
        <f t="shared" si="51"/>
        <v>NA</v>
      </c>
      <c r="AV33" s="108" t="str">
        <f t="shared" si="51"/>
        <v>NA</v>
      </c>
      <c r="AW33" s="108">
        <f t="shared" si="51"/>
        <v>100</v>
      </c>
      <c r="AX33" s="108">
        <f t="shared" si="51"/>
        <v>100</v>
      </c>
      <c r="AY33" s="108" t="str">
        <f t="shared" si="51"/>
        <v>NA</v>
      </c>
      <c r="AZ33" s="114" t="s">
        <v>320</v>
      </c>
    </row>
    <row r="34" spans="1:52" ht="24" customHeight="1">
      <c r="A34" s="198"/>
      <c r="B34" s="208"/>
      <c r="C34" s="13">
        <v>5.2</v>
      </c>
      <c r="D34" s="20" t="s">
        <v>49</v>
      </c>
      <c r="E34" s="19" t="s">
        <v>50</v>
      </c>
      <c r="F34" s="166">
        <v>2</v>
      </c>
      <c r="G34" s="166" t="s">
        <v>74</v>
      </c>
      <c r="H34" s="166" t="s">
        <v>21</v>
      </c>
      <c r="I34" s="147" t="s">
        <v>320</v>
      </c>
      <c r="J34" s="173" t="s">
        <v>320</v>
      </c>
      <c r="K34" s="147">
        <v>0</v>
      </c>
      <c r="L34" s="147" t="s">
        <v>320</v>
      </c>
      <c r="M34" s="147" t="s">
        <v>320</v>
      </c>
      <c r="N34" s="173">
        <v>25</v>
      </c>
      <c r="O34" s="147" t="s">
        <v>320</v>
      </c>
      <c r="P34" s="147" t="s">
        <v>320</v>
      </c>
      <c r="Q34" s="147" t="s">
        <v>320</v>
      </c>
      <c r="R34" s="147">
        <v>0</v>
      </c>
      <c r="S34" s="173">
        <v>0</v>
      </c>
      <c r="T34" s="175" t="s">
        <v>320</v>
      </c>
      <c r="U34" s="70" t="s">
        <v>320</v>
      </c>
      <c r="V34" s="168" t="s">
        <v>284</v>
      </c>
      <c r="W34" s="203" t="s">
        <v>102</v>
      </c>
      <c r="X34" s="205"/>
      <c r="Y34" s="32" t="s">
        <v>103</v>
      </c>
      <c r="AA34" s="92" t="str">
        <f>IF(I34="NA","NA",IF(I34&lt;1,2,IF(I34&lt;5,1,0)))</f>
        <v>NA</v>
      </c>
      <c r="AB34" s="92" t="str">
        <f t="shared" ref="AB34:AL34" si="52">IF(J34="NA","NA",IF(J34&lt;1,2,IF(J34&lt;5,1,0)))</f>
        <v>NA</v>
      </c>
      <c r="AC34" s="92">
        <f t="shared" si="52"/>
        <v>2</v>
      </c>
      <c r="AD34" s="92" t="str">
        <f t="shared" si="52"/>
        <v>NA</v>
      </c>
      <c r="AE34" s="92" t="str">
        <f t="shared" si="52"/>
        <v>NA</v>
      </c>
      <c r="AF34" s="92">
        <f t="shared" si="52"/>
        <v>0</v>
      </c>
      <c r="AG34" s="92" t="str">
        <f t="shared" si="52"/>
        <v>NA</v>
      </c>
      <c r="AH34" s="92" t="str">
        <f t="shared" si="52"/>
        <v>NA</v>
      </c>
      <c r="AI34" s="92" t="str">
        <f t="shared" si="52"/>
        <v>NA</v>
      </c>
      <c r="AJ34" s="92">
        <f t="shared" si="52"/>
        <v>2</v>
      </c>
      <c r="AK34" s="92">
        <f t="shared" si="52"/>
        <v>2</v>
      </c>
      <c r="AL34" s="92" t="str">
        <f t="shared" si="52"/>
        <v>NA</v>
      </c>
      <c r="AM34" s="90"/>
      <c r="AN34" s="108" t="str">
        <f>IF(OR(AA34="NA"),"NA",AA34/$F34*100)</f>
        <v>NA</v>
      </c>
      <c r="AO34" s="108" t="str">
        <f t="shared" si="51"/>
        <v>NA</v>
      </c>
      <c r="AP34" s="108">
        <f t="shared" si="51"/>
        <v>100</v>
      </c>
      <c r="AQ34" s="108" t="str">
        <f t="shared" si="51"/>
        <v>NA</v>
      </c>
      <c r="AR34" s="108" t="str">
        <f t="shared" si="51"/>
        <v>NA</v>
      </c>
      <c r="AS34" s="108">
        <f t="shared" si="51"/>
        <v>0</v>
      </c>
      <c r="AT34" s="108" t="str">
        <f t="shared" si="51"/>
        <v>NA</v>
      </c>
      <c r="AU34" s="108" t="str">
        <f t="shared" si="51"/>
        <v>NA</v>
      </c>
      <c r="AV34" s="108" t="str">
        <f t="shared" si="51"/>
        <v>NA</v>
      </c>
      <c r="AW34" s="108">
        <f t="shared" si="51"/>
        <v>100</v>
      </c>
      <c r="AX34" s="108">
        <f t="shared" si="51"/>
        <v>100</v>
      </c>
      <c r="AY34" s="108" t="str">
        <f t="shared" si="51"/>
        <v>NA</v>
      </c>
      <c r="AZ34" s="114" t="s">
        <v>320</v>
      </c>
    </row>
    <row r="35" spans="1:52" ht="21.6" customHeight="1">
      <c r="A35" s="198"/>
      <c r="B35" s="208"/>
      <c r="C35" s="13">
        <v>5.3</v>
      </c>
      <c r="D35" s="20" t="s">
        <v>51</v>
      </c>
      <c r="E35" s="19" t="s">
        <v>52</v>
      </c>
      <c r="F35" s="166">
        <v>2</v>
      </c>
      <c r="G35" s="166" t="s">
        <v>74</v>
      </c>
      <c r="H35" s="166" t="s">
        <v>7</v>
      </c>
      <c r="I35" s="147">
        <v>2</v>
      </c>
      <c r="J35" s="173">
        <v>0</v>
      </c>
      <c r="K35" s="147">
        <v>0</v>
      </c>
      <c r="L35" s="173">
        <v>0</v>
      </c>
      <c r="M35" s="173">
        <v>0</v>
      </c>
      <c r="N35" s="173">
        <v>0</v>
      </c>
      <c r="O35" s="173">
        <v>0</v>
      </c>
      <c r="P35" s="173">
        <v>0</v>
      </c>
      <c r="Q35" s="173">
        <v>0</v>
      </c>
      <c r="R35" s="173">
        <v>0</v>
      </c>
      <c r="S35" s="173">
        <v>0</v>
      </c>
      <c r="T35" s="173">
        <v>0</v>
      </c>
      <c r="U35" s="166">
        <f>SUM(I35:T35)</f>
        <v>2</v>
      </c>
      <c r="V35" s="168" t="s">
        <v>112</v>
      </c>
      <c r="W35" s="203" t="s">
        <v>113</v>
      </c>
      <c r="X35" s="205"/>
      <c r="Y35" s="32" t="s">
        <v>114</v>
      </c>
      <c r="AA35" s="92">
        <f>IF(I35&lt;=0,2,IF(I35&lt;=1,1,0))</f>
        <v>0</v>
      </c>
      <c r="AB35" s="92">
        <f t="shared" ref="AB35:AL35" si="53">IF(J35&lt;=0,2,IF(J35&lt;=1,1,0))</f>
        <v>2</v>
      </c>
      <c r="AC35" s="92">
        <f t="shared" si="53"/>
        <v>2</v>
      </c>
      <c r="AD35" s="160">
        <f t="shared" si="53"/>
        <v>2</v>
      </c>
      <c r="AE35" s="92">
        <f t="shared" si="53"/>
        <v>2</v>
      </c>
      <c r="AF35" s="92">
        <f t="shared" si="53"/>
        <v>2</v>
      </c>
      <c r="AG35" s="92">
        <f t="shared" si="53"/>
        <v>2</v>
      </c>
      <c r="AH35" s="92">
        <f t="shared" si="53"/>
        <v>2</v>
      </c>
      <c r="AI35" s="92">
        <f t="shared" si="53"/>
        <v>2</v>
      </c>
      <c r="AJ35" s="92">
        <f t="shared" si="53"/>
        <v>2</v>
      </c>
      <c r="AK35" s="92">
        <f t="shared" si="53"/>
        <v>2</v>
      </c>
      <c r="AL35" s="92">
        <f t="shared" si="53"/>
        <v>2</v>
      </c>
      <c r="AM35" s="90"/>
      <c r="AN35" s="108">
        <f t="shared" ref="AN35:AY38" si="54">AA35/$F35*100</f>
        <v>0</v>
      </c>
      <c r="AO35" s="108">
        <f t="shared" si="54"/>
        <v>100</v>
      </c>
      <c r="AP35" s="108">
        <f t="shared" si="54"/>
        <v>100</v>
      </c>
      <c r="AQ35" s="108">
        <f t="shared" si="54"/>
        <v>100</v>
      </c>
      <c r="AR35" s="108">
        <f t="shared" si="54"/>
        <v>100</v>
      </c>
      <c r="AS35" s="108">
        <f t="shared" si="54"/>
        <v>100</v>
      </c>
      <c r="AT35" s="108">
        <f t="shared" si="54"/>
        <v>100</v>
      </c>
      <c r="AU35" s="108">
        <f t="shared" si="54"/>
        <v>100</v>
      </c>
      <c r="AV35" s="108">
        <f t="shared" si="54"/>
        <v>100</v>
      </c>
      <c r="AW35" s="108">
        <f t="shared" si="54"/>
        <v>100</v>
      </c>
      <c r="AX35" s="108">
        <f t="shared" si="54"/>
        <v>100</v>
      </c>
      <c r="AY35" s="108">
        <f t="shared" si="54"/>
        <v>100</v>
      </c>
      <c r="AZ35" s="94">
        <f t="shared" si="4"/>
        <v>91.666666666666671</v>
      </c>
    </row>
    <row r="36" spans="1:52" ht="24" customHeight="1">
      <c r="A36" s="198"/>
      <c r="B36" s="208"/>
      <c r="C36" s="13">
        <v>5.4</v>
      </c>
      <c r="D36" s="20" t="s">
        <v>53</v>
      </c>
      <c r="E36" s="19" t="s">
        <v>54</v>
      </c>
      <c r="F36" s="166">
        <v>2</v>
      </c>
      <c r="G36" s="166" t="s">
        <v>74</v>
      </c>
      <c r="H36" s="166" t="s">
        <v>26</v>
      </c>
      <c r="I36" s="147">
        <v>100</v>
      </c>
      <c r="J36" s="173">
        <v>100</v>
      </c>
      <c r="K36" s="147">
        <v>300</v>
      </c>
      <c r="L36" s="147" t="s">
        <v>329</v>
      </c>
      <c r="M36" s="147">
        <v>300</v>
      </c>
      <c r="N36" s="147">
        <v>100</v>
      </c>
      <c r="O36" s="147">
        <v>100</v>
      </c>
      <c r="P36" s="147">
        <v>100</v>
      </c>
      <c r="Q36" s="147">
        <v>100</v>
      </c>
      <c r="R36" s="147">
        <v>100</v>
      </c>
      <c r="S36" s="147">
        <v>100</v>
      </c>
      <c r="T36" s="147">
        <v>100</v>
      </c>
      <c r="U36" s="153">
        <f t="shared" si="2"/>
        <v>136.36363636363637</v>
      </c>
      <c r="V36" s="168" t="s">
        <v>285</v>
      </c>
      <c r="W36" s="203" t="s">
        <v>106</v>
      </c>
      <c r="X36" s="205"/>
      <c r="Y36" s="32" t="s">
        <v>107</v>
      </c>
      <c r="AA36" s="92">
        <f>IF(I36&gt;90,2,IF(I36&gt;80,1,0))</f>
        <v>2</v>
      </c>
      <c r="AB36" s="92">
        <f t="shared" ref="AB36:AL36" si="55">IF(J36&gt;90,2,IF(J36&gt;80,1,0))</f>
        <v>2</v>
      </c>
      <c r="AC36" s="92">
        <f t="shared" si="55"/>
        <v>2</v>
      </c>
      <c r="AD36" s="160">
        <f t="shared" si="55"/>
        <v>2</v>
      </c>
      <c r="AE36" s="92">
        <f t="shared" si="55"/>
        <v>2</v>
      </c>
      <c r="AF36" s="92">
        <f t="shared" si="55"/>
        <v>2</v>
      </c>
      <c r="AG36" s="92">
        <f t="shared" si="55"/>
        <v>2</v>
      </c>
      <c r="AH36" s="92">
        <f t="shared" si="55"/>
        <v>2</v>
      </c>
      <c r="AI36" s="92">
        <f t="shared" si="55"/>
        <v>2</v>
      </c>
      <c r="AJ36" s="92">
        <f t="shared" si="55"/>
        <v>2</v>
      </c>
      <c r="AK36" s="92">
        <f t="shared" si="55"/>
        <v>2</v>
      </c>
      <c r="AL36" s="92">
        <f t="shared" si="55"/>
        <v>2</v>
      </c>
      <c r="AM36" s="90"/>
      <c r="AN36" s="108">
        <f t="shared" si="54"/>
        <v>100</v>
      </c>
      <c r="AO36" s="108">
        <f t="shared" si="54"/>
        <v>100</v>
      </c>
      <c r="AP36" s="108">
        <f t="shared" si="54"/>
        <v>100</v>
      </c>
      <c r="AQ36" s="108">
        <f t="shared" si="54"/>
        <v>100</v>
      </c>
      <c r="AR36" s="108">
        <f t="shared" si="54"/>
        <v>100</v>
      </c>
      <c r="AS36" s="108">
        <f t="shared" si="54"/>
        <v>100</v>
      </c>
      <c r="AT36" s="108">
        <f t="shared" si="54"/>
        <v>100</v>
      </c>
      <c r="AU36" s="108">
        <f t="shared" si="54"/>
        <v>100</v>
      </c>
      <c r="AV36" s="108">
        <f t="shared" si="54"/>
        <v>100</v>
      </c>
      <c r="AW36" s="108">
        <f t="shared" si="54"/>
        <v>100</v>
      </c>
      <c r="AX36" s="108">
        <f t="shared" si="54"/>
        <v>100</v>
      </c>
      <c r="AY36" s="108">
        <f t="shared" si="54"/>
        <v>100</v>
      </c>
      <c r="AZ36" s="94">
        <f t="shared" si="4"/>
        <v>100</v>
      </c>
    </row>
    <row r="37" spans="1:52" ht="27" customHeight="1">
      <c r="A37" s="198"/>
      <c r="B37" s="209"/>
      <c r="C37" s="15"/>
      <c r="D37" s="16"/>
      <c r="E37" s="21" t="s">
        <v>17</v>
      </c>
      <c r="F37" s="17">
        <f>SUM(F33:F36)</f>
        <v>8</v>
      </c>
      <c r="G37" s="15"/>
      <c r="H37" s="15"/>
      <c r="I37" s="148"/>
      <c r="J37" s="159"/>
      <c r="K37" s="159"/>
      <c r="L37" s="159"/>
      <c r="M37" s="159"/>
      <c r="N37" s="159"/>
      <c r="O37" s="159"/>
      <c r="P37" s="159"/>
      <c r="Q37" s="159"/>
      <c r="R37" s="159"/>
      <c r="S37" s="159"/>
      <c r="T37" s="159"/>
      <c r="U37" s="15"/>
      <c r="V37" s="15"/>
      <c r="W37" s="15"/>
      <c r="X37" s="15"/>
      <c r="Y37" s="15"/>
      <c r="AA37" s="15">
        <f>SUM(AA33:AA36)</f>
        <v>2</v>
      </c>
      <c r="AB37" s="15">
        <f t="shared" ref="AB37:AL37" si="56">SUM(AB33:AB36)</f>
        <v>4</v>
      </c>
      <c r="AC37" s="15">
        <f t="shared" si="56"/>
        <v>8</v>
      </c>
      <c r="AD37" s="159">
        <f t="shared" si="56"/>
        <v>4</v>
      </c>
      <c r="AE37" s="15">
        <f t="shared" si="56"/>
        <v>4</v>
      </c>
      <c r="AF37" s="15">
        <f t="shared" si="56"/>
        <v>4</v>
      </c>
      <c r="AG37" s="15">
        <f t="shared" si="56"/>
        <v>4</v>
      </c>
      <c r="AH37" s="15">
        <f t="shared" si="56"/>
        <v>4</v>
      </c>
      <c r="AI37" s="15">
        <f t="shared" si="56"/>
        <v>4</v>
      </c>
      <c r="AJ37" s="15">
        <f t="shared" si="56"/>
        <v>8</v>
      </c>
      <c r="AK37" s="15">
        <f t="shared" si="56"/>
        <v>8</v>
      </c>
      <c r="AL37" s="15">
        <f t="shared" si="56"/>
        <v>4</v>
      </c>
      <c r="AM37" s="90"/>
      <c r="AN37" s="109">
        <f t="shared" si="54"/>
        <v>25</v>
      </c>
      <c r="AO37" s="109">
        <f t="shared" si="54"/>
        <v>50</v>
      </c>
      <c r="AP37" s="109">
        <f t="shared" si="54"/>
        <v>100</v>
      </c>
      <c r="AQ37" s="109">
        <f t="shared" si="54"/>
        <v>50</v>
      </c>
      <c r="AR37" s="109">
        <f>AE37/4*100</f>
        <v>100</v>
      </c>
      <c r="AS37" s="109">
        <f>AF37/8*100</f>
        <v>50</v>
      </c>
      <c r="AT37" s="109">
        <f t="shared" si="54"/>
        <v>50</v>
      </c>
      <c r="AU37" s="109">
        <f t="shared" si="54"/>
        <v>50</v>
      </c>
      <c r="AV37" s="109">
        <f t="shared" si="54"/>
        <v>50</v>
      </c>
      <c r="AW37" s="109">
        <f t="shared" si="54"/>
        <v>100</v>
      </c>
      <c r="AX37" s="109">
        <f t="shared" si="54"/>
        <v>100</v>
      </c>
      <c r="AY37" s="109">
        <f t="shared" si="54"/>
        <v>50</v>
      </c>
      <c r="AZ37" s="109">
        <f t="shared" si="4"/>
        <v>64.583333333333329</v>
      </c>
    </row>
    <row r="38" spans="1:52" ht="31.2">
      <c r="A38" s="196" t="s">
        <v>55</v>
      </c>
      <c r="B38" s="199">
        <v>10</v>
      </c>
      <c r="C38" s="13">
        <v>6.1</v>
      </c>
      <c r="D38" s="20" t="s">
        <v>56</v>
      </c>
      <c r="E38" s="19" t="s">
        <v>291</v>
      </c>
      <c r="F38" s="166">
        <v>2</v>
      </c>
      <c r="G38" s="166" t="s">
        <v>83</v>
      </c>
      <c r="H38" s="166" t="s">
        <v>7</v>
      </c>
      <c r="I38" s="147">
        <v>100.62893081761007</v>
      </c>
      <c r="J38" s="147">
        <v>96.721311475409834</v>
      </c>
      <c r="K38" s="147">
        <v>95.454545454545453</v>
      </c>
      <c r="L38" s="147">
        <v>99.46</v>
      </c>
      <c r="M38" s="147">
        <v>96.96</v>
      </c>
      <c r="N38" s="147">
        <v>92.857142857142861</v>
      </c>
      <c r="O38" s="147">
        <v>96.694214876033058</v>
      </c>
      <c r="P38" s="147">
        <v>100</v>
      </c>
      <c r="Q38" s="147">
        <v>98.571428571428584</v>
      </c>
      <c r="R38" s="147">
        <v>106.5217391304348</v>
      </c>
      <c r="S38" s="147">
        <v>105.22875816993465</v>
      </c>
      <c r="T38" s="147">
        <v>102.85714285714285</v>
      </c>
      <c r="U38" s="153">
        <f t="shared" si="2"/>
        <v>99.329601184140174</v>
      </c>
      <c r="V38" s="145" t="s">
        <v>328</v>
      </c>
      <c r="W38" s="211" t="s">
        <v>110</v>
      </c>
      <c r="X38" s="195"/>
      <c r="Y38" s="35" t="s">
        <v>111</v>
      </c>
      <c r="Z38" t="s">
        <v>232</v>
      </c>
      <c r="AA38" s="92">
        <f>IF(I38&gt;95,2,IF(I38&gt;85,1,0))</f>
        <v>2</v>
      </c>
      <c r="AB38" s="92">
        <f t="shared" ref="AB38:AL38" si="57">IF(J38&gt;95,2,IF(J38&gt;85,1,0))</f>
        <v>2</v>
      </c>
      <c r="AC38" s="92">
        <f t="shared" si="57"/>
        <v>2</v>
      </c>
      <c r="AD38" s="160">
        <f t="shared" si="57"/>
        <v>2</v>
      </c>
      <c r="AE38" s="92">
        <f t="shared" si="57"/>
        <v>2</v>
      </c>
      <c r="AF38" s="92">
        <f t="shared" si="57"/>
        <v>1</v>
      </c>
      <c r="AG38" s="92">
        <f t="shared" si="57"/>
        <v>2</v>
      </c>
      <c r="AH38" s="92">
        <f t="shared" si="57"/>
        <v>2</v>
      </c>
      <c r="AI38" s="92">
        <f t="shared" si="57"/>
        <v>2</v>
      </c>
      <c r="AJ38" s="92">
        <f t="shared" si="57"/>
        <v>2</v>
      </c>
      <c r="AK38" s="92">
        <f t="shared" si="57"/>
        <v>2</v>
      </c>
      <c r="AL38" s="92">
        <f t="shared" si="57"/>
        <v>2</v>
      </c>
      <c r="AM38" s="90"/>
      <c r="AN38" s="108">
        <f t="shared" si="54"/>
        <v>100</v>
      </c>
      <c r="AO38" s="108">
        <f t="shared" si="54"/>
        <v>100</v>
      </c>
      <c r="AP38" s="108">
        <f t="shared" si="54"/>
        <v>100</v>
      </c>
      <c r="AQ38" s="108">
        <f t="shared" si="54"/>
        <v>100</v>
      </c>
      <c r="AR38" s="108">
        <f t="shared" si="54"/>
        <v>100</v>
      </c>
      <c r="AS38" s="108">
        <f t="shared" si="54"/>
        <v>50</v>
      </c>
      <c r="AT38" s="108">
        <f t="shared" si="54"/>
        <v>100</v>
      </c>
      <c r="AU38" s="108">
        <f t="shared" si="54"/>
        <v>100</v>
      </c>
      <c r="AV38" s="108">
        <f t="shared" si="54"/>
        <v>100</v>
      </c>
      <c r="AW38" s="108">
        <f t="shared" si="54"/>
        <v>100</v>
      </c>
      <c r="AX38" s="108">
        <f t="shared" si="54"/>
        <v>100</v>
      </c>
      <c r="AY38" s="108">
        <f t="shared" si="54"/>
        <v>100</v>
      </c>
      <c r="AZ38" s="94">
        <f t="shared" si="4"/>
        <v>95.833333333333329</v>
      </c>
    </row>
    <row r="39" spans="1:52" ht="28.8" customHeight="1">
      <c r="A39" s="210"/>
      <c r="B39" s="200"/>
      <c r="C39" s="13">
        <v>6.2</v>
      </c>
      <c r="D39" s="75" t="s">
        <v>226</v>
      </c>
      <c r="E39" s="19" t="s">
        <v>292</v>
      </c>
      <c r="F39" s="166">
        <v>3</v>
      </c>
      <c r="G39" s="166" t="s">
        <v>83</v>
      </c>
      <c r="H39" s="166" t="s">
        <v>7</v>
      </c>
      <c r="I39" s="146">
        <v>0.3</v>
      </c>
      <c r="J39" s="173">
        <v>0</v>
      </c>
      <c r="K39" s="147">
        <v>0</v>
      </c>
      <c r="L39" s="173">
        <v>0</v>
      </c>
      <c r="M39" s="173">
        <v>0</v>
      </c>
      <c r="N39" s="173">
        <v>2</v>
      </c>
      <c r="O39" s="173">
        <v>1</v>
      </c>
      <c r="P39" s="173">
        <v>3</v>
      </c>
      <c r="Q39" s="173">
        <v>1</v>
      </c>
      <c r="R39" s="173">
        <v>1</v>
      </c>
      <c r="S39" s="173">
        <v>1</v>
      </c>
      <c r="T39" s="173">
        <v>2</v>
      </c>
      <c r="U39" s="153">
        <f t="shared" si="2"/>
        <v>0.94166666666666676</v>
      </c>
      <c r="V39" s="168" t="s">
        <v>322</v>
      </c>
      <c r="W39" s="206" t="s">
        <v>323</v>
      </c>
      <c r="X39" s="205"/>
      <c r="Y39" s="32" t="s">
        <v>324</v>
      </c>
      <c r="AA39" s="92">
        <f>IF(I39="NA","NA",IF(I39&lt;15,3,IF(I39&lt;20,2,IF(I39&lt;=25,1,IF(I39&gt;25,0)))))</f>
        <v>3</v>
      </c>
      <c r="AB39" s="92">
        <f t="shared" ref="AB39:AL39" si="58">IF(J39="NA","NA",IF(J39&lt;15,3,IF(J39&lt;20,2,IF(J39&lt;=25,1,IF(J39&gt;25,0)))))</f>
        <v>3</v>
      </c>
      <c r="AC39" s="92">
        <f t="shared" si="58"/>
        <v>3</v>
      </c>
      <c r="AD39" s="92">
        <f t="shared" si="58"/>
        <v>3</v>
      </c>
      <c r="AE39" s="92">
        <f t="shared" si="58"/>
        <v>3</v>
      </c>
      <c r="AF39" s="92">
        <f t="shared" si="58"/>
        <v>3</v>
      </c>
      <c r="AG39" s="92">
        <f t="shared" si="58"/>
        <v>3</v>
      </c>
      <c r="AH39" s="92">
        <f t="shared" si="58"/>
        <v>3</v>
      </c>
      <c r="AI39" s="92">
        <f t="shared" si="58"/>
        <v>3</v>
      </c>
      <c r="AJ39" s="92">
        <f t="shared" si="58"/>
        <v>3</v>
      </c>
      <c r="AK39" s="92">
        <f t="shared" si="58"/>
        <v>3</v>
      </c>
      <c r="AL39" s="92">
        <f t="shared" si="58"/>
        <v>3</v>
      </c>
      <c r="AM39" s="90"/>
      <c r="AN39" s="108">
        <f>IF(OR(AA39="NA"),"NA",AA39/$F39*100)</f>
        <v>100</v>
      </c>
      <c r="AO39" s="108">
        <f t="shared" ref="AO39:AY39" si="59">IF(OR(AB39="NA"),"NA",AB39/$F39*100)</f>
        <v>100</v>
      </c>
      <c r="AP39" s="108">
        <f t="shared" si="59"/>
        <v>100</v>
      </c>
      <c r="AQ39" s="108">
        <f t="shared" si="59"/>
        <v>100</v>
      </c>
      <c r="AR39" s="108">
        <f t="shared" si="59"/>
        <v>100</v>
      </c>
      <c r="AS39" s="108">
        <f t="shared" si="59"/>
        <v>100</v>
      </c>
      <c r="AT39" s="108">
        <f t="shared" si="59"/>
        <v>100</v>
      </c>
      <c r="AU39" s="108">
        <f t="shared" si="59"/>
        <v>100</v>
      </c>
      <c r="AV39" s="108">
        <f t="shared" si="59"/>
        <v>100</v>
      </c>
      <c r="AW39" s="108">
        <f t="shared" si="59"/>
        <v>100</v>
      </c>
      <c r="AX39" s="108">
        <f t="shared" si="59"/>
        <v>100</v>
      </c>
      <c r="AY39" s="108">
        <f t="shared" si="59"/>
        <v>100</v>
      </c>
      <c r="AZ39" s="94">
        <f t="shared" si="4"/>
        <v>100</v>
      </c>
    </row>
    <row r="40" spans="1:52" ht="26.4" customHeight="1">
      <c r="A40" s="210"/>
      <c r="B40" s="200"/>
      <c r="C40" s="13">
        <v>6.3</v>
      </c>
      <c r="D40" s="20" t="s">
        <v>59</v>
      </c>
      <c r="E40" s="19" t="s">
        <v>227</v>
      </c>
      <c r="F40" s="166">
        <v>3</v>
      </c>
      <c r="G40" s="166" t="s">
        <v>83</v>
      </c>
      <c r="H40" s="166" t="s">
        <v>21</v>
      </c>
      <c r="I40" s="147">
        <v>83.9</v>
      </c>
      <c r="J40" s="173">
        <v>85.600000000000009</v>
      </c>
      <c r="K40" s="147">
        <v>71.599999999999994</v>
      </c>
      <c r="L40" s="147">
        <v>89.2</v>
      </c>
      <c r="M40" s="147">
        <v>89</v>
      </c>
      <c r="N40" s="173">
        <v>86.4</v>
      </c>
      <c r="O40" s="147">
        <v>90</v>
      </c>
      <c r="P40" s="147">
        <v>84.2</v>
      </c>
      <c r="Q40" s="147">
        <v>90.600000000000009</v>
      </c>
      <c r="R40" s="147">
        <v>92</v>
      </c>
      <c r="S40" s="147">
        <v>97</v>
      </c>
      <c r="T40" s="147">
        <v>91.4</v>
      </c>
      <c r="U40" s="153">
        <f t="shared" si="2"/>
        <v>87.575000000000003</v>
      </c>
      <c r="V40" s="168" t="s">
        <v>286</v>
      </c>
      <c r="W40" s="206" t="s">
        <v>287</v>
      </c>
      <c r="X40" s="205"/>
      <c r="Y40" s="32" t="s">
        <v>115</v>
      </c>
      <c r="AA40" s="92">
        <f>IF(I40&gt;85,3,IF(I40&gt;80,2,IF(I40&gt;75,1,0)))</f>
        <v>2</v>
      </c>
      <c r="AB40" s="92">
        <f t="shared" ref="AB40:AL40" si="60">IF(J40&gt;85,3,IF(J40&gt;80,2,IF(J40&gt;75,1,0)))</f>
        <v>3</v>
      </c>
      <c r="AC40" s="92">
        <f t="shared" si="60"/>
        <v>0</v>
      </c>
      <c r="AD40" s="160">
        <f t="shared" si="60"/>
        <v>3</v>
      </c>
      <c r="AE40" s="92">
        <f t="shared" si="60"/>
        <v>3</v>
      </c>
      <c r="AF40" s="92">
        <f t="shared" si="60"/>
        <v>3</v>
      </c>
      <c r="AG40" s="92">
        <f t="shared" si="60"/>
        <v>3</v>
      </c>
      <c r="AH40" s="92">
        <f t="shared" si="60"/>
        <v>2</v>
      </c>
      <c r="AI40" s="92">
        <f t="shared" si="60"/>
        <v>3</v>
      </c>
      <c r="AJ40" s="92">
        <f t="shared" si="60"/>
        <v>3</v>
      </c>
      <c r="AK40" s="92">
        <f t="shared" si="60"/>
        <v>3</v>
      </c>
      <c r="AL40" s="92">
        <f t="shared" si="60"/>
        <v>3</v>
      </c>
      <c r="AM40" s="90"/>
      <c r="AN40" s="108">
        <f t="shared" ref="AN40:AY42" si="61">AA40/$F40*100</f>
        <v>66.666666666666657</v>
      </c>
      <c r="AO40" s="108">
        <f t="shared" si="61"/>
        <v>100</v>
      </c>
      <c r="AP40" s="108">
        <f t="shared" si="61"/>
        <v>0</v>
      </c>
      <c r="AQ40" s="108">
        <f t="shared" si="61"/>
        <v>100</v>
      </c>
      <c r="AR40" s="108">
        <f t="shared" si="61"/>
        <v>100</v>
      </c>
      <c r="AS40" s="108">
        <f t="shared" si="61"/>
        <v>100</v>
      </c>
      <c r="AT40" s="108">
        <f t="shared" si="61"/>
        <v>100</v>
      </c>
      <c r="AU40" s="108">
        <f t="shared" si="61"/>
        <v>66.666666666666657</v>
      </c>
      <c r="AV40" s="108">
        <f t="shared" si="61"/>
        <v>100</v>
      </c>
      <c r="AW40" s="108">
        <f t="shared" si="61"/>
        <v>100</v>
      </c>
      <c r="AX40" s="108">
        <f t="shared" si="61"/>
        <v>100</v>
      </c>
      <c r="AY40" s="108">
        <f t="shared" si="61"/>
        <v>100</v>
      </c>
      <c r="AZ40" s="94">
        <f t="shared" si="4"/>
        <v>86.1111111111111</v>
      </c>
    </row>
    <row r="41" spans="1:52" ht="31.2">
      <c r="A41" s="210"/>
      <c r="B41" s="200"/>
      <c r="C41" s="13">
        <v>6.4</v>
      </c>
      <c r="D41" s="20" t="s">
        <v>61</v>
      </c>
      <c r="E41" s="19" t="s">
        <v>62</v>
      </c>
      <c r="F41" s="166">
        <v>2</v>
      </c>
      <c r="G41" s="166" t="s">
        <v>83</v>
      </c>
      <c r="H41" s="166" t="s">
        <v>7</v>
      </c>
      <c r="I41" s="147">
        <v>74.306306306306297</v>
      </c>
      <c r="J41" s="147">
        <v>37.966101694915253</v>
      </c>
      <c r="K41" s="147">
        <v>53</v>
      </c>
      <c r="L41" s="147">
        <v>152.03225806451613</v>
      </c>
      <c r="M41" s="147">
        <v>125</v>
      </c>
      <c r="N41" s="147">
        <v>37.252747252747255</v>
      </c>
      <c r="O41" s="147">
        <v>481.35021097046416</v>
      </c>
      <c r="P41" s="147">
        <v>73.103448275862064</v>
      </c>
      <c r="Q41" s="147">
        <v>60.434782608695649</v>
      </c>
      <c r="R41" s="147">
        <v>203.57142857142856</v>
      </c>
      <c r="S41" s="147">
        <v>63.894080996884739</v>
      </c>
      <c r="T41" s="147">
        <v>107.73184584178499</v>
      </c>
      <c r="U41" s="153">
        <f t="shared" si="2"/>
        <v>122.47026754863374</v>
      </c>
      <c r="V41" s="88" t="s">
        <v>285</v>
      </c>
      <c r="W41" s="211" t="s">
        <v>116</v>
      </c>
      <c r="X41" s="195"/>
      <c r="Y41" s="35" t="s">
        <v>107</v>
      </c>
      <c r="AA41" s="92">
        <f>IF(I41&gt;90,2,IF(I41&gt;80,1,0))</f>
        <v>0</v>
      </c>
      <c r="AB41" s="92">
        <f t="shared" ref="AB41:AL41" si="62">IF(J41&gt;90,2,IF(J41&gt;80,1,0))</f>
        <v>0</v>
      </c>
      <c r="AC41" s="92">
        <f t="shared" si="62"/>
        <v>0</v>
      </c>
      <c r="AD41" s="160">
        <f t="shared" si="62"/>
        <v>2</v>
      </c>
      <c r="AE41" s="92">
        <f t="shared" si="62"/>
        <v>2</v>
      </c>
      <c r="AF41" s="92">
        <f t="shared" si="62"/>
        <v>0</v>
      </c>
      <c r="AG41" s="92">
        <f t="shared" si="62"/>
        <v>2</v>
      </c>
      <c r="AH41" s="92">
        <f t="shared" si="62"/>
        <v>0</v>
      </c>
      <c r="AI41" s="92">
        <f t="shared" si="62"/>
        <v>0</v>
      </c>
      <c r="AJ41" s="92">
        <f t="shared" si="62"/>
        <v>2</v>
      </c>
      <c r="AK41" s="92">
        <f t="shared" si="62"/>
        <v>0</v>
      </c>
      <c r="AL41" s="92">
        <f t="shared" si="62"/>
        <v>2</v>
      </c>
      <c r="AM41" s="90"/>
      <c r="AN41" s="108">
        <f t="shared" si="61"/>
        <v>0</v>
      </c>
      <c r="AO41" s="108">
        <f t="shared" si="61"/>
        <v>0</v>
      </c>
      <c r="AP41" s="108">
        <f t="shared" si="61"/>
        <v>0</v>
      </c>
      <c r="AQ41" s="108">
        <f t="shared" si="61"/>
        <v>100</v>
      </c>
      <c r="AR41" s="108">
        <f t="shared" si="61"/>
        <v>100</v>
      </c>
      <c r="AS41" s="108">
        <f t="shared" si="61"/>
        <v>0</v>
      </c>
      <c r="AT41" s="108">
        <f t="shared" si="61"/>
        <v>100</v>
      </c>
      <c r="AU41" s="108">
        <f t="shared" si="61"/>
        <v>0</v>
      </c>
      <c r="AV41" s="108">
        <f t="shared" si="61"/>
        <v>0</v>
      </c>
      <c r="AW41" s="108">
        <f t="shared" si="61"/>
        <v>100</v>
      </c>
      <c r="AX41" s="108">
        <f t="shared" si="61"/>
        <v>0</v>
      </c>
      <c r="AY41" s="108">
        <f t="shared" si="61"/>
        <v>100</v>
      </c>
      <c r="AZ41" s="94">
        <f t="shared" si="4"/>
        <v>41.666666666666664</v>
      </c>
    </row>
    <row r="42" spans="1:52" ht="16.2" thickBot="1">
      <c r="A42" s="14"/>
      <c r="B42" s="15"/>
      <c r="C42" s="15"/>
      <c r="D42" s="16"/>
      <c r="E42" s="21" t="s">
        <v>17</v>
      </c>
      <c r="F42" s="17">
        <f>SUM(F38:F41)</f>
        <v>10</v>
      </c>
      <c r="G42" s="15"/>
      <c r="H42" s="15"/>
      <c r="I42" s="15"/>
      <c r="J42" s="15"/>
      <c r="K42" s="15"/>
      <c r="L42" s="15"/>
      <c r="M42" s="15"/>
      <c r="N42" s="15"/>
      <c r="O42" s="15"/>
      <c r="P42" s="15"/>
      <c r="Q42" s="15"/>
      <c r="R42" s="15"/>
      <c r="S42" s="15"/>
      <c r="T42" s="15"/>
      <c r="U42" s="15"/>
      <c r="AA42" s="15">
        <f>SUM(AA38:AA41)</f>
        <v>7</v>
      </c>
      <c r="AB42" s="15">
        <f t="shared" ref="AB42:AL42" si="63">SUM(AB38:AB41)</f>
        <v>8</v>
      </c>
      <c r="AC42" s="15">
        <f t="shared" si="63"/>
        <v>5</v>
      </c>
      <c r="AD42" s="159">
        <f t="shared" si="63"/>
        <v>10</v>
      </c>
      <c r="AE42" s="15">
        <f t="shared" si="63"/>
        <v>10</v>
      </c>
      <c r="AF42" s="15">
        <f t="shared" si="63"/>
        <v>7</v>
      </c>
      <c r="AG42" s="15">
        <f t="shared" si="63"/>
        <v>10</v>
      </c>
      <c r="AH42" s="15">
        <f t="shared" si="63"/>
        <v>7</v>
      </c>
      <c r="AI42" s="15">
        <f t="shared" si="63"/>
        <v>8</v>
      </c>
      <c r="AJ42" s="15">
        <f t="shared" si="63"/>
        <v>10</v>
      </c>
      <c r="AK42" s="15">
        <f t="shared" si="63"/>
        <v>8</v>
      </c>
      <c r="AL42" s="15">
        <f t="shared" si="63"/>
        <v>10</v>
      </c>
      <c r="AM42" s="90"/>
      <c r="AN42" s="109">
        <f t="shared" si="61"/>
        <v>70</v>
      </c>
      <c r="AO42" s="109">
        <f t="shared" si="61"/>
        <v>80</v>
      </c>
      <c r="AP42" s="109">
        <f t="shared" si="61"/>
        <v>50</v>
      </c>
      <c r="AQ42" s="109">
        <f t="shared" si="61"/>
        <v>100</v>
      </c>
      <c r="AR42" s="109">
        <f t="shared" si="61"/>
        <v>100</v>
      </c>
      <c r="AS42" s="109">
        <f t="shared" si="61"/>
        <v>70</v>
      </c>
      <c r="AT42" s="109">
        <f t="shared" si="61"/>
        <v>100</v>
      </c>
      <c r="AU42" s="109">
        <f t="shared" si="61"/>
        <v>70</v>
      </c>
      <c r="AV42" s="109">
        <f t="shared" si="61"/>
        <v>80</v>
      </c>
      <c r="AW42" s="109">
        <f t="shared" si="61"/>
        <v>100</v>
      </c>
      <c r="AX42" s="109">
        <f t="shared" si="61"/>
        <v>80</v>
      </c>
      <c r="AY42" s="109">
        <f t="shared" si="61"/>
        <v>100</v>
      </c>
      <c r="AZ42" s="109">
        <f t="shared" si="4"/>
        <v>83.333333333333329</v>
      </c>
    </row>
    <row r="43" spans="1:52" ht="16.8" thickTop="1" thickBot="1">
      <c r="A43" s="65"/>
      <c r="B43" s="69">
        <f>B38+B33+B27+B16+B9+B3</f>
        <v>100</v>
      </c>
      <c r="C43" s="66"/>
      <c r="D43" s="67"/>
      <c r="E43" s="68" t="s">
        <v>63</v>
      </c>
      <c r="F43" s="18">
        <f>F42+F37+F32+F26+F15+F8</f>
        <v>98</v>
      </c>
      <c r="G43" s="66"/>
      <c r="H43" s="66"/>
      <c r="I43" s="18">
        <v>90</v>
      </c>
      <c r="J43" s="18">
        <v>77</v>
      </c>
      <c r="K43" s="18">
        <v>96</v>
      </c>
      <c r="L43" s="18">
        <v>90</v>
      </c>
      <c r="M43" s="18">
        <v>77</v>
      </c>
      <c r="N43" s="18">
        <v>96</v>
      </c>
      <c r="O43" s="18">
        <v>90</v>
      </c>
      <c r="P43" s="18">
        <v>88</v>
      </c>
      <c r="Q43" s="18">
        <v>77</v>
      </c>
      <c r="R43" s="18">
        <v>81</v>
      </c>
      <c r="S43" s="18">
        <v>94</v>
      </c>
      <c r="T43" s="18">
        <v>90</v>
      </c>
      <c r="U43" s="66"/>
      <c r="AA43" s="66">
        <f>SUM(AA42+AA37+AA32+AA26+AA15+AA8)</f>
        <v>62</v>
      </c>
      <c r="AB43" s="66">
        <f t="shared" ref="AB43:AL43" si="64">SUM(AB42+AB37+AB32+AB26+AB15+AB8)</f>
        <v>58</v>
      </c>
      <c r="AC43" s="66">
        <f t="shared" si="64"/>
        <v>72</v>
      </c>
      <c r="AD43" s="163">
        <f t="shared" si="64"/>
        <v>67</v>
      </c>
      <c r="AE43" s="66">
        <f t="shared" si="64"/>
        <v>71</v>
      </c>
      <c r="AF43" s="66">
        <f t="shared" si="64"/>
        <v>67</v>
      </c>
      <c r="AG43" s="66">
        <f t="shared" si="64"/>
        <v>64</v>
      </c>
      <c r="AH43" s="110">
        <f t="shared" si="64"/>
        <v>61.5</v>
      </c>
      <c r="AI43" s="110">
        <f t="shared" si="64"/>
        <v>54</v>
      </c>
      <c r="AJ43" s="66">
        <f t="shared" si="64"/>
        <v>66</v>
      </c>
      <c r="AK43" s="110">
        <f t="shared" si="64"/>
        <v>71</v>
      </c>
      <c r="AL43" s="66">
        <f t="shared" si="64"/>
        <v>61</v>
      </c>
      <c r="AM43" s="90"/>
      <c r="AN43" s="110">
        <f>AA43/90*100</f>
        <v>68.888888888888886</v>
      </c>
      <c r="AO43" s="110">
        <f>AB43/77*100</f>
        <v>75.324675324675326</v>
      </c>
      <c r="AP43" s="110">
        <f>AC43/96*100</f>
        <v>75</v>
      </c>
      <c r="AQ43" s="110">
        <f>AD43/L43*100</f>
        <v>74.444444444444443</v>
      </c>
      <c r="AR43" s="110">
        <f>AE43/77*100</f>
        <v>92.20779220779221</v>
      </c>
      <c r="AS43" s="110">
        <f>AF43/96*100</f>
        <v>69.791666666666657</v>
      </c>
      <c r="AT43" s="110">
        <f>AG43/90*100</f>
        <v>71.111111111111114</v>
      </c>
      <c r="AU43" s="110">
        <f>AH43/88*100</f>
        <v>69.88636363636364</v>
      </c>
      <c r="AV43" s="110">
        <f>AI43/77*100</f>
        <v>70.129870129870127</v>
      </c>
      <c r="AW43" s="110">
        <f>AJ43/81*100</f>
        <v>81.481481481481481</v>
      </c>
      <c r="AX43" s="110">
        <f>AK43/S43*100</f>
        <v>75.531914893617028</v>
      </c>
      <c r="AY43" s="110">
        <f>AL43/90*100</f>
        <v>67.777777777777786</v>
      </c>
      <c r="AZ43" s="110">
        <f t="shared" si="4"/>
        <v>74.297998880224057</v>
      </c>
    </row>
    <row r="44" spans="1:52" ht="13.8" thickTop="1">
      <c r="A44" s="1"/>
      <c r="B44" s="2"/>
      <c r="C44" s="2"/>
      <c r="D44" s="3"/>
      <c r="E44" s="4"/>
      <c r="F44" s="2"/>
      <c r="G44" s="2"/>
      <c r="H44" s="2"/>
      <c r="I44" s="2"/>
      <c r="J44" s="2"/>
      <c r="K44" s="2"/>
      <c r="L44" s="2"/>
      <c r="M44" s="2"/>
      <c r="N44" s="2"/>
      <c r="O44" s="2"/>
      <c r="P44" s="2"/>
      <c r="Q44" s="2"/>
      <c r="R44" s="2"/>
      <c r="S44" s="2"/>
      <c r="T44" s="2"/>
      <c r="U44" s="2"/>
      <c r="AM44" s="91"/>
    </row>
    <row r="45" spans="1:52">
      <c r="A45" s="1"/>
      <c r="B45" s="2"/>
      <c r="C45" s="2"/>
      <c r="D45" s="3"/>
      <c r="E45" s="4"/>
      <c r="F45" s="2"/>
      <c r="G45" s="2"/>
      <c r="H45" s="2"/>
      <c r="I45" s="2"/>
      <c r="J45" s="2"/>
      <c r="K45" s="2"/>
      <c r="L45" s="2"/>
      <c r="M45" s="2"/>
      <c r="N45" s="2"/>
      <c r="O45" s="2"/>
      <c r="P45" s="2"/>
      <c r="Q45" s="2"/>
      <c r="R45" s="2"/>
      <c r="S45" s="2"/>
      <c r="T45" s="2"/>
      <c r="U45" s="2"/>
      <c r="AM45" s="91"/>
    </row>
    <row r="46" spans="1:52">
      <c r="A46" s="1"/>
      <c r="B46" s="2"/>
      <c r="C46" s="2"/>
      <c r="D46" s="3"/>
      <c r="E46" s="4"/>
      <c r="F46" s="2"/>
      <c r="G46" s="2"/>
      <c r="H46" s="2"/>
      <c r="I46" s="2"/>
      <c r="J46" s="2"/>
      <c r="K46" s="2"/>
      <c r="L46" s="2"/>
      <c r="M46" s="2"/>
      <c r="N46" s="2"/>
      <c r="O46" s="2"/>
      <c r="P46" s="2"/>
      <c r="Q46" s="2"/>
      <c r="R46" s="2"/>
      <c r="S46" s="2"/>
      <c r="T46" s="2"/>
      <c r="U46" s="2"/>
      <c r="AM46" s="91"/>
    </row>
    <row r="47" spans="1:52">
      <c r="A47" s="1"/>
      <c r="B47" s="2"/>
      <c r="C47" s="2"/>
      <c r="D47" s="3"/>
      <c r="E47" s="4"/>
      <c r="F47" s="2"/>
      <c r="G47" s="2"/>
      <c r="H47" s="2"/>
      <c r="I47" s="2"/>
      <c r="J47" s="2"/>
      <c r="K47" s="2"/>
      <c r="L47" s="2"/>
      <c r="M47" s="2"/>
      <c r="N47" s="2"/>
      <c r="O47" s="2"/>
      <c r="P47" s="2"/>
      <c r="Q47" s="2"/>
      <c r="R47" s="2"/>
      <c r="S47" s="2"/>
      <c r="T47" s="2"/>
      <c r="U47" s="2"/>
      <c r="AM47" s="91"/>
    </row>
    <row r="48" spans="1:52">
      <c r="A48" s="1"/>
      <c r="B48" s="2"/>
      <c r="C48" s="2"/>
      <c r="D48" s="3"/>
      <c r="E48" s="4"/>
      <c r="F48" s="2"/>
      <c r="G48" s="2"/>
      <c r="H48" s="2"/>
      <c r="I48" s="2"/>
      <c r="J48" s="2"/>
      <c r="K48" s="2"/>
      <c r="L48" s="2"/>
      <c r="M48" s="2"/>
      <c r="N48" s="2"/>
      <c r="O48" s="2"/>
      <c r="P48" s="2"/>
      <c r="Q48" s="2"/>
      <c r="R48" s="2"/>
      <c r="S48" s="2"/>
      <c r="T48" s="2"/>
      <c r="U48" s="2"/>
    </row>
    <row r="49" spans="1:23">
      <c r="A49" s="1"/>
      <c r="B49" s="2"/>
      <c r="C49" s="2"/>
      <c r="D49" s="3"/>
      <c r="E49" s="4"/>
      <c r="F49" s="2"/>
      <c r="G49" s="2"/>
      <c r="H49" s="2"/>
      <c r="I49" s="2"/>
      <c r="J49" s="2"/>
      <c r="K49" s="2"/>
      <c r="L49" s="2"/>
      <c r="M49" s="2"/>
      <c r="N49" s="2"/>
      <c r="O49" s="2"/>
      <c r="P49" s="2"/>
      <c r="Q49" s="2"/>
      <c r="R49" s="2"/>
      <c r="S49" s="2"/>
      <c r="T49" s="2"/>
      <c r="U49" s="2"/>
      <c r="W49" s="165"/>
    </row>
    <row r="50" spans="1:23">
      <c r="A50" s="1"/>
      <c r="B50" s="2"/>
      <c r="C50" s="2"/>
      <c r="D50" s="3"/>
      <c r="E50" s="4"/>
      <c r="F50" s="2"/>
      <c r="G50" s="2"/>
      <c r="H50" s="2"/>
      <c r="I50" s="2"/>
      <c r="J50" s="2"/>
      <c r="K50" s="2"/>
      <c r="L50" s="2"/>
      <c r="M50" s="2"/>
      <c r="N50" s="2"/>
      <c r="O50" s="2"/>
      <c r="P50" s="2"/>
      <c r="Q50" s="2"/>
      <c r="R50" s="2"/>
      <c r="S50" s="2"/>
      <c r="T50" s="2"/>
      <c r="U50" s="2"/>
    </row>
    <row r="51" spans="1:23">
      <c r="A51" s="1"/>
      <c r="B51" s="2"/>
      <c r="C51" s="2"/>
      <c r="D51" s="3"/>
      <c r="E51" s="4"/>
      <c r="F51" s="2"/>
      <c r="G51" s="2"/>
      <c r="H51" s="2"/>
      <c r="I51" s="2"/>
      <c r="J51" s="2"/>
      <c r="K51" s="2"/>
      <c r="L51" s="2"/>
      <c r="M51" s="2"/>
      <c r="N51" s="2"/>
      <c r="O51" s="2"/>
      <c r="P51" s="2"/>
      <c r="Q51" s="2"/>
      <c r="R51" s="2"/>
      <c r="S51" s="2"/>
      <c r="T51" s="2"/>
      <c r="U51" s="2"/>
    </row>
    <row r="52" spans="1:23">
      <c r="A52" s="1"/>
      <c r="B52" s="2"/>
      <c r="C52" s="2"/>
      <c r="D52" s="3"/>
      <c r="E52" s="4"/>
      <c r="F52" s="2"/>
      <c r="G52" s="2"/>
      <c r="H52" s="2"/>
      <c r="I52" s="2"/>
      <c r="J52" s="2"/>
      <c r="K52" s="2"/>
      <c r="L52" s="2"/>
      <c r="M52" s="2"/>
      <c r="N52" s="2"/>
      <c r="O52" s="2"/>
      <c r="P52" s="2"/>
      <c r="Q52" s="2"/>
      <c r="R52" s="2"/>
      <c r="S52" s="2"/>
      <c r="T52" s="2"/>
      <c r="U52" s="2"/>
    </row>
    <row r="53" spans="1:23">
      <c r="A53" s="1"/>
      <c r="B53" s="2"/>
      <c r="C53" s="2"/>
      <c r="D53" s="3"/>
      <c r="E53" s="4"/>
      <c r="F53" s="2"/>
      <c r="G53" s="2"/>
      <c r="H53" s="2"/>
      <c r="I53" s="2"/>
      <c r="J53" s="2"/>
      <c r="K53" s="2"/>
      <c r="L53" s="2"/>
      <c r="M53" s="2"/>
      <c r="N53" s="2"/>
      <c r="O53" s="2"/>
      <c r="P53" s="2"/>
      <c r="Q53" s="2"/>
      <c r="R53" s="2"/>
      <c r="S53" s="2"/>
      <c r="T53" s="2"/>
      <c r="U53" s="2"/>
    </row>
    <row r="54" spans="1:23">
      <c r="A54" s="1"/>
      <c r="B54" s="2"/>
      <c r="C54" s="2"/>
      <c r="D54" s="3"/>
      <c r="E54" s="4"/>
      <c r="F54" s="2"/>
      <c r="G54" s="2"/>
      <c r="H54" s="2"/>
      <c r="I54" s="2"/>
      <c r="J54" s="2"/>
      <c r="K54" s="2"/>
      <c r="L54" s="2"/>
      <c r="M54" s="2"/>
      <c r="N54" s="2"/>
      <c r="O54" s="2"/>
      <c r="P54" s="2"/>
      <c r="Q54" s="2"/>
      <c r="R54" s="2"/>
      <c r="S54" s="2"/>
      <c r="T54" s="2"/>
      <c r="U54" s="2"/>
    </row>
    <row r="55" spans="1:23">
      <c r="A55" s="1"/>
      <c r="B55" s="2"/>
      <c r="C55" s="2"/>
      <c r="D55" s="3"/>
      <c r="E55" s="4"/>
      <c r="F55" s="2"/>
      <c r="G55" s="2"/>
      <c r="H55" s="2"/>
      <c r="I55" s="2"/>
      <c r="J55" s="2"/>
      <c r="K55" s="2"/>
      <c r="L55" s="2"/>
      <c r="M55" s="2"/>
      <c r="N55" s="2"/>
      <c r="O55" s="2"/>
      <c r="P55" s="2"/>
      <c r="Q55" s="2"/>
      <c r="R55" s="2"/>
      <c r="S55" s="2"/>
      <c r="T55" s="2"/>
      <c r="U55" s="2"/>
    </row>
    <row r="56" spans="1:23">
      <c r="A56" s="1"/>
      <c r="B56" s="2"/>
      <c r="C56" s="2"/>
      <c r="D56" s="3"/>
      <c r="E56" s="4"/>
      <c r="F56" s="2"/>
      <c r="G56" s="2"/>
      <c r="H56" s="2"/>
      <c r="I56" s="2"/>
      <c r="J56" s="2"/>
      <c r="K56" s="2"/>
      <c r="L56" s="2"/>
      <c r="M56" s="2"/>
      <c r="N56" s="2"/>
      <c r="O56" s="2"/>
      <c r="P56" s="2"/>
      <c r="Q56" s="2"/>
      <c r="R56" s="2"/>
      <c r="S56" s="2"/>
      <c r="T56" s="2"/>
      <c r="U56" s="2"/>
    </row>
    <row r="57" spans="1:23">
      <c r="A57" s="1"/>
      <c r="B57" s="2"/>
      <c r="C57" s="2"/>
      <c r="D57" s="3"/>
      <c r="E57" s="4"/>
      <c r="F57" s="2"/>
      <c r="G57" s="2"/>
      <c r="H57" s="2"/>
      <c r="I57" s="2"/>
      <c r="J57" s="2"/>
      <c r="K57" s="2"/>
      <c r="L57" s="2"/>
      <c r="M57" s="2"/>
      <c r="N57" s="2"/>
      <c r="O57" s="2"/>
      <c r="P57" s="2"/>
      <c r="Q57" s="2"/>
      <c r="R57" s="2"/>
      <c r="S57" s="2"/>
      <c r="T57" s="2"/>
      <c r="U57" s="2"/>
    </row>
    <row r="58" spans="1:23">
      <c r="A58" s="1"/>
      <c r="B58" s="2"/>
      <c r="C58" s="2"/>
      <c r="D58" s="3"/>
      <c r="E58" s="4"/>
      <c r="F58" s="2"/>
      <c r="G58" s="2"/>
      <c r="H58" s="2"/>
      <c r="I58" s="2"/>
      <c r="J58" s="2"/>
      <c r="K58" s="2"/>
      <c r="L58" s="2"/>
      <c r="M58" s="2"/>
      <c r="N58" s="2"/>
      <c r="O58" s="2"/>
      <c r="P58" s="2"/>
      <c r="Q58" s="2"/>
      <c r="R58" s="2"/>
      <c r="S58" s="2"/>
      <c r="T58" s="2"/>
      <c r="U58" s="2"/>
    </row>
    <row r="59" spans="1:23" ht="13.8" customHeight="1">
      <c r="A59" s="1"/>
      <c r="B59" s="2"/>
      <c r="C59" s="2"/>
      <c r="D59" s="3"/>
      <c r="E59" s="4"/>
      <c r="F59" s="2"/>
      <c r="G59" s="2"/>
      <c r="H59" s="2"/>
      <c r="I59" s="2"/>
      <c r="J59" s="2"/>
      <c r="K59" s="2"/>
      <c r="L59" s="2"/>
      <c r="M59" s="2"/>
      <c r="N59" s="2"/>
      <c r="O59" s="2"/>
      <c r="P59" s="2"/>
      <c r="Q59" s="2"/>
      <c r="R59" s="2"/>
      <c r="S59" s="2"/>
      <c r="T59" s="2"/>
      <c r="U59" s="2"/>
    </row>
    <row r="60" spans="1:23" ht="13.8" customHeight="1">
      <c r="A60" s="1"/>
      <c r="B60" s="2"/>
      <c r="C60" s="2"/>
      <c r="D60" s="3"/>
      <c r="E60" s="4"/>
      <c r="F60" s="2"/>
      <c r="G60" s="2"/>
      <c r="H60" s="2"/>
      <c r="I60" s="2"/>
      <c r="J60" s="2"/>
      <c r="K60" s="2"/>
      <c r="L60" s="2"/>
      <c r="M60" s="2"/>
      <c r="N60" s="2"/>
      <c r="O60" s="2"/>
      <c r="P60" s="2"/>
      <c r="Q60" s="2"/>
      <c r="R60" s="2"/>
      <c r="S60" s="2"/>
      <c r="T60" s="2"/>
      <c r="U60" s="2"/>
    </row>
    <row r="61" spans="1:23">
      <c r="A61" s="1"/>
      <c r="B61" s="2"/>
      <c r="C61" s="2"/>
      <c r="D61" s="3"/>
      <c r="E61" s="4"/>
      <c r="F61" s="2"/>
      <c r="G61" s="2"/>
      <c r="H61" s="2"/>
      <c r="I61" s="2"/>
      <c r="J61" s="2"/>
      <c r="K61" s="2"/>
      <c r="L61" s="2"/>
      <c r="M61" s="2"/>
      <c r="N61" s="2"/>
      <c r="O61" s="2"/>
      <c r="P61" s="2"/>
      <c r="Q61" s="2"/>
      <c r="R61" s="2"/>
      <c r="S61" s="2"/>
      <c r="T61" s="2"/>
      <c r="U61" s="2"/>
    </row>
    <row r="62" spans="1:23">
      <c r="A62" s="1"/>
      <c r="B62" s="2"/>
      <c r="C62" s="2"/>
      <c r="D62" s="3"/>
      <c r="E62" s="4"/>
      <c r="F62" s="2"/>
      <c r="G62" s="2"/>
      <c r="H62" s="2"/>
      <c r="I62" s="2"/>
      <c r="J62" s="2"/>
      <c r="K62" s="2"/>
      <c r="L62" s="2"/>
      <c r="M62" s="2"/>
      <c r="N62" s="2"/>
      <c r="O62" s="2"/>
      <c r="P62" s="2"/>
      <c r="Q62" s="2"/>
      <c r="R62" s="2"/>
      <c r="S62" s="2"/>
      <c r="T62" s="2"/>
      <c r="U62" s="2"/>
    </row>
    <row r="63" spans="1:23">
      <c r="A63" s="1"/>
      <c r="B63" s="2"/>
      <c r="C63" s="2"/>
      <c r="D63" s="3"/>
      <c r="E63" s="4"/>
      <c r="F63" s="2"/>
      <c r="G63" s="2"/>
      <c r="H63" s="2"/>
      <c r="I63" s="2"/>
      <c r="J63" s="2"/>
      <c r="K63" s="2"/>
      <c r="L63" s="2"/>
      <c r="M63" s="2"/>
      <c r="N63" s="2"/>
      <c r="O63" s="2"/>
      <c r="P63" s="2"/>
      <c r="Q63" s="2"/>
      <c r="R63" s="2"/>
      <c r="S63" s="2"/>
      <c r="T63" s="2"/>
      <c r="U63" s="2"/>
    </row>
    <row r="64" spans="1:23">
      <c r="A64" s="1"/>
      <c r="B64" s="2"/>
      <c r="C64" s="2"/>
      <c r="D64" s="3"/>
      <c r="E64" s="4"/>
      <c r="F64" s="2"/>
      <c r="G64" s="2"/>
      <c r="H64" s="2"/>
      <c r="I64" s="2"/>
      <c r="J64" s="2"/>
      <c r="K64" s="2"/>
      <c r="L64" s="2"/>
      <c r="M64" s="2"/>
      <c r="N64" s="2"/>
      <c r="O64" s="2"/>
      <c r="P64" s="2"/>
      <c r="Q64" s="2"/>
      <c r="R64" s="2"/>
      <c r="S64" s="2"/>
      <c r="T64" s="2"/>
      <c r="U64" s="2"/>
    </row>
    <row r="65" spans="1:21">
      <c r="A65" s="1"/>
      <c r="B65" s="2"/>
      <c r="C65" s="2"/>
      <c r="D65" s="3"/>
      <c r="E65" s="4"/>
      <c r="F65" s="2"/>
      <c r="G65" s="2"/>
      <c r="H65" s="2"/>
      <c r="I65" s="2"/>
      <c r="J65" s="2"/>
      <c r="K65" s="2"/>
      <c r="L65" s="2"/>
      <c r="M65" s="2"/>
      <c r="N65" s="2"/>
      <c r="O65" s="2"/>
      <c r="P65" s="2"/>
      <c r="Q65" s="2"/>
      <c r="R65" s="2"/>
      <c r="S65" s="2"/>
      <c r="T65" s="2"/>
      <c r="U65" s="2"/>
    </row>
    <row r="66" spans="1:21">
      <c r="A66" s="1"/>
      <c r="B66" s="2"/>
      <c r="C66" s="2"/>
      <c r="D66" s="3"/>
      <c r="E66" s="4"/>
      <c r="F66" s="2"/>
      <c r="G66" s="2"/>
      <c r="H66" s="2"/>
      <c r="I66" s="2"/>
      <c r="J66" s="2"/>
      <c r="K66" s="2"/>
      <c r="L66" s="2"/>
      <c r="M66" s="2"/>
      <c r="N66" s="2"/>
      <c r="O66" s="2"/>
      <c r="P66" s="2"/>
      <c r="Q66" s="2"/>
      <c r="R66" s="2"/>
      <c r="S66" s="2"/>
      <c r="T66" s="2"/>
      <c r="U66" s="2"/>
    </row>
    <row r="67" spans="1:21">
      <c r="A67" s="1"/>
      <c r="B67" s="2"/>
      <c r="C67" s="2"/>
      <c r="D67" s="3"/>
      <c r="E67" s="4"/>
      <c r="F67" s="2"/>
      <c r="G67" s="2"/>
      <c r="H67" s="2"/>
      <c r="I67" s="2"/>
      <c r="J67" s="2"/>
      <c r="K67" s="2"/>
      <c r="L67" s="2"/>
      <c r="M67" s="2"/>
      <c r="N67" s="2"/>
      <c r="O67" s="2"/>
      <c r="P67" s="2"/>
      <c r="Q67" s="2"/>
      <c r="R67" s="2"/>
      <c r="S67" s="2"/>
      <c r="T67" s="2"/>
      <c r="U67" s="2"/>
    </row>
    <row r="68" spans="1:21">
      <c r="A68" s="1"/>
      <c r="B68" s="2"/>
      <c r="C68" s="2"/>
      <c r="D68" s="3"/>
      <c r="E68" s="4"/>
      <c r="F68" s="2"/>
      <c r="G68" s="2"/>
      <c r="H68" s="2"/>
      <c r="I68" s="2"/>
      <c r="J68" s="2"/>
      <c r="K68" s="2"/>
      <c r="L68" s="2"/>
      <c r="M68" s="2"/>
      <c r="N68" s="2"/>
      <c r="O68" s="2"/>
      <c r="P68" s="2"/>
      <c r="Q68" s="2"/>
      <c r="R68" s="2"/>
      <c r="S68" s="2"/>
      <c r="T68" s="2"/>
      <c r="U68" s="2"/>
    </row>
    <row r="69" spans="1:21">
      <c r="A69" s="1"/>
      <c r="B69" s="2"/>
      <c r="C69" s="2"/>
      <c r="D69" s="3"/>
      <c r="E69" s="4"/>
      <c r="F69" s="2"/>
      <c r="G69" s="2"/>
      <c r="H69" s="2"/>
      <c r="I69" s="2"/>
      <c r="J69" s="2"/>
      <c r="K69" s="2"/>
      <c r="L69" s="2"/>
      <c r="M69" s="2"/>
      <c r="N69" s="2"/>
      <c r="O69" s="2"/>
      <c r="P69" s="2"/>
      <c r="Q69" s="2"/>
      <c r="R69" s="2"/>
      <c r="S69" s="2"/>
      <c r="T69" s="2"/>
      <c r="U69" s="2"/>
    </row>
    <row r="70" spans="1:21">
      <c r="A70" s="1"/>
      <c r="B70" s="2"/>
      <c r="C70" s="2"/>
      <c r="D70" s="3"/>
      <c r="E70" s="4"/>
      <c r="F70" s="2"/>
      <c r="G70" s="2"/>
      <c r="H70" s="2"/>
      <c r="I70" s="2"/>
      <c r="J70" s="2"/>
      <c r="K70" s="2"/>
      <c r="L70" s="2"/>
      <c r="M70" s="2"/>
      <c r="N70" s="2"/>
      <c r="O70" s="2"/>
      <c r="P70" s="2"/>
      <c r="Q70" s="2"/>
      <c r="R70" s="2"/>
      <c r="S70" s="2"/>
      <c r="T70" s="2"/>
      <c r="U70" s="2"/>
    </row>
    <row r="71" spans="1:21">
      <c r="A71" s="1"/>
      <c r="B71" s="2"/>
      <c r="C71" s="2"/>
      <c r="D71" s="3"/>
      <c r="E71" s="4"/>
      <c r="F71" s="2"/>
      <c r="G71" s="2"/>
      <c r="H71" s="2"/>
      <c r="I71" s="2"/>
      <c r="J71" s="2"/>
      <c r="K71" s="2"/>
      <c r="L71" s="2"/>
      <c r="M71" s="2"/>
      <c r="N71" s="2"/>
      <c r="O71" s="2"/>
      <c r="P71" s="2"/>
      <c r="Q71" s="2"/>
      <c r="R71" s="2"/>
      <c r="S71" s="2"/>
      <c r="T71" s="2"/>
      <c r="U71" s="2"/>
    </row>
    <row r="72" spans="1:21">
      <c r="A72" s="1"/>
      <c r="B72" s="2"/>
      <c r="C72" s="2"/>
      <c r="D72" s="3"/>
      <c r="E72" s="4"/>
      <c r="F72" s="2"/>
      <c r="G72" s="2"/>
      <c r="H72" s="2"/>
      <c r="I72" s="2"/>
      <c r="J72" s="2"/>
      <c r="K72" s="2"/>
      <c r="L72" s="2"/>
      <c r="M72" s="2"/>
      <c r="N72" s="2"/>
      <c r="O72" s="2"/>
      <c r="P72" s="2"/>
      <c r="Q72" s="2"/>
      <c r="R72" s="2"/>
      <c r="S72" s="2"/>
      <c r="T72" s="2"/>
      <c r="U72" s="2"/>
    </row>
    <row r="73" spans="1:21">
      <c r="A73" s="1"/>
      <c r="B73" s="2"/>
      <c r="C73" s="2"/>
      <c r="D73" s="3"/>
      <c r="E73" s="4"/>
      <c r="F73" s="2"/>
      <c r="G73" s="2"/>
      <c r="H73" s="2"/>
      <c r="I73" s="2"/>
      <c r="J73" s="2"/>
      <c r="K73" s="2"/>
      <c r="L73" s="2"/>
      <c r="M73" s="2"/>
      <c r="N73" s="2"/>
      <c r="O73" s="2"/>
      <c r="P73" s="2"/>
      <c r="Q73" s="2"/>
      <c r="R73" s="2"/>
      <c r="S73" s="2"/>
      <c r="T73" s="2"/>
      <c r="U73" s="2"/>
    </row>
    <row r="74" spans="1:21">
      <c r="A74" s="1"/>
      <c r="B74" s="2"/>
      <c r="C74" s="2"/>
      <c r="D74" s="3"/>
      <c r="E74" s="4"/>
      <c r="F74" s="2"/>
      <c r="G74" s="2"/>
      <c r="H74" s="2"/>
      <c r="I74" s="2"/>
      <c r="J74" s="2"/>
      <c r="K74" s="2"/>
      <c r="L74" s="2"/>
      <c r="M74" s="2"/>
      <c r="N74" s="2"/>
      <c r="O74" s="2"/>
      <c r="P74" s="2"/>
      <c r="Q74" s="2"/>
      <c r="R74" s="2"/>
      <c r="S74" s="2"/>
      <c r="T74" s="2"/>
      <c r="U74" s="2"/>
    </row>
    <row r="75" spans="1:21">
      <c r="A75" s="1"/>
      <c r="B75" s="2"/>
      <c r="C75" s="2"/>
      <c r="D75" s="3"/>
      <c r="E75" s="4"/>
      <c r="F75" s="2"/>
      <c r="G75" s="2"/>
      <c r="H75" s="2"/>
      <c r="I75" s="2"/>
      <c r="J75" s="2"/>
      <c r="K75" s="2"/>
      <c r="L75" s="2"/>
      <c r="M75" s="2"/>
      <c r="N75" s="2"/>
      <c r="O75" s="2"/>
      <c r="P75" s="2"/>
      <c r="Q75" s="2"/>
      <c r="R75" s="2"/>
      <c r="S75" s="2"/>
      <c r="T75" s="2"/>
      <c r="U75" s="2"/>
    </row>
    <row r="76" spans="1:21">
      <c r="A76" s="1"/>
      <c r="B76" s="2"/>
      <c r="C76" s="2"/>
      <c r="D76" s="3"/>
      <c r="E76" s="4"/>
      <c r="F76" s="2"/>
      <c r="G76" s="2"/>
      <c r="H76" s="2"/>
      <c r="I76" s="2"/>
      <c r="J76" s="2"/>
      <c r="K76" s="2"/>
      <c r="L76" s="2"/>
      <c r="M76" s="2"/>
      <c r="N76" s="2"/>
      <c r="O76" s="2"/>
      <c r="P76" s="2"/>
      <c r="Q76" s="2"/>
      <c r="R76" s="2"/>
      <c r="S76" s="2"/>
      <c r="T76" s="2"/>
      <c r="U76" s="2"/>
    </row>
    <row r="77" spans="1:21">
      <c r="A77" s="1"/>
      <c r="B77" s="2"/>
      <c r="C77" s="2"/>
      <c r="D77" s="3"/>
      <c r="E77" s="4"/>
      <c r="F77" s="2"/>
      <c r="G77" s="2"/>
      <c r="H77" s="2"/>
      <c r="I77" s="2"/>
      <c r="J77" s="2"/>
      <c r="K77" s="2"/>
      <c r="L77" s="2"/>
      <c r="M77" s="2"/>
      <c r="N77" s="2"/>
      <c r="O77" s="2"/>
      <c r="P77" s="2"/>
      <c r="Q77" s="2"/>
      <c r="R77" s="2"/>
      <c r="S77" s="2"/>
      <c r="T77" s="2"/>
      <c r="U77" s="2"/>
    </row>
    <row r="78" spans="1:21">
      <c r="A78" s="1"/>
      <c r="B78" s="2"/>
      <c r="C78" s="2"/>
      <c r="D78" s="3"/>
      <c r="E78" s="4"/>
      <c r="F78" s="2"/>
      <c r="G78" s="2"/>
      <c r="H78" s="2"/>
      <c r="I78" s="2"/>
      <c r="J78" s="2"/>
      <c r="K78" s="2"/>
      <c r="L78" s="2"/>
      <c r="M78" s="2"/>
      <c r="N78" s="2"/>
      <c r="O78" s="2"/>
      <c r="P78" s="2"/>
      <c r="Q78" s="2"/>
      <c r="R78" s="2"/>
      <c r="S78" s="2"/>
      <c r="T78" s="2"/>
      <c r="U78" s="2"/>
    </row>
    <row r="79" spans="1:21">
      <c r="A79" s="1"/>
      <c r="B79" s="2"/>
      <c r="C79" s="2"/>
      <c r="D79" s="3"/>
      <c r="E79" s="4"/>
      <c r="F79" s="2"/>
      <c r="G79" s="2"/>
      <c r="H79" s="2"/>
      <c r="I79" s="2"/>
      <c r="J79" s="2"/>
      <c r="K79" s="2"/>
      <c r="L79" s="2"/>
      <c r="M79" s="2"/>
      <c r="N79" s="2"/>
      <c r="O79" s="2"/>
      <c r="P79" s="2"/>
      <c r="Q79" s="2"/>
      <c r="R79" s="2"/>
      <c r="S79" s="2"/>
      <c r="T79" s="2"/>
      <c r="U79" s="2"/>
    </row>
    <row r="80" spans="1:21">
      <c r="A80" s="1"/>
      <c r="B80" s="2"/>
      <c r="C80" s="2"/>
      <c r="D80" s="3"/>
      <c r="E80" s="4"/>
      <c r="F80" s="2"/>
      <c r="G80" s="2"/>
      <c r="H80" s="2"/>
      <c r="I80" s="2"/>
      <c r="J80" s="2"/>
      <c r="K80" s="2"/>
      <c r="L80" s="2"/>
      <c r="M80" s="2"/>
      <c r="N80" s="2"/>
      <c r="O80" s="2"/>
      <c r="P80" s="2"/>
      <c r="Q80" s="2"/>
      <c r="R80" s="2"/>
      <c r="S80" s="2"/>
      <c r="T80" s="2"/>
      <c r="U80" s="2"/>
    </row>
    <row r="81" spans="1:21">
      <c r="A81" s="1"/>
      <c r="B81" s="2"/>
      <c r="C81" s="2"/>
      <c r="D81" s="3"/>
      <c r="E81" s="4"/>
      <c r="F81" s="2"/>
      <c r="G81" s="2"/>
      <c r="H81" s="2"/>
      <c r="I81" s="2"/>
      <c r="J81" s="2"/>
      <c r="K81" s="2"/>
      <c r="L81" s="2"/>
      <c r="M81" s="2"/>
      <c r="N81" s="2"/>
      <c r="O81" s="2"/>
      <c r="P81" s="2"/>
      <c r="Q81" s="2"/>
      <c r="R81" s="2"/>
      <c r="S81" s="2"/>
      <c r="T81" s="2"/>
      <c r="U81" s="2"/>
    </row>
    <row r="82" spans="1:21">
      <c r="A82" s="1"/>
      <c r="B82" s="2"/>
      <c r="C82" s="2"/>
      <c r="D82" s="3"/>
      <c r="E82" s="4"/>
      <c r="F82" s="2"/>
      <c r="G82" s="2"/>
      <c r="H82" s="2"/>
      <c r="I82" s="2"/>
      <c r="J82" s="2"/>
      <c r="K82" s="2"/>
      <c r="L82" s="2"/>
      <c r="M82" s="2"/>
      <c r="N82" s="2"/>
      <c r="O82" s="2"/>
      <c r="P82" s="2"/>
      <c r="Q82" s="2"/>
      <c r="R82" s="2"/>
      <c r="S82" s="2"/>
      <c r="T82" s="2"/>
      <c r="U82" s="2"/>
    </row>
    <row r="83" spans="1:21">
      <c r="A83" s="1"/>
      <c r="B83" s="2"/>
      <c r="C83" s="2"/>
      <c r="D83" s="3"/>
      <c r="E83" s="4"/>
      <c r="F83" s="2"/>
      <c r="G83" s="2"/>
      <c r="H83" s="2"/>
      <c r="I83" s="2"/>
      <c r="J83" s="2"/>
      <c r="K83" s="2"/>
      <c r="L83" s="2"/>
      <c r="M83" s="2"/>
      <c r="N83" s="2"/>
      <c r="O83" s="2"/>
      <c r="P83" s="2"/>
      <c r="Q83" s="2"/>
      <c r="R83" s="2"/>
      <c r="S83" s="2"/>
      <c r="T83" s="2"/>
      <c r="U83" s="2"/>
    </row>
    <row r="84" spans="1:21">
      <c r="A84" s="1"/>
      <c r="B84" s="2"/>
      <c r="C84" s="2"/>
      <c r="D84" s="3"/>
      <c r="E84" s="4"/>
      <c r="F84" s="2"/>
      <c r="G84" s="2"/>
      <c r="H84" s="2"/>
      <c r="I84" s="2"/>
      <c r="J84" s="2"/>
      <c r="K84" s="2"/>
      <c r="L84" s="2"/>
      <c r="M84" s="2"/>
      <c r="N84" s="2"/>
      <c r="O84" s="2"/>
      <c r="P84" s="2"/>
      <c r="Q84" s="2"/>
      <c r="R84" s="2"/>
      <c r="S84" s="2"/>
      <c r="T84" s="2"/>
      <c r="U84" s="2"/>
    </row>
    <row r="85" spans="1:21">
      <c r="A85" s="1"/>
      <c r="B85" s="2"/>
      <c r="C85" s="2"/>
      <c r="D85" s="3"/>
      <c r="E85" s="4"/>
      <c r="F85" s="2"/>
      <c r="G85" s="2"/>
      <c r="H85" s="2"/>
      <c r="I85" s="2"/>
      <c r="J85" s="2"/>
      <c r="K85" s="2"/>
      <c r="L85" s="2"/>
      <c r="M85" s="2"/>
      <c r="N85" s="2"/>
      <c r="O85" s="2"/>
      <c r="P85" s="2"/>
      <c r="Q85" s="2"/>
      <c r="R85" s="2"/>
      <c r="S85" s="2"/>
      <c r="T85" s="2"/>
      <c r="U85" s="2"/>
    </row>
    <row r="86" spans="1:21">
      <c r="A86" s="1"/>
      <c r="B86" s="2"/>
      <c r="C86" s="2"/>
      <c r="D86" s="3"/>
      <c r="E86" s="4"/>
      <c r="F86" s="2"/>
      <c r="G86" s="2"/>
      <c r="H86" s="2"/>
      <c r="I86" s="2"/>
      <c r="J86" s="2"/>
      <c r="K86" s="2"/>
      <c r="L86" s="2"/>
      <c r="M86" s="2"/>
      <c r="N86" s="2"/>
      <c r="O86" s="2"/>
      <c r="P86" s="2"/>
      <c r="Q86" s="2"/>
      <c r="R86" s="2"/>
      <c r="S86" s="2"/>
      <c r="T86" s="2"/>
      <c r="U86" s="2"/>
    </row>
    <row r="87" spans="1:21">
      <c r="A87" s="1"/>
      <c r="B87" s="2"/>
      <c r="C87" s="2"/>
      <c r="D87" s="3"/>
      <c r="E87" s="4"/>
      <c r="F87" s="2"/>
      <c r="G87" s="2"/>
      <c r="H87" s="2"/>
      <c r="I87" s="2"/>
      <c r="J87" s="2"/>
      <c r="K87" s="2"/>
      <c r="L87" s="2"/>
      <c r="M87" s="2"/>
      <c r="N87" s="2"/>
      <c r="O87" s="2"/>
      <c r="P87" s="2"/>
      <c r="Q87" s="2"/>
      <c r="R87" s="2"/>
      <c r="S87" s="2"/>
      <c r="T87" s="2"/>
      <c r="U87" s="2"/>
    </row>
    <row r="88" spans="1:21">
      <c r="A88" s="1"/>
      <c r="B88" s="2"/>
      <c r="C88" s="2"/>
      <c r="D88" s="3"/>
      <c r="E88" s="4"/>
      <c r="F88" s="2"/>
      <c r="G88" s="2"/>
      <c r="H88" s="2"/>
      <c r="I88" s="2"/>
      <c r="J88" s="2"/>
      <c r="K88" s="2"/>
      <c r="L88" s="2"/>
      <c r="M88" s="2"/>
      <c r="N88" s="2"/>
      <c r="O88" s="2"/>
      <c r="P88" s="2"/>
      <c r="Q88" s="2"/>
      <c r="R88" s="2"/>
      <c r="S88" s="2"/>
      <c r="T88" s="2"/>
      <c r="U88" s="2"/>
    </row>
    <row r="89" spans="1:21">
      <c r="A89" s="1"/>
      <c r="B89" s="2"/>
      <c r="C89" s="2"/>
      <c r="D89" s="3"/>
      <c r="E89" s="4"/>
      <c r="F89" s="2"/>
      <c r="G89" s="2"/>
      <c r="H89" s="2"/>
      <c r="I89" s="2"/>
      <c r="J89" s="2"/>
      <c r="K89" s="2"/>
      <c r="L89" s="2"/>
      <c r="M89" s="2"/>
      <c r="N89" s="2"/>
      <c r="O89" s="2"/>
      <c r="P89" s="2"/>
      <c r="Q89" s="2"/>
      <c r="R89" s="2"/>
      <c r="S89" s="2"/>
      <c r="T89" s="2"/>
      <c r="U89" s="2"/>
    </row>
    <row r="90" spans="1:21">
      <c r="A90" s="1"/>
      <c r="B90" s="2"/>
      <c r="C90" s="2"/>
      <c r="D90" s="3"/>
      <c r="E90" s="4"/>
      <c r="F90" s="2"/>
      <c r="G90" s="2"/>
      <c r="H90" s="2"/>
      <c r="I90" s="2"/>
      <c r="J90" s="2"/>
      <c r="K90" s="2"/>
      <c r="L90" s="2"/>
      <c r="M90" s="2"/>
      <c r="N90" s="2"/>
      <c r="O90" s="2"/>
      <c r="P90" s="2"/>
      <c r="Q90" s="2"/>
      <c r="R90" s="2"/>
      <c r="S90" s="2"/>
      <c r="T90" s="2"/>
      <c r="U90" s="2"/>
    </row>
    <row r="91" spans="1:21">
      <c r="A91" s="1"/>
      <c r="B91" s="2"/>
      <c r="C91" s="2"/>
      <c r="D91" s="3"/>
      <c r="E91" s="4"/>
      <c r="F91" s="2"/>
      <c r="G91" s="2"/>
      <c r="H91" s="2"/>
      <c r="I91" s="2"/>
      <c r="J91" s="2"/>
      <c r="K91" s="2"/>
      <c r="L91" s="2"/>
      <c r="M91" s="2"/>
      <c r="N91" s="2"/>
      <c r="O91" s="2"/>
      <c r="P91" s="2"/>
      <c r="Q91" s="2"/>
      <c r="R91" s="2"/>
      <c r="S91" s="2"/>
      <c r="T91" s="2"/>
      <c r="U91" s="2"/>
    </row>
    <row r="92" spans="1:21">
      <c r="A92" s="1"/>
      <c r="B92" s="2"/>
      <c r="C92" s="2"/>
      <c r="D92" s="3"/>
      <c r="E92" s="4"/>
      <c r="F92" s="2"/>
      <c r="G92" s="2"/>
      <c r="H92" s="2"/>
      <c r="I92" s="2"/>
      <c r="J92" s="2"/>
      <c r="K92" s="2"/>
      <c r="L92" s="2"/>
      <c r="M92" s="2"/>
      <c r="N92" s="2"/>
      <c r="O92" s="2"/>
      <c r="P92" s="2"/>
      <c r="Q92" s="2"/>
      <c r="R92" s="2"/>
      <c r="S92" s="2"/>
      <c r="T92" s="2"/>
      <c r="U92" s="2"/>
    </row>
    <row r="93" spans="1:21">
      <c r="A93" s="1"/>
      <c r="B93" s="2"/>
      <c r="C93" s="2"/>
      <c r="D93" s="3"/>
      <c r="E93" s="4"/>
      <c r="F93" s="2"/>
      <c r="G93" s="2"/>
      <c r="H93" s="2"/>
      <c r="I93" s="2"/>
      <c r="J93" s="2"/>
      <c r="K93" s="2"/>
      <c r="L93" s="2"/>
      <c r="M93" s="2"/>
      <c r="N93" s="2"/>
      <c r="O93" s="2"/>
      <c r="P93" s="2"/>
      <c r="Q93" s="2"/>
      <c r="R93" s="2"/>
      <c r="S93" s="2"/>
      <c r="T93" s="2"/>
      <c r="U93" s="2"/>
    </row>
    <row r="94" spans="1:21">
      <c r="A94" s="1"/>
      <c r="B94" s="2"/>
      <c r="C94" s="2"/>
      <c r="D94" s="3"/>
      <c r="E94" s="4"/>
      <c r="F94" s="2"/>
      <c r="G94" s="2"/>
      <c r="H94" s="2"/>
      <c r="I94" s="2"/>
      <c r="J94" s="2"/>
      <c r="K94" s="2"/>
      <c r="L94" s="2"/>
      <c r="M94" s="2"/>
      <c r="N94" s="2"/>
      <c r="O94" s="2"/>
      <c r="P94" s="2"/>
      <c r="Q94" s="2"/>
      <c r="R94" s="2"/>
      <c r="S94" s="2"/>
      <c r="T94" s="2"/>
      <c r="U94" s="2"/>
    </row>
    <row r="95" spans="1:21">
      <c r="A95" s="1"/>
      <c r="B95" s="2"/>
      <c r="C95" s="2"/>
      <c r="D95" s="3"/>
      <c r="E95" s="4"/>
      <c r="F95" s="2"/>
      <c r="G95" s="2"/>
      <c r="H95" s="2"/>
      <c r="I95" s="2"/>
      <c r="J95" s="2"/>
      <c r="K95" s="2"/>
      <c r="L95" s="2"/>
      <c r="M95" s="2"/>
      <c r="N95" s="2"/>
      <c r="O95" s="2"/>
      <c r="P95" s="2"/>
      <c r="Q95" s="2"/>
      <c r="R95" s="2"/>
      <c r="S95" s="2"/>
      <c r="T95" s="2"/>
      <c r="U95" s="2"/>
    </row>
    <row r="96" spans="1:21">
      <c r="A96" s="1"/>
      <c r="B96" s="2"/>
      <c r="C96" s="2"/>
      <c r="D96" s="3"/>
      <c r="E96" s="4"/>
      <c r="F96" s="2"/>
      <c r="G96" s="2"/>
      <c r="H96" s="2"/>
      <c r="I96" s="2"/>
      <c r="J96" s="2"/>
      <c r="K96" s="2"/>
      <c r="L96" s="2"/>
      <c r="M96" s="2"/>
      <c r="N96" s="2"/>
      <c r="O96" s="2"/>
      <c r="P96" s="2"/>
      <c r="Q96" s="2"/>
      <c r="R96" s="2"/>
      <c r="S96" s="2"/>
      <c r="T96" s="2"/>
      <c r="U96" s="2"/>
    </row>
    <row r="97" spans="1:21">
      <c r="A97" s="1"/>
      <c r="B97" s="2"/>
      <c r="C97" s="2"/>
      <c r="D97" s="3"/>
      <c r="E97" s="4"/>
      <c r="F97" s="2"/>
      <c r="G97" s="2"/>
      <c r="H97" s="2"/>
      <c r="I97" s="2"/>
      <c r="J97" s="2"/>
      <c r="K97" s="2"/>
      <c r="L97" s="2"/>
      <c r="M97" s="2"/>
      <c r="N97" s="2"/>
      <c r="O97" s="2"/>
      <c r="P97" s="2"/>
      <c r="Q97" s="2"/>
      <c r="R97" s="2"/>
      <c r="S97" s="2"/>
      <c r="T97" s="2"/>
      <c r="U97" s="2"/>
    </row>
    <row r="98" spans="1:21">
      <c r="A98" s="1"/>
      <c r="B98" s="2"/>
      <c r="C98" s="2"/>
      <c r="D98" s="3"/>
      <c r="E98" s="4"/>
      <c r="F98" s="2"/>
      <c r="G98" s="2"/>
      <c r="H98" s="2"/>
      <c r="I98" s="2"/>
      <c r="J98" s="2"/>
      <c r="K98" s="2"/>
      <c r="L98" s="2"/>
      <c r="M98" s="2"/>
      <c r="N98" s="2"/>
      <c r="O98" s="2"/>
      <c r="P98" s="2"/>
      <c r="Q98" s="2"/>
      <c r="R98" s="2"/>
      <c r="S98" s="2"/>
      <c r="T98" s="2"/>
      <c r="U98" s="2"/>
    </row>
    <row r="99" spans="1:21">
      <c r="A99" s="1"/>
      <c r="B99" s="2"/>
      <c r="C99" s="2"/>
      <c r="D99" s="3"/>
      <c r="E99" s="4"/>
      <c r="F99" s="2"/>
      <c r="G99" s="2"/>
      <c r="H99" s="2"/>
      <c r="I99" s="2"/>
      <c r="J99" s="2"/>
      <c r="K99" s="2"/>
      <c r="L99" s="2"/>
      <c r="M99" s="2"/>
      <c r="N99" s="2"/>
      <c r="O99" s="2"/>
      <c r="P99" s="2"/>
      <c r="Q99" s="2"/>
      <c r="R99" s="2"/>
      <c r="S99" s="2"/>
      <c r="T99" s="2"/>
      <c r="U99" s="2"/>
    </row>
    <row r="100" spans="1:21">
      <c r="A100" s="1"/>
      <c r="B100" s="2"/>
      <c r="C100" s="2"/>
      <c r="D100" s="3"/>
      <c r="E100" s="4"/>
      <c r="F100" s="2"/>
      <c r="G100" s="2"/>
      <c r="H100" s="2"/>
      <c r="I100" s="2"/>
      <c r="J100" s="2"/>
      <c r="K100" s="2"/>
      <c r="L100" s="2"/>
      <c r="M100" s="2"/>
      <c r="N100" s="2"/>
      <c r="O100" s="2"/>
      <c r="P100" s="2"/>
      <c r="Q100" s="2"/>
      <c r="R100" s="2"/>
      <c r="S100" s="2"/>
      <c r="T100" s="2"/>
      <c r="U100" s="2"/>
    </row>
    <row r="101" spans="1:21">
      <c r="A101" s="1"/>
      <c r="B101" s="2"/>
      <c r="C101" s="2"/>
      <c r="D101" s="3"/>
      <c r="E101" s="4"/>
      <c r="F101" s="2"/>
      <c r="G101" s="2"/>
      <c r="H101" s="2"/>
      <c r="I101" s="2"/>
      <c r="J101" s="2"/>
      <c r="K101" s="2"/>
      <c r="L101" s="2"/>
      <c r="M101" s="2"/>
      <c r="N101" s="2"/>
      <c r="O101" s="2"/>
      <c r="P101" s="2"/>
      <c r="Q101" s="2"/>
      <c r="R101" s="2"/>
      <c r="S101" s="2"/>
      <c r="T101" s="2"/>
      <c r="U101" s="2"/>
    </row>
    <row r="102" spans="1:21">
      <c r="A102" s="1"/>
      <c r="B102" s="2"/>
      <c r="C102" s="2"/>
      <c r="D102" s="3"/>
      <c r="E102" s="4"/>
      <c r="F102" s="2"/>
      <c r="G102" s="2"/>
      <c r="H102" s="2"/>
      <c r="I102" s="2"/>
      <c r="J102" s="2"/>
      <c r="K102" s="2"/>
      <c r="L102" s="2"/>
      <c r="M102" s="2"/>
      <c r="N102" s="2"/>
      <c r="O102" s="2"/>
      <c r="P102" s="2"/>
      <c r="Q102" s="2"/>
      <c r="R102" s="2"/>
      <c r="S102" s="2"/>
      <c r="T102" s="2"/>
      <c r="U102" s="2"/>
    </row>
    <row r="103" spans="1:21">
      <c r="A103" s="1"/>
      <c r="B103" s="2"/>
      <c r="C103" s="2"/>
      <c r="D103" s="3"/>
      <c r="E103" s="4"/>
      <c r="F103" s="2"/>
      <c r="G103" s="2"/>
      <c r="H103" s="2"/>
      <c r="I103" s="2"/>
      <c r="J103" s="2"/>
      <c r="K103" s="2"/>
      <c r="L103" s="2"/>
      <c r="M103" s="2"/>
      <c r="N103" s="2"/>
      <c r="O103" s="2"/>
      <c r="P103" s="2"/>
      <c r="Q103" s="2"/>
      <c r="R103" s="2"/>
      <c r="S103" s="2"/>
      <c r="T103" s="2"/>
      <c r="U103" s="2"/>
    </row>
    <row r="104" spans="1:21">
      <c r="A104" s="1"/>
      <c r="B104" s="2"/>
      <c r="C104" s="2"/>
      <c r="D104" s="3"/>
      <c r="E104" s="4"/>
      <c r="F104" s="2"/>
      <c r="G104" s="2"/>
      <c r="H104" s="2"/>
      <c r="I104" s="2"/>
      <c r="J104" s="2"/>
      <c r="K104" s="2"/>
      <c r="L104" s="2"/>
      <c r="M104" s="2"/>
      <c r="N104" s="2"/>
      <c r="O104" s="2"/>
      <c r="P104" s="2"/>
      <c r="Q104" s="2"/>
      <c r="R104" s="2"/>
      <c r="S104" s="2"/>
      <c r="T104" s="2"/>
      <c r="U104" s="2"/>
    </row>
    <row r="105" spans="1:21">
      <c r="A105" s="1"/>
      <c r="B105" s="2"/>
      <c r="C105" s="2"/>
      <c r="D105" s="3"/>
      <c r="E105" s="4"/>
      <c r="F105" s="2"/>
      <c r="G105" s="2"/>
      <c r="H105" s="2"/>
      <c r="I105" s="2"/>
      <c r="J105" s="2"/>
      <c r="K105" s="2"/>
      <c r="L105" s="2"/>
      <c r="M105" s="2"/>
      <c r="N105" s="2"/>
      <c r="O105" s="2"/>
      <c r="P105" s="2"/>
      <c r="Q105" s="2"/>
      <c r="R105" s="2"/>
      <c r="S105" s="2"/>
      <c r="T105" s="2"/>
      <c r="U105" s="2"/>
    </row>
    <row r="106" spans="1:21">
      <c r="A106" s="1"/>
      <c r="B106" s="2"/>
      <c r="C106" s="2"/>
      <c r="D106" s="3"/>
      <c r="E106" s="4"/>
      <c r="F106" s="2"/>
      <c r="G106" s="2"/>
      <c r="H106" s="2"/>
      <c r="I106" s="2"/>
      <c r="J106" s="2"/>
      <c r="K106" s="2"/>
      <c r="L106" s="2"/>
      <c r="M106" s="2"/>
      <c r="N106" s="2"/>
      <c r="O106" s="2"/>
      <c r="P106" s="2"/>
      <c r="Q106" s="2"/>
      <c r="R106" s="2"/>
      <c r="S106" s="2"/>
      <c r="T106" s="2"/>
      <c r="U106" s="2"/>
    </row>
    <row r="107" spans="1:21">
      <c r="A107" s="1"/>
      <c r="B107" s="2"/>
      <c r="C107" s="2"/>
      <c r="D107" s="3"/>
      <c r="E107" s="4"/>
      <c r="F107" s="2"/>
      <c r="G107" s="2"/>
      <c r="H107" s="2"/>
      <c r="I107" s="2"/>
      <c r="J107" s="2"/>
      <c r="K107" s="2"/>
      <c r="L107" s="2"/>
      <c r="M107" s="2"/>
      <c r="N107" s="2"/>
      <c r="O107" s="2"/>
      <c r="P107" s="2"/>
      <c r="Q107" s="2"/>
      <c r="R107" s="2"/>
      <c r="S107" s="2"/>
      <c r="T107" s="2"/>
      <c r="U107" s="2"/>
    </row>
    <row r="108" spans="1:21">
      <c r="A108" s="1"/>
      <c r="B108" s="2"/>
      <c r="C108" s="2"/>
      <c r="D108" s="3"/>
      <c r="E108" s="4"/>
      <c r="F108" s="2"/>
      <c r="G108" s="2"/>
      <c r="H108" s="2"/>
      <c r="I108" s="2"/>
      <c r="J108" s="2"/>
      <c r="K108" s="2"/>
      <c r="L108" s="2"/>
      <c r="M108" s="2"/>
      <c r="N108" s="2"/>
      <c r="O108" s="2"/>
      <c r="P108" s="2"/>
      <c r="Q108" s="2"/>
      <c r="R108" s="2"/>
      <c r="S108" s="2"/>
      <c r="T108" s="2"/>
      <c r="U108" s="2"/>
    </row>
    <row r="109" spans="1:21">
      <c r="A109" s="1"/>
      <c r="B109" s="2"/>
      <c r="C109" s="2"/>
      <c r="D109" s="3"/>
      <c r="E109" s="4"/>
      <c r="F109" s="2"/>
      <c r="G109" s="2"/>
      <c r="H109" s="2"/>
      <c r="I109" s="2"/>
      <c r="J109" s="2"/>
      <c r="K109" s="2"/>
      <c r="L109" s="2"/>
      <c r="M109" s="2"/>
      <c r="N109" s="2"/>
      <c r="O109" s="2"/>
      <c r="P109" s="2"/>
      <c r="Q109" s="2"/>
      <c r="R109" s="2"/>
      <c r="S109" s="2"/>
      <c r="T109" s="2"/>
      <c r="U109" s="2"/>
    </row>
    <row r="110" spans="1:21">
      <c r="A110" s="1"/>
      <c r="B110" s="2"/>
      <c r="C110" s="2"/>
      <c r="D110" s="3"/>
      <c r="E110" s="4"/>
      <c r="F110" s="2"/>
      <c r="G110" s="2"/>
      <c r="H110" s="2"/>
      <c r="I110" s="2"/>
      <c r="J110" s="2"/>
      <c r="K110" s="2"/>
      <c r="L110" s="2"/>
      <c r="M110" s="2"/>
      <c r="N110" s="2"/>
      <c r="O110" s="2"/>
      <c r="P110" s="2"/>
      <c r="Q110" s="2"/>
      <c r="R110" s="2"/>
      <c r="S110" s="2"/>
      <c r="T110" s="2"/>
      <c r="U110" s="2"/>
    </row>
    <row r="111" spans="1:21">
      <c r="A111" s="1"/>
      <c r="B111" s="2"/>
      <c r="C111" s="2"/>
      <c r="D111" s="3"/>
      <c r="E111" s="4"/>
      <c r="F111" s="2"/>
      <c r="G111" s="2"/>
      <c r="H111" s="2"/>
      <c r="I111" s="2"/>
      <c r="J111" s="2"/>
      <c r="K111" s="2"/>
      <c r="L111" s="2"/>
      <c r="M111" s="2"/>
      <c r="N111" s="2"/>
      <c r="O111" s="2"/>
      <c r="P111" s="2"/>
      <c r="Q111" s="2"/>
      <c r="R111" s="2"/>
      <c r="S111" s="2"/>
      <c r="T111" s="2"/>
      <c r="U111" s="2"/>
    </row>
    <row r="112" spans="1:21">
      <c r="A112" s="1"/>
      <c r="B112" s="2"/>
      <c r="C112" s="2"/>
      <c r="D112" s="3"/>
      <c r="E112" s="4"/>
      <c r="F112" s="2"/>
      <c r="G112" s="2"/>
      <c r="H112" s="2"/>
      <c r="I112" s="2"/>
      <c r="J112" s="2"/>
      <c r="K112" s="2"/>
      <c r="L112" s="2"/>
      <c r="M112" s="2"/>
      <c r="N112" s="2"/>
      <c r="O112" s="2"/>
      <c r="P112" s="2"/>
      <c r="Q112" s="2"/>
      <c r="R112" s="2"/>
      <c r="S112" s="2"/>
      <c r="T112" s="2"/>
      <c r="U112" s="2"/>
    </row>
    <row r="113" spans="1:21">
      <c r="A113" s="1"/>
      <c r="B113" s="2"/>
      <c r="C113" s="2"/>
      <c r="D113" s="3"/>
      <c r="E113" s="4"/>
      <c r="F113" s="2"/>
      <c r="G113" s="2"/>
      <c r="H113" s="2"/>
      <c r="I113" s="2"/>
      <c r="J113" s="2"/>
      <c r="K113" s="2"/>
      <c r="L113" s="2"/>
      <c r="M113" s="2"/>
      <c r="N113" s="2"/>
      <c r="O113" s="2"/>
      <c r="P113" s="2"/>
      <c r="Q113" s="2"/>
      <c r="R113" s="2"/>
      <c r="S113" s="2"/>
      <c r="T113" s="2"/>
      <c r="U113" s="2"/>
    </row>
    <row r="114" spans="1:21">
      <c r="A114" s="1"/>
      <c r="B114" s="2"/>
      <c r="C114" s="2"/>
      <c r="D114" s="3"/>
      <c r="E114" s="4"/>
      <c r="F114" s="2"/>
      <c r="G114" s="2"/>
      <c r="H114" s="2"/>
      <c r="I114" s="2"/>
      <c r="J114" s="2"/>
      <c r="K114" s="2"/>
      <c r="L114" s="2"/>
      <c r="M114" s="2"/>
      <c r="N114" s="2"/>
      <c r="O114" s="2"/>
      <c r="P114" s="2"/>
      <c r="Q114" s="2"/>
      <c r="R114" s="2"/>
      <c r="S114" s="2"/>
      <c r="T114" s="2"/>
      <c r="U114" s="2"/>
    </row>
    <row r="115" spans="1:21">
      <c r="A115" s="1"/>
      <c r="B115" s="2"/>
      <c r="C115" s="2"/>
      <c r="D115" s="3"/>
      <c r="E115" s="4"/>
      <c r="F115" s="2"/>
      <c r="G115" s="2"/>
      <c r="H115" s="2"/>
      <c r="I115" s="2"/>
      <c r="J115" s="2"/>
      <c r="K115" s="2"/>
      <c r="L115" s="2"/>
      <c r="M115" s="2"/>
      <c r="N115" s="2"/>
      <c r="O115" s="2"/>
      <c r="P115" s="2"/>
      <c r="Q115" s="2"/>
      <c r="R115" s="2"/>
      <c r="S115" s="2"/>
      <c r="T115" s="2"/>
      <c r="U115" s="2"/>
    </row>
    <row r="116" spans="1:21">
      <c r="A116" s="1"/>
      <c r="B116" s="2"/>
      <c r="C116" s="2"/>
      <c r="D116" s="3"/>
      <c r="E116" s="4"/>
      <c r="F116" s="2"/>
      <c r="G116" s="2"/>
      <c r="H116" s="2"/>
      <c r="I116" s="2"/>
      <c r="J116" s="2"/>
      <c r="K116" s="2"/>
      <c r="L116" s="2"/>
      <c r="M116" s="2"/>
      <c r="N116" s="2"/>
      <c r="O116" s="2"/>
      <c r="P116" s="2"/>
      <c r="Q116" s="2"/>
      <c r="R116" s="2"/>
      <c r="S116" s="2"/>
      <c r="T116" s="2"/>
      <c r="U116" s="2"/>
    </row>
    <row r="117" spans="1:21">
      <c r="A117" s="1"/>
      <c r="B117" s="2"/>
      <c r="C117" s="2"/>
      <c r="D117" s="3"/>
      <c r="E117" s="4"/>
      <c r="F117" s="2"/>
      <c r="G117" s="2"/>
      <c r="H117" s="2"/>
      <c r="I117" s="2"/>
      <c r="J117" s="2"/>
      <c r="K117" s="2"/>
      <c r="L117" s="2"/>
      <c r="M117" s="2"/>
      <c r="N117" s="2"/>
      <c r="O117" s="2"/>
      <c r="P117" s="2"/>
      <c r="Q117" s="2"/>
      <c r="R117" s="2"/>
      <c r="S117" s="2"/>
      <c r="T117" s="2"/>
      <c r="U117" s="2"/>
    </row>
    <row r="118" spans="1:21">
      <c r="A118" s="1"/>
      <c r="B118" s="2"/>
      <c r="C118" s="2"/>
      <c r="D118" s="3"/>
      <c r="E118" s="4"/>
      <c r="F118" s="2"/>
      <c r="G118" s="2"/>
      <c r="H118" s="2"/>
      <c r="I118" s="2"/>
      <c r="J118" s="2"/>
      <c r="K118" s="2"/>
      <c r="L118" s="2"/>
      <c r="M118" s="2"/>
      <c r="N118" s="2"/>
      <c r="O118" s="2"/>
      <c r="P118" s="2"/>
      <c r="Q118" s="2"/>
      <c r="R118" s="2"/>
      <c r="S118" s="2"/>
      <c r="T118" s="2"/>
      <c r="U118" s="2"/>
    </row>
    <row r="119" spans="1:21">
      <c r="A119" s="1"/>
      <c r="B119" s="2"/>
      <c r="C119" s="2"/>
      <c r="D119" s="3"/>
      <c r="E119" s="4"/>
      <c r="F119" s="2"/>
      <c r="G119" s="2"/>
      <c r="H119" s="2"/>
      <c r="I119" s="2"/>
      <c r="J119" s="2"/>
      <c r="K119" s="2"/>
      <c r="L119" s="2"/>
      <c r="M119" s="2"/>
      <c r="N119" s="2"/>
      <c r="O119" s="2"/>
      <c r="P119" s="2"/>
      <c r="Q119" s="2"/>
      <c r="R119" s="2"/>
      <c r="S119" s="2"/>
      <c r="T119" s="2"/>
      <c r="U119" s="2"/>
    </row>
    <row r="120" spans="1:21">
      <c r="A120" s="1"/>
      <c r="B120" s="2"/>
      <c r="C120" s="2"/>
      <c r="D120" s="3"/>
      <c r="E120" s="4"/>
      <c r="F120" s="2"/>
      <c r="G120" s="2"/>
      <c r="H120" s="2"/>
      <c r="I120" s="2"/>
      <c r="J120" s="2"/>
      <c r="K120" s="2"/>
      <c r="L120" s="2"/>
      <c r="M120" s="2"/>
      <c r="N120" s="2"/>
      <c r="O120" s="2"/>
      <c r="P120" s="2"/>
      <c r="Q120" s="2"/>
      <c r="R120" s="2"/>
      <c r="S120" s="2"/>
      <c r="T120" s="2"/>
      <c r="U120" s="2"/>
    </row>
    <row r="121" spans="1:21">
      <c r="A121" s="1"/>
      <c r="B121" s="2"/>
      <c r="C121" s="2"/>
      <c r="D121" s="3"/>
      <c r="E121" s="4"/>
      <c r="F121" s="2"/>
      <c r="G121" s="2"/>
      <c r="H121" s="2"/>
      <c r="I121" s="2"/>
      <c r="J121" s="2"/>
      <c r="K121" s="2"/>
      <c r="L121" s="2"/>
      <c r="M121" s="2"/>
      <c r="N121" s="2"/>
      <c r="O121" s="2"/>
      <c r="P121" s="2"/>
      <c r="Q121" s="2"/>
      <c r="R121" s="2"/>
      <c r="S121" s="2"/>
      <c r="T121" s="2"/>
      <c r="U121" s="2"/>
    </row>
    <row r="122" spans="1:21">
      <c r="A122" s="1"/>
      <c r="B122" s="2"/>
      <c r="C122" s="2"/>
      <c r="D122" s="3"/>
      <c r="E122" s="4"/>
      <c r="F122" s="2"/>
      <c r="G122" s="2"/>
      <c r="H122" s="2"/>
      <c r="I122" s="2"/>
      <c r="J122" s="2"/>
      <c r="K122" s="2"/>
      <c r="L122" s="2"/>
      <c r="M122" s="2"/>
      <c r="N122" s="2"/>
      <c r="O122" s="2"/>
      <c r="P122" s="2"/>
      <c r="Q122" s="2"/>
      <c r="R122" s="2"/>
      <c r="S122" s="2"/>
      <c r="T122" s="2"/>
      <c r="U122" s="2"/>
    </row>
    <row r="123" spans="1:21">
      <c r="A123" s="1"/>
      <c r="B123" s="2"/>
      <c r="C123" s="2"/>
      <c r="D123" s="3"/>
      <c r="E123" s="4"/>
      <c r="F123" s="2"/>
      <c r="G123" s="2"/>
      <c r="H123" s="2"/>
      <c r="I123" s="2"/>
      <c r="J123" s="2"/>
      <c r="K123" s="2"/>
      <c r="L123" s="2"/>
      <c r="M123" s="2"/>
      <c r="N123" s="2"/>
      <c r="O123" s="2"/>
      <c r="P123" s="2"/>
      <c r="Q123" s="2"/>
      <c r="R123" s="2"/>
      <c r="S123" s="2"/>
      <c r="T123" s="2"/>
      <c r="U123" s="2"/>
    </row>
    <row r="124" spans="1:21">
      <c r="A124" s="1"/>
      <c r="B124" s="2"/>
      <c r="C124" s="2"/>
      <c r="D124" s="3"/>
      <c r="E124" s="4"/>
      <c r="F124" s="2"/>
      <c r="G124" s="2"/>
      <c r="H124" s="2"/>
      <c r="I124" s="2"/>
      <c r="J124" s="2"/>
      <c r="K124" s="2"/>
      <c r="L124" s="2"/>
      <c r="M124" s="2"/>
      <c r="N124" s="2"/>
      <c r="O124" s="2"/>
      <c r="P124" s="2"/>
      <c r="Q124" s="2"/>
      <c r="R124" s="2"/>
      <c r="S124" s="2"/>
      <c r="T124" s="2"/>
      <c r="U124" s="2"/>
    </row>
    <row r="125" spans="1:21">
      <c r="A125" s="1"/>
      <c r="B125" s="2"/>
      <c r="C125" s="2"/>
      <c r="D125" s="3"/>
      <c r="E125" s="4"/>
      <c r="F125" s="2"/>
      <c r="G125" s="2"/>
      <c r="H125" s="2"/>
      <c r="I125" s="2"/>
      <c r="J125" s="2"/>
      <c r="K125" s="2"/>
      <c r="L125" s="2"/>
      <c r="M125" s="2"/>
      <c r="N125" s="2"/>
      <c r="O125" s="2"/>
      <c r="P125" s="2"/>
      <c r="Q125" s="2"/>
      <c r="R125" s="2"/>
      <c r="S125" s="2"/>
      <c r="T125" s="2"/>
      <c r="U125" s="2"/>
    </row>
    <row r="126" spans="1:21">
      <c r="A126" s="1"/>
      <c r="B126" s="2"/>
      <c r="C126" s="2"/>
      <c r="D126" s="3"/>
      <c r="E126" s="4"/>
      <c r="F126" s="2"/>
      <c r="G126" s="2"/>
      <c r="H126" s="2"/>
      <c r="I126" s="2"/>
      <c r="J126" s="2"/>
      <c r="K126" s="2"/>
      <c r="L126" s="2"/>
      <c r="M126" s="2"/>
      <c r="N126" s="2"/>
      <c r="O126" s="2"/>
      <c r="P126" s="2"/>
      <c r="Q126" s="2"/>
      <c r="R126" s="2"/>
      <c r="S126" s="2"/>
      <c r="T126" s="2"/>
      <c r="U126" s="2"/>
    </row>
    <row r="127" spans="1:21">
      <c r="A127" s="1"/>
      <c r="B127" s="2"/>
      <c r="C127" s="2"/>
      <c r="D127" s="3"/>
      <c r="E127" s="4"/>
      <c r="F127" s="2"/>
      <c r="G127" s="2"/>
      <c r="H127" s="2"/>
      <c r="I127" s="2"/>
      <c r="J127" s="2"/>
      <c r="K127" s="2"/>
      <c r="L127" s="2"/>
      <c r="M127" s="2"/>
      <c r="N127" s="2"/>
      <c r="O127" s="2"/>
      <c r="P127" s="2"/>
      <c r="Q127" s="2"/>
      <c r="R127" s="2"/>
      <c r="S127" s="2"/>
      <c r="T127" s="2"/>
      <c r="U127" s="2"/>
    </row>
    <row r="128" spans="1:21">
      <c r="A128" s="1"/>
      <c r="B128" s="2"/>
      <c r="C128" s="2"/>
      <c r="D128" s="3"/>
      <c r="E128" s="4"/>
      <c r="F128" s="2"/>
      <c r="G128" s="2"/>
      <c r="H128" s="2"/>
      <c r="I128" s="2"/>
      <c r="J128" s="2"/>
      <c r="K128" s="2"/>
      <c r="L128" s="2"/>
      <c r="M128" s="2"/>
      <c r="N128" s="2"/>
      <c r="O128" s="2"/>
      <c r="P128" s="2"/>
      <c r="Q128" s="2"/>
      <c r="R128" s="2"/>
      <c r="S128" s="2"/>
      <c r="T128" s="2"/>
      <c r="U128" s="2"/>
    </row>
    <row r="129" spans="1:21">
      <c r="A129" s="1"/>
      <c r="B129" s="2"/>
      <c r="C129" s="2"/>
      <c r="D129" s="3"/>
      <c r="E129" s="4"/>
      <c r="F129" s="2"/>
      <c r="G129" s="2"/>
      <c r="H129" s="2"/>
      <c r="I129" s="2"/>
      <c r="J129" s="2"/>
      <c r="K129" s="2"/>
      <c r="L129" s="2"/>
      <c r="M129" s="2"/>
      <c r="N129" s="2"/>
      <c r="O129" s="2"/>
      <c r="P129" s="2"/>
      <c r="Q129" s="2"/>
      <c r="R129" s="2"/>
      <c r="S129" s="2"/>
      <c r="T129" s="2"/>
      <c r="U129" s="2"/>
    </row>
    <row r="130" spans="1:21">
      <c r="A130" s="1"/>
      <c r="B130" s="2"/>
      <c r="C130" s="2"/>
      <c r="D130" s="3"/>
      <c r="E130" s="4"/>
      <c r="F130" s="2"/>
      <c r="G130" s="2"/>
      <c r="H130" s="2"/>
      <c r="I130" s="2"/>
      <c r="J130" s="2"/>
      <c r="K130" s="2"/>
      <c r="L130" s="2"/>
      <c r="M130" s="2"/>
      <c r="N130" s="2"/>
      <c r="O130" s="2"/>
      <c r="P130" s="2"/>
      <c r="Q130" s="2"/>
      <c r="R130" s="2"/>
      <c r="S130" s="2"/>
      <c r="T130" s="2"/>
      <c r="U130" s="2"/>
    </row>
    <row r="131" spans="1:21">
      <c r="A131" s="1"/>
      <c r="B131" s="2"/>
      <c r="C131" s="2"/>
      <c r="D131" s="3"/>
      <c r="E131" s="4"/>
      <c r="F131" s="2"/>
      <c r="G131" s="2"/>
      <c r="H131" s="2"/>
      <c r="I131" s="2"/>
      <c r="J131" s="2"/>
      <c r="K131" s="2"/>
      <c r="L131" s="2"/>
      <c r="M131" s="2"/>
      <c r="N131" s="2"/>
      <c r="O131" s="2"/>
      <c r="P131" s="2"/>
      <c r="Q131" s="2"/>
      <c r="R131" s="2"/>
      <c r="S131" s="2"/>
      <c r="T131" s="2"/>
      <c r="U131" s="2"/>
    </row>
    <row r="132" spans="1:21">
      <c r="A132" s="1"/>
      <c r="B132" s="2"/>
      <c r="C132" s="2"/>
      <c r="D132" s="3"/>
      <c r="E132" s="4"/>
      <c r="F132" s="2"/>
      <c r="G132" s="2"/>
      <c r="H132" s="2"/>
      <c r="I132" s="2"/>
      <c r="J132" s="2"/>
      <c r="K132" s="2"/>
      <c r="L132" s="2"/>
      <c r="M132" s="2"/>
      <c r="N132" s="2"/>
      <c r="O132" s="2"/>
      <c r="P132" s="2"/>
      <c r="Q132" s="2"/>
      <c r="R132" s="2"/>
      <c r="S132" s="2"/>
      <c r="T132" s="2"/>
      <c r="U132" s="2"/>
    </row>
    <row r="133" spans="1:21">
      <c r="A133" s="1"/>
      <c r="B133" s="2"/>
      <c r="C133" s="2"/>
      <c r="D133" s="3"/>
      <c r="E133" s="4"/>
      <c r="F133" s="2"/>
      <c r="G133" s="2"/>
      <c r="H133" s="2"/>
      <c r="I133" s="2"/>
      <c r="J133" s="2"/>
      <c r="K133" s="2"/>
      <c r="L133" s="2"/>
      <c r="M133" s="2"/>
      <c r="N133" s="2"/>
      <c r="O133" s="2"/>
      <c r="P133" s="2"/>
      <c r="Q133" s="2"/>
      <c r="R133" s="2"/>
      <c r="S133" s="2"/>
      <c r="T133" s="2"/>
      <c r="U133" s="2"/>
    </row>
    <row r="134" spans="1:21">
      <c r="A134" s="1"/>
      <c r="B134" s="2"/>
      <c r="C134" s="2"/>
      <c r="D134" s="3"/>
      <c r="E134" s="4"/>
      <c r="F134" s="2"/>
      <c r="G134" s="2"/>
      <c r="H134" s="2"/>
      <c r="I134" s="2"/>
      <c r="J134" s="2"/>
      <c r="K134" s="2"/>
      <c r="L134" s="2"/>
      <c r="M134" s="2"/>
      <c r="N134" s="2"/>
      <c r="O134" s="2"/>
      <c r="P134" s="2"/>
      <c r="Q134" s="2"/>
      <c r="R134" s="2"/>
      <c r="S134" s="2"/>
      <c r="T134" s="2"/>
      <c r="U134" s="2"/>
    </row>
    <row r="135" spans="1:21">
      <c r="A135" s="1"/>
      <c r="B135" s="2"/>
      <c r="C135" s="2"/>
      <c r="D135" s="3"/>
      <c r="E135" s="4"/>
      <c r="F135" s="2"/>
      <c r="G135" s="2"/>
      <c r="H135" s="2"/>
      <c r="I135" s="2"/>
      <c r="J135" s="2"/>
      <c r="K135" s="2"/>
      <c r="L135" s="2"/>
      <c r="M135" s="2"/>
      <c r="N135" s="2"/>
      <c r="O135" s="2"/>
      <c r="P135" s="2"/>
      <c r="Q135" s="2"/>
      <c r="R135" s="2"/>
      <c r="S135" s="2"/>
      <c r="T135" s="2"/>
      <c r="U135" s="2"/>
    </row>
    <row r="136" spans="1:21">
      <c r="A136" s="1"/>
      <c r="B136" s="2"/>
      <c r="C136" s="2"/>
      <c r="D136" s="3"/>
      <c r="E136" s="4"/>
      <c r="F136" s="2"/>
      <c r="G136" s="2"/>
      <c r="H136" s="2"/>
      <c r="I136" s="2"/>
      <c r="J136" s="2"/>
      <c r="K136" s="2"/>
      <c r="L136" s="2"/>
      <c r="M136" s="2"/>
      <c r="N136" s="2"/>
      <c r="O136" s="2"/>
      <c r="P136" s="2"/>
      <c r="Q136" s="2"/>
      <c r="R136" s="2"/>
      <c r="S136" s="2"/>
      <c r="T136" s="2"/>
      <c r="U136" s="2"/>
    </row>
    <row r="137" spans="1:21">
      <c r="A137" s="1"/>
      <c r="B137" s="2"/>
      <c r="C137" s="2"/>
      <c r="D137" s="3"/>
      <c r="E137" s="4"/>
      <c r="F137" s="2"/>
      <c r="G137" s="2"/>
      <c r="H137" s="2"/>
      <c r="I137" s="2"/>
      <c r="J137" s="2"/>
      <c r="K137" s="2"/>
      <c r="L137" s="2"/>
      <c r="M137" s="2"/>
      <c r="N137" s="2"/>
      <c r="O137" s="2"/>
      <c r="P137" s="2"/>
      <c r="Q137" s="2"/>
      <c r="R137" s="2"/>
      <c r="S137" s="2"/>
      <c r="T137" s="2"/>
      <c r="U137" s="2"/>
    </row>
    <row r="138" spans="1:21">
      <c r="A138" s="1"/>
      <c r="B138" s="2"/>
      <c r="C138" s="2"/>
      <c r="D138" s="3"/>
      <c r="E138" s="4"/>
      <c r="F138" s="2"/>
      <c r="G138" s="2"/>
      <c r="H138" s="2"/>
      <c r="I138" s="2"/>
      <c r="J138" s="2"/>
      <c r="K138" s="2"/>
      <c r="L138" s="2"/>
      <c r="M138" s="2"/>
      <c r="N138" s="2"/>
      <c r="O138" s="2"/>
      <c r="P138" s="2"/>
      <c r="Q138" s="2"/>
      <c r="R138" s="2"/>
      <c r="S138" s="2"/>
      <c r="T138" s="2"/>
      <c r="U138" s="2"/>
    </row>
    <row r="139" spans="1:21">
      <c r="A139" s="1"/>
      <c r="B139" s="2"/>
      <c r="C139" s="2"/>
      <c r="D139" s="3"/>
      <c r="E139" s="4"/>
      <c r="F139" s="2"/>
      <c r="G139" s="2"/>
      <c r="H139" s="2"/>
      <c r="I139" s="2"/>
      <c r="J139" s="2"/>
      <c r="K139" s="2"/>
      <c r="L139" s="2"/>
      <c r="M139" s="2"/>
      <c r="N139" s="2"/>
      <c r="O139" s="2"/>
      <c r="P139" s="2"/>
      <c r="Q139" s="2"/>
      <c r="R139" s="2"/>
      <c r="S139" s="2"/>
      <c r="T139" s="2"/>
      <c r="U139" s="2"/>
    </row>
    <row r="140" spans="1:21">
      <c r="A140" s="1"/>
      <c r="B140" s="2"/>
      <c r="C140" s="2"/>
      <c r="D140" s="3"/>
      <c r="E140" s="4"/>
      <c r="F140" s="2"/>
      <c r="G140" s="2"/>
      <c r="H140" s="2"/>
      <c r="I140" s="2"/>
      <c r="J140" s="2"/>
      <c r="K140" s="2"/>
      <c r="L140" s="2"/>
      <c r="M140" s="2"/>
      <c r="N140" s="2"/>
      <c r="O140" s="2"/>
      <c r="P140" s="2"/>
      <c r="Q140" s="2"/>
      <c r="R140" s="2"/>
      <c r="S140" s="2"/>
      <c r="T140" s="2"/>
      <c r="U140" s="2"/>
    </row>
    <row r="141" spans="1:21">
      <c r="A141" s="1"/>
      <c r="B141" s="2"/>
      <c r="C141" s="2"/>
      <c r="D141" s="3"/>
      <c r="E141" s="4"/>
      <c r="F141" s="2"/>
      <c r="G141" s="2"/>
      <c r="H141" s="2"/>
      <c r="I141" s="2"/>
      <c r="J141" s="2"/>
      <c r="K141" s="2"/>
      <c r="L141" s="2"/>
      <c r="M141" s="2"/>
      <c r="N141" s="2"/>
      <c r="O141" s="2"/>
      <c r="P141" s="2"/>
      <c r="Q141" s="2"/>
      <c r="R141" s="2"/>
      <c r="S141" s="2"/>
      <c r="T141" s="2"/>
      <c r="U141" s="2"/>
    </row>
    <row r="142" spans="1:21">
      <c r="A142" s="1"/>
      <c r="B142" s="2"/>
      <c r="C142" s="2"/>
      <c r="D142" s="3"/>
      <c r="E142" s="4"/>
      <c r="F142" s="2"/>
      <c r="G142" s="2"/>
      <c r="H142" s="2"/>
      <c r="I142" s="2"/>
      <c r="J142" s="2"/>
      <c r="K142" s="2"/>
      <c r="L142" s="2"/>
      <c r="M142" s="2"/>
      <c r="N142" s="2"/>
      <c r="O142" s="2"/>
      <c r="P142" s="2"/>
      <c r="Q142" s="2"/>
      <c r="R142" s="2"/>
      <c r="S142" s="2"/>
      <c r="T142" s="2"/>
      <c r="U142" s="2"/>
    </row>
    <row r="143" spans="1:21">
      <c r="A143" s="1"/>
      <c r="B143" s="2"/>
      <c r="C143" s="2"/>
      <c r="D143" s="3"/>
      <c r="E143" s="4"/>
      <c r="F143" s="2"/>
      <c r="G143" s="2"/>
      <c r="H143" s="2"/>
      <c r="I143" s="2"/>
      <c r="J143" s="2"/>
      <c r="K143" s="2"/>
      <c r="L143" s="2"/>
      <c r="M143" s="2"/>
      <c r="N143" s="2"/>
      <c r="O143" s="2"/>
      <c r="P143" s="2"/>
      <c r="Q143" s="2"/>
      <c r="R143" s="2"/>
      <c r="S143" s="2"/>
      <c r="T143" s="2"/>
      <c r="U143" s="2"/>
    </row>
    <row r="144" spans="1:21">
      <c r="A144" s="1"/>
      <c r="B144" s="2"/>
      <c r="C144" s="2"/>
      <c r="D144" s="3"/>
      <c r="E144" s="4"/>
      <c r="F144" s="2"/>
      <c r="G144" s="2"/>
      <c r="H144" s="2"/>
      <c r="I144" s="2"/>
      <c r="J144" s="2"/>
      <c r="K144" s="2"/>
      <c r="L144" s="2"/>
      <c r="M144" s="2"/>
      <c r="N144" s="2"/>
      <c r="O144" s="2"/>
      <c r="P144" s="2"/>
      <c r="Q144" s="2"/>
      <c r="R144" s="2"/>
      <c r="S144" s="2"/>
      <c r="T144" s="2"/>
      <c r="U144" s="2"/>
    </row>
    <row r="145" spans="1:21">
      <c r="A145" s="1"/>
      <c r="B145" s="2"/>
      <c r="C145" s="2"/>
      <c r="D145" s="3"/>
      <c r="E145" s="4"/>
      <c r="F145" s="2"/>
      <c r="G145" s="2"/>
      <c r="H145" s="2"/>
      <c r="I145" s="2"/>
      <c r="J145" s="2"/>
      <c r="K145" s="2"/>
      <c r="L145" s="2"/>
      <c r="M145" s="2"/>
      <c r="N145" s="2"/>
      <c r="O145" s="2"/>
      <c r="P145" s="2"/>
      <c r="Q145" s="2"/>
      <c r="R145" s="2"/>
      <c r="S145" s="2"/>
      <c r="T145" s="2"/>
      <c r="U145" s="2"/>
    </row>
    <row r="146" spans="1:21">
      <c r="A146" s="1"/>
      <c r="B146" s="2"/>
      <c r="C146" s="2"/>
      <c r="D146" s="3"/>
      <c r="E146" s="4"/>
      <c r="F146" s="2"/>
      <c r="G146" s="2"/>
      <c r="H146" s="2"/>
      <c r="I146" s="2"/>
      <c r="J146" s="2"/>
      <c r="K146" s="2"/>
      <c r="L146" s="2"/>
      <c r="M146" s="2"/>
      <c r="N146" s="2"/>
      <c r="O146" s="2"/>
      <c r="P146" s="2"/>
      <c r="Q146" s="2"/>
      <c r="R146" s="2"/>
      <c r="S146" s="2"/>
      <c r="T146" s="2"/>
      <c r="U146" s="2"/>
    </row>
    <row r="147" spans="1:21">
      <c r="A147" s="1"/>
      <c r="B147" s="2"/>
      <c r="C147" s="2"/>
      <c r="D147" s="3"/>
      <c r="E147" s="4"/>
      <c r="F147" s="2"/>
      <c r="G147" s="2"/>
      <c r="H147" s="2"/>
      <c r="I147" s="2"/>
      <c r="J147" s="2"/>
      <c r="K147" s="2"/>
      <c r="L147" s="2"/>
      <c r="M147" s="2"/>
      <c r="N147" s="2"/>
      <c r="O147" s="2"/>
      <c r="P147" s="2"/>
      <c r="Q147" s="2"/>
      <c r="R147" s="2"/>
      <c r="S147" s="2"/>
      <c r="T147" s="2"/>
      <c r="U147" s="2"/>
    </row>
    <row r="148" spans="1:21">
      <c r="A148" s="1"/>
      <c r="B148" s="2"/>
      <c r="C148" s="2"/>
      <c r="D148" s="3"/>
      <c r="E148" s="4"/>
      <c r="F148" s="2"/>
      <c r="G148" s="2"/>
      <c r="H148" s="2"/>
      <c r="I148" s="2"/>
      <c r="J148" s="2"/>
      <c r="K148" s="2"/>
      <c r="L148" s="2"/>
      <c r="M148" s="2"/>
      <c r="N148" s="2"/>
      <c r="O148" s="2"/>
      <c r="P148" s="2"/>
      <c r="Q148" s="2"/>
      <c r="R148" s="2"/>
      <c r="S148" s="2"/>
      <c r="T148" s="2"/>
      <c r="U148" s="2"/>
    </row>
    <row r="149" spans="1:21">
      <c r="A149" s="1"/>
      <c r="B149" s="2"/>
      <c r="C149" s="2"/>
      <c r="D149" s="3"/>
      <c r="E149" s="4"/>
      <c r="F149" s="2"/>
      <c r="G149" s="2"/>
      <c r="H149" s="2"/>
      <c r="I149" s="2"/>
      <c r="J149" s="2"/>
      <c r="K149" s="2"/>
      <c r="L149" s="2"/>
      <c r="M149" s="2"/>
      <c r="N149" s="2"/>
      <c r="O149" s="2"/>
      <c r="P149" s="2"/>
      <c r="Q149" s="2"/>
      <c r="R149" s="2"/>
      <c r="S149" s="2"/>
      <c r="T149" s="2"/>
      <c r="U149" s="2"/>
    </row>
    <row r="150" spans="1:21">
      <c r="A150" s="1"/>
      <c r="B150" s="2"/>
      <c r="C150" s="2"/>
      <c r="D150" s="3"/>
      <c r="E150" s="4"/>
      <c r="F150" s="2"/>
      <c r="G150" s="2"/>
      <c r="H150" s="2"/>
      <c r="I150" s="2"/>
      <c r="J150" s="2"/>
      <c r="K150" s="2"/>
      <c r="L150" s="2"/>
      <c r="M150" s="2"/>
      <c r="N150" s="2"/>
      <c r="O150" s="2"/>
      <c r="P150" s="2"/>
      <c r="Q150" s="2"/>
      <c r="R150" s="2"/>
      <c r="S150" s="2"/>
      <c r="T150" s="2"/>
      <c r="U150" s="2"/>
    </row>
    <row r="151" spans="1:21">
      <c r="A151" s="1"/>
      <c r="B151" s="2"/>
      <c r="C151" s="2"/>
      <c r="D151" s="3"/>
      <c r="E151" s="4"/>
      <c r="F151" s="2"/>
      <c r="G151" s="2"/>
      <c r="H151" s="2"/>
      <c r="I151" s="2"/>
      <c r="J151" s="2"/>
      <c r="K151" s="2"/>
      <c r="L151" s="2"/>
      <c r="M151" s="2"/>
      <c r="N151" s="2"/>
      <c r="O151" s="2"/>
      <c r="P151" s="2"/>
      <c r="Q151" s="2"/>
      <c r="R151" s="2"/>
      <c r="S151" s="2"/>
      <c r="T151" s="2"/>
      <c r="U151" s="2"/>
    </row>
    <row r="152" spans="1:21">
      <c r="A152" s="1"/>
      <c r="B152" s="2"/>
      <c r="C152" s="2"/>
      <c r="D152" s="3"/>
      <c r="E152" s="4"/>
      <c r="F152" s="2"/>
      <c r="G152" s="2"/>
      <c r="H152" s="2"/>
      <c r="I152" s="2"/>
      <c r="J152" s="2"/>
      <c r="K152" s="2"/>
      <c r="L152" s="2"/>
      <c r="M152" s="2"/>
      <c r="N152" s="2"/>
      <c r="O152" s="2"/>
      <c r="P152" s="2"/>
      <c r="Q152" s="2"/>
      <c r="R152" s="2"/>
      <c r="S152" s="2"/>
      <c r="T152" s="2"/>
      <c r="U152" s="2"/>
    </row>
    <row r="153" spans="1:21">
      <c r="A153" s="1"/>
      <c r="B153" s="2"/>
      <c r="C153" s="2"/>
      <c r="D153" s="3"/>
      <c r="E153" s="4"/>
      <c r="F153" s="2"/>
      <c r="G153" s="2"/>
      <c r="H153" s="2"/>
      <c r="I153" s="2"/>
      <c r="J153" s="2"/>
      <c r="K153" s="2"/>
      <c r="L153" s="2"/>
      <c r="M153" s="2"/>
      <c r="N153" s="2"/>
      <c r="O153" s="2"/>
      <c r="P153" s="2"/>
      <c r="Q153" s="2"/>
      <c r="R153" s="2"/>
      <c r="S153" s="2"/>
      <c r="T153" s="2"/>
      <c r="U153" s="2"/>
    </row>
    <row r="154" spans="1:21">
      <c r="A154" s="1"/>
      <c r="B154" s="2"/>
      <c r="C154" s="2"/>
      <c r="D154" s="3"/>
      <c r="E154" s="4"/>
      <c r="F154" s="2"/>
      <c r="G154" s="2"/>
      <c r="H154" s="2"/>
      <c r="I154" s="2"/>
      <c r="J154" s="2"/>
      <c r="K154" s="2"/>
      <c r="L154" s="2"/>
      <c r="M154" s="2"/>
      <c r="N154" s="2"/>
      <c r="O154" s="2"/>
      <c r="P154" s="2"/>
      <c r="Q154" s="2"/>
      <c r="R154" s="2"/>
      <c r="S154" s="2"/>
      <c r="T154" s="2"/>
      <c r="U154" s="2"/>
    </row>
    <row r="155" spans="1:21">
      <c r="A155" s="1"/>
      <c r="B155" s="2"/>
      <c r="C155" s="2"/>
      <c r="D155" s="3"/>
      <c r="E155" s="4"/>
      <c r="F155" s="2"/>
      <c r="G155" s="2"/>
      <c r="H155" s="2"/>
      <c r="I155" s="2"/>
      <c r="J155" s="2"/>
      <c r="K155" s="2"/>
      <c r="L155" s="2"/>
      <c r="M155" s="2"/>
      <c r="N155" s="2"/>
      <c r="O155" s="2"/>
      <c r="P155" s="2"/>
      <c r="Q155" s="2"/>
      <c r="R155" s="2"/>
      <c r="S155" s="2"/>
      <c r="T155" s="2"/>
      <c r="U155" s="2"/>
    </row>
    <row r="156" spans="1:21">
      <c r="A156" s="1"/>
      <c r="B156" s="2"/>
      <c r="C156" s="2"/>
      <c r="D156" s="3"/>
      <c r="E156" s="4"/>
      <c r="F156" s="2"/>
      <c r="G156" s="2"/>
      <c r="H156" s="2"/>
      <c r="I156" s="2"/>
      <c r="J156" s="2"/>
      <c r="K156" s="2"/>
      <c r="L156" s="2"/>
      <c r="M156" s="2"/>
      <c r="N156" s="2"/>
      <c r="O156" s="2"/>
      <c r="P156" s="2"/>
      <c r="Q156" s="2"/>
      <c r="R156" s="2"/>
      <c r="S156" s="2"/>
      <c r="T156" s="2"/>
      <c r="U156" s="2"/>
    </row>
    <row r="157" spans="1:21">
      <c r="A157" s="1"/>
      <c r="B157" s="2"/>
      <c r="C157" s="2"/>
      <c r="D157" s="3"/>
      <c r="E157" s="4"/>
      <c r="F157" s="2"/>
      <c r="G157" s="2"/>
      <c r="H157" s="2"/>
      <c r="I157" s="2"/>
      <c r="J157" s="2"/>
      <c r="K157" s="2"/>
      <c r="L157" s="2"/>
      <c r="M157" s="2"/>
      <c r="N157" s="2"/>
      <c r="O157" s="2"/>
      <c r="P157" s="2"/>
      <c r="Q157" s="2"/>
      <c r="R157" s="2"/>
      <c r="S157" s="2"/>
      <c r="T157" s="2"/>
      <c r="U157" s="2"/>
    </row>
    <row r="158" spans="1:21">
      <c r="A158" s="1"/>
      <c r="B158" s="2"/>
      <c r="C158" s="2"/>
      <c r="D158" s="3"/>
      <c r="E158" s="4"/>
      <c r="F158" s="2"/>
      <c r="G158" s="2"/>
      <c r="H158" s="2"/>
      <c r="I158" s="2"/>
      <c r="J158" s="2"/>
      <c r="K158" s="2"/>
      <c r="L158" s="2"/>
      <c r="M158" s="2"/>
      <c r="N158" s="2"/>
      <c r="O158" s="2"/>
      <c r="P158" s="2"/>
      <c r="Q158" s="2"/>
      <c r="R158" s="2"/>
      <c r="S158" s="2"/>
      <c r="T158" s="2"/>
      <c r="U158" s="2"/>
    </row>
    <row r="159" spans="1:21">
      <c r="A159" s="1"/>
      <c r="B159" s="2"/>
      <c r="C159" s="2"/>
      <c r="D159" s="3"/>
      <c r="E159" s="4"/>
      <c r="F159" s="2"/>
      <c r="G159" s="2"/>
      <c r="H159" s="2"/>
      <c r="I159" s="2"/>
      <c r="J159" s="2"/>
      <c r="K159" s="2"/>
      <c r="L159" s="2"/>
      <c r="M159" s="2"/>
      <c r="N159" s="2"/>
      <c r="O159" s="2"/>
      <c r="P159" s="2"/>
      <c r="Q159" s="2"/>
      <c r="R159" s="2"/>
      <c r="S159" s="2"/>
      <c r="T159" s="2"/>
      <c r="U159" s="2"/>
    </row>
    <row r="160" spans="1:21">
      <c r="A160" s="1"/>
      <c r="B160" s="2"/>
      <c r="C160" s="2"/>
      <c r="D160" s="3"/>
      <c r="E160" s="4"/>
      <c r="F160" s="2"/>
      <c r="G160" s="2"/>
      <c r="H160" s="2"/>
      <c r="I160" s="2"/>
      <c r="J160" s="2"/>
      <c r="K160" s="2"/>
      <c r="L160" s="2"/>
      <c r="M160" s="2"/>
      <c r="N160" s="2"/>
      <c r="O160" s="2"/>
      <c r="P160" s="2"/>
      <c r="Q160" s="2"/>
      <c r="R160" s="2"/>
      <c r="S160" s="2"/>
      <c r="T160" s="2"/>
      <c r="U160" s="2"/>
    </row>
    <row r="161" spans="1:21">
      <c r="A161" s="1"/>
      <c r="B161" s="2"/>
      <c r="C161" s="2"/>
      <c r="D161" s="3"/>
      <c r="E161" s="4"/>
      <c r="F161" s="2"/>
      <c r="G161" s="2"/>
      <c r="H161" s="2"/>
      <c r="I161" s="2"/>
      <c r="J161" s="2"/>
      <c r="K161" s="2"/>
      <c r="L161" s="2"/>
      <c r="M161" s="2"/>
      <c r="N161" s="2"/>
      <c r="O161" s="2"/>
      <c r="P161" s="2"/>
      <c r="Q161" s="2"/>
      <c r="R161" s="2"/>
      <c r="S161" s="2"/>
      <c r="T161" s="2"/>
      <c r="U161" s="2"/>
    </row>
    <row r="162" spans="1:21">
      <c r="A162" s="1"/>
      <c r="B162" s="2"/>
      <c r="C162" s="2"/>
      <c r="D162" s="3"/>
      <c r="E162" s="4"/>
      <c r="F162" s="2"/>
      <c r="G162" s="2"/>
      <c r="H162" s="2"/>
      <c r="I162" s="2"/>
      <c r="J162" s="2"/>
      <c r="K162" s="2"/>
      <c r="L162" s="2"/>
      <c r="M162" s="2"/>
      <c r="N162" s="2"/>
      <c r="O162" s="2"/>
      <c r="P162" s="2"/>
      <c r="Q162" s="2"/>
      <c r="R162" s="2"/>
      <c r="S162" s="2"/>
      <c r="T162" s="2"/>
      <c r="U162" s="2"/>
    </row>
    <row r="163" spans="1:21">
      <c r="A163" s="1"/>
      <c r="B163" s="2"/>
      <c r="C163" s="2"/>
      <c r="D163" s="3"/>
      <c r="E163" s="4"/>
      <c r="F163" s="2"/>
      <c r="G163" s="2"/>
      <c r="H163" s="2"/>
      <c r="I163" s="2"/>
      <c r="J163" s="2"/>
      <c r="K163" s="2"/>
      <c r="L163" s="2"/>
      <c r="M163" s="2"/>
      <c r="N163" s="2"/>
      <c r="O163" s="2"/>
      <c r="P163" s="2"/>
      <c r="Q163" s="2"/>
      <c r="R163" s="2"/>
      <c r="S163" s="2"/>
      <c r="T163" s="2"/>
      <c r="U163" s="2"/>
    </row>
    <row r="164" spans="1:21">
      <c r="A164" s="1"/>
      <c r="B164" s="2"/>
      <c r="C164" s="2"/>
      <c r="D164" s="3"/>
      <c r="E164" s="4"/>
      <c r="F164" s="2"/>
      <c r="G164" s="2"/>
      <c r="H164" s="2"/>
      <c r="I164" s="2"/>
      <c r="J164" s="2"/>
      <c r="K164" s="2"/>
      <c r="L164" s="2"/>
      <c r="M164" s="2"/>
      <c r="N164" s="2"/>
      <c r="O164" s="2"/>
      <c r="P164" s="2"/>
      <c r="Q164" s="2"/>
      <c r="R164" s="2"/>
      <c r="S164" s="2"/>
      <c r="T164" s="2"/>
      <c r="U164" s="2"/>
    </row>
    <row r="165" spans="1:21">
      <c r="A165" s="1"/>
      <c r="B165" s="2"/>
      <c r="C165" s="2"/>
      <c r="D165" s="3"/>
      <c r="E165" s="4"/>
      <c r="F165" s="2"/>
      <c r="G165" s="2"/>
      <c r="H165" s="2"/>
      <c r="I165" s="2"/>
      <c r="J165" s="2"/>
      <c r="K165" s="2"/>
      <c r="L165" s="2"/>
      <c r="M165" s="2"/>
      <c r="N165" s="2"/>
      <c r="O165" s="2"/>
      <c r="P165" s="2"/>
      <c r="Q165" s="2"/>
      <c r="R165" s="2"/>
      <c r="S165" s="2"/>
      <c r="T165" s="2"/>
      <c r="U165" s="2"/>
    </row>
    <row r="166" spans="1:21">
      <c r="A166" s="1"/>
      <c r="B166" s="2"/>
      <c r="C166" s="2"/>
      <c r="D166" s="3"/>
      <c r="E166" s="4"/>
      <c r="F166" s="2"/>
      <c r="G166" s="2"/>
      <c r="H166" s="2"/>
      <c r="I166" s="2"/>
      <c r="J166" s="2"/>
      <c r="K166" s="2"/>
      <c r="L166" s="2"/>
      <c r="M166" s="2"/>
      <c r="N166" s="2"/>
      <c r="O166" s="2"/>
      <c r="P166" s="2"/>
      <c r="Q166" s="2"/>
      <c r="R166" s="2"/>
      <c r="S166" s="2"/>
      <c r="T166" s="2"/>
      <c r="U166" s="2"/>
    </row>
    <row r="167" spans="1:21">
      <c r="A167" s="1"/>
      <c r="B167" s="2"/>
      <c r="C167" s="2"/>
      <c r="D167" s="3"/>
      <c r="E167" s="4"/>
      <c r="F167" s="2"/>
      <c r="G167" s="2"/>
      <c r="H167" s="2"/>
      <c r="I167" s="2"/>
      <c r="J167" s="2"/>
      <c r="K167" s="2"/>
      <c r="L167" s="2"/>
      <c r="M167" s="2"/>
      <c r="N167" s="2"/>
      <c r="O167" s="2"/>
      <c r="P167" s="2"/>
      <c r="Q167" s="2"/>
      <c r="R167" s="2"/>
      <c r="S167" s="2"/>
      <c r="T167" s="2"/>
      <c r="U167" s="2"/>
    </row>
    <row r="168" spans="1:21">
      <c r="A168" s="1"/>
      <c r="B168" s="2"/>
      <c r="C168" s="2"/>
      <c r="D168" s="3"/>
      <c r="E168" s="4"/>
      <c r="F168" s="2"/>
      <c r="G168" s="2"/>
      <c r="H168" s="2"/>
      <c r="I168" s="2"/>
      <c r="J168" s="2"/>
      <c r="K168" s="2"/>
      <c r="L168" s="2"/>
      <c r="M168" s="2"/>
      <c r="N168" s="2"/>
      <c r="O168" s="2"/>
      <c r="P168" s="2"/>
      <c r="Q168" s="2"/>
      <c r="R168" s="2"/>
      <c r="S168" s="2"/>
      <c r="T168" s="2"/>
      <c r="U168" s="2"/>
    </row>
    <row r="169" spans="1:21">
      <c r="A169" s="1"/>
      <c r="B169" s="2"/>
      <c r="C169" s="2"/>
      <c r="D169" s="3"/>
      <c r="E169" s="4"/>
      <c r="F169" s="2"/>
      <c r="G169" s="2"/>
      <c r="H169" s="2"/>
      <c r="I169" s="2"/>
      <c r="J169" s="2"/>
      <c r="K169" s="2"/>
      <c r="L169" s="2"/>
      <c r="M169" s="2"/>
      <c r="N169" s="2"/>
      <c r="O169" s="2"/>
      <c r="P169" s="2"/>
      <c r="Q169" s="2"/>
      <c r="R169" s="2"/>
      <c r="S169" s="2"/>
      <c r="T169" s="2"/>
      <c r="U169" s="2"/>
    </row>
    <row r="170" spans="1:21">
      <c r="A170" s="1"/>
      <c r="B170" s="2"/>
      <c r="C170" s="2"/>
      <c r="D170" s="3"/>
      <c r="E170" s="4"/>
      <c r="F170" s="2"/>
      <c r="G170" s="2"/>
      <c r="H170" s="2"/>
      <c r="I170" s="2"/>
      <c r="J170" s="2"/>
      <c r="K170" s="2"/>
      <c r="L170" s="2"/>
      <c r="M170" s="2"/>
      <c r="N170" s="2"/>
      <c r="O170" s="2"/>
      <c r="P170" s="2"/>
      <c r="Q170" s="2"/>
      <c r="R170" s="2"/>
      <c r="S170" s="2"/>
      <c r="T170" s="2"/>
      <c r="U170" s="2"/>
    </row>
    <row r="171" spans="1:21">
      <c r="A171" s="1"/>
      <c r="B171" s="2"/>
      <c r="C171" s="2"/>
      <c r="D171" s="3"/>
      <c r="E171" s="4"/>
      <c r="F171" s="2"/>
      <c r="G171" s="2"/>
      <c r="H171" s="2"/>
      <c r="I171" s="2"/>
      <c r="J171" s="2"/>
      <c r="K171" s="2"/>
      <c r="L171" s="2"/>
      <c r="M171" s="2"/>
      <c r="N171" s="2"/>
      <c r="O171" s="2"/>
      <c r="P171" s="2"/>
      <c r="Q171" s="2"/>
      <c r="R171" s="2"/>
      <c r="S171" s="2"/>
      <c r="T171" s="2"/>
      <c r="U171" s="2"/>
    </row>
    <row r="172" spans="1:21">
      <c r="A172" s="1"/>
      <c r="B172" s="2"/>
      <c r="C172" s="2"/>
      <c r="D172" s="3"/>
      <c r="E172" s="4"/>
      <c r="F172" s="2"/>
      <c r="G172" s="2"/>
      <c r="H172" s="2"/>
      <c r="I172" s="2"/>
      <c r="J172" s="2"/>
      <c r="K172" s="2"/>
      <c r="L172" s="2"/>
      <c r="M172" s="2"/>
      <c r="N172" s="2"/>
      <c r="O172" s="2"/>
      <c r="P172" s="2"/>
      <c r="Q172" s="2"/>
      <c r="R172" s="2"/>
      <c r="S172" s="2"/>
      <c r="T172" s="2"/>
      <c r="U172" s="2"/>
    </row>
    <row r="173" spans="1:21">
      <c r="A173" s="1"/>
      <c r="B173" s="2"/>
      <c r="C173" s="2"/>
      <c r="D173" s="3"/>
      <c r="E173" s="4"/>
      <c r="F173" s="2"/>
      <c r="G173" s="2"/>
      <c r="H173" s="2"/>
      <c r="I173" s="2"/>
      <c r="J173" s="2"/>
      <c r="K173" s="2"/>
      <c r="L173" s="2"/>
      <c r="M173" s="2"/>
      <c r="N173" s="2"/>
      <c r="O173" s="2"/>
      <c r="P173" s="2"/>
      <c r="Q173" s="2"/>
      <c r="R173" s="2"/>
      <c r="S173" s="2"/>
      <c r="T173" s="2"/>
      <c r="U173" s="2"/>
    </row>
    <row r="174" spans="1:21">
      <c r="A174" s="1"/>
      <c r="B174" s="2"/>
      <c r="C174" s="2"/>
      <c r="D174" s="3"/>
      <c r="E174" s="4"/>
      <c r="F174" s="2"/>
      <c r="G174" s="2"/>
      <c r="H174" s="2"/>
      <c r="I174" s="2"/>
      <c r="J174" s="2"/>
      <c r="K174" s="2"/>
      <c r="L174" s="2"/>
      <c r="M174" s="2"/>
      <c r="N174" s="2"/>
      <c r="O174" s="2"/>
      <c r="P174" s="2"/>
      <c r="Q174" s="2"/>
      <c r="R174" s="2"/>
      <c r="S174" s="2"/>
      <c r="T174" s="2"/>
      <c r="U174" s="2"/>
    </row>
    <row r="175" spans="1:21">
      <c r="A175" s="1"/>
      <c r="B175" s="2"/>
      <c r="C175" s="2"/>
      <c r="D175" s="3"/>
      <c r="E175" s="4"/>
      <c r="F175" s="2"/>
      <c r="G175" s="2"/>
      <c r="H175" s="2"/>
      <c r="I175" s="2"/>
      <c r="J175" s="2"/>
      <c r="K175" s="2"/>
      <c r="L175" s="2"/>
      <c r="M175" s="2"/>
      <c r="N175" s="2"/>
      <c r="O175" s="2"/>
      <c r="P175" s="2"/>
      <c r="Q175" s="2"/>
      <c r="R175" s="2"/>
      <c r="S175" s="2"/>
      <c r="T175" s="2"/>
      <c r="U175" s="2"/>
    </row>
    <row r="176" spans="1:21">
      <c r="A176" s="1"/>
      <c r="B176" s="2"/>
      <c r="C176" s="2"/>
      <c r="D176" s="3"/>
      <c r="E176" s="4"/>
      <c r="F176" s="2"/>
      <c r="G176" s="2"/>
      <c r="H176" s="2"/>
      <c r="I176" s="2"/>
      <c r="J176" s="2"/>
      <c r="K176" s="2"/>
      <c r="L176" s="2"/>
      <c r="M176" s="2"/>
      <c r="N176" s="2"/>
      <c r="O176" s="2"/>
      <c r="P176" s="2"/>
      <c r="Q176" s="2"/>
      <c r="R176" s="2"/>
      <c r="S176" s="2"/>
      <c r="T176" s="2"/>
      <c r="U176" s="2"/>
    </row>
    <row r="177" spans="1:21">
      <c r="A177" s="1"/>
      <c r="B177" s="2"/>
      <c r="C177" s="2"/>
      <c r="D177" s="3"/>
      <c r="E177" s="4"/>
      <c r="F177" s="2"/>
      <c r="G177" s="2"/>
      <c r="H177" s="2"/>
      <c r="I177" s="2"/>
      <c r="J177" s="2"/>
      <c r="K177" s="2"/>
      <c r="L177" s="2"/>
      <c r="M177" s="2"/>
      <c r="N177" s="2"/>
      <c r="O177" s="2"/>
      <c r="P177" s="2"/>
      <c r="Q177" s="2"/>
      <c r="R177" s="2"/>
      <c r="S177" s="2"/>
      <c r="T177" s="2"/>
      <c r="U177" s="2"/>
    </row>
    <row r="178" spans="1:21">
      <c r="A178" s="1"/>
      <c r="B178" s="2"/>
      <c r="C178" s="2"/>
      <c r="D178" s="3"/>
      <c r="E178" s="4"/>
      <c r="F178" s="2"/>
      <c r="G178" s="2"/>
      <c r="H178" s="2"/>
      <c r="I178" s="2"/>
      <c r="J178" s="2"/>
      <c r="K178" s="2"/>
      <c r="L178" s="2"/>
      <c r="M178" s="2"/>
      <c r="N178" s="2"/>
      <c r="O178" s="2"/>
      <c r="P178" s="2"/>
      <c r="Q178" s="2"/>
      <c r="R178" s="2"/>
      <c r="S178" s="2"/>
      <c r="T178" s="2"/>
      <c r="U178" s="2"/>
    </row>
    <row r="179" spans="1:21">
      <c r="A179" s="1"/>
      <c r="B179" s="2"/>
      <c r="C179" s="2"/>
      <c r="D179" s="3"/>
      <c r="E179" s="4"/>
      <c r="F179" s="2"/>
      <c r="G179" s="2"/>
      <c r="H179" s="2"/>
      <c r="I179" s="2"/>
      <c r="J179" s="2"/>
      <c r="K179" s="2"/>
      <c r="L179" s="2"/>
      <c r="M179" s="2"/>
      <c r="N179" s="2"/>
      <c r="O179" s="2"/>
      <c r="P179" s="2"/>
      <c r="Q179" s="2"/>
      <c r="R179" s="2"/>
      <c r="S179" s="2"/>
      <c r="T179" s="2"/>
      <c r="U179" s="2"/>
    </row>
    <row r="180" spans="1:21">
      <c r="A180" s="1"/>
      <c r="B180" s="2"/>
      <c r="C180" s="2"/>
      <c r="D180" s="3"/>
      <c r="E180" s="4"/>
      <c r="F180" s="2"/>
      <c r="G180" s="2"/>
      <c r="H180" s="2"/>
      <c r="I180" s="2"/>
      <c r="J180" s="2"/>
      <c r="K180" s="2"/>
      <c r="L180" s="2"/>
      <c r="M180" s="2"/>
      <c r="N180" s="2"/>
      <c r="O180" s="2"/>
      <c r="P180" s="2"/>
      <c r="Q180" s="2"/>
      <c r="R180" s="2"/>
      <c r="S180" s="2"/>
      <c r="T180" s="2"/>
      <c r="U180" s="2"/>
    </row>
    <row r="181" spans="1:21">
      <c r="A181" s="1"/>
      <c r="B181" s="2"/>
      <c r="C181" s="2"/>
      <c r="D181" s="3"/>
      <c r="E181" s="4"/>
      <c r="F181" s="2"/>
      <c r="G181" s="2"/>
      <c r="H181" s="2"/>
      <c r="I181" s="2"/>
      <c r="J181" s="2"/>
      <c r="K181" s="2"/>
      <c r="L181" s="2"/>
      <c r="M181" s="2"/>
      <c r="N181" s="2"/>
      <c r="O181" s="2"/>
      <c r="P181" s="2"/>
      <c r="Q181" s="2"/>
      <c r="R181" s="2"/>
      <c r="S181" s="2"/>
      <c r="T181" s="2"/>
      <c r="U181" s="2"/>
    </row>
    <row r="182" spans="1:21">
      <c r="A182" s="1"/>
      <c r="B182" s="2"/>
      <c r="C182" s="2"/>
      <c r="D182" s="3"/>
      <c r="E182" s="4"/>
      <c r="F182" s="2"/>
      <c r="G182" s="2"/>
      <c r="H182" s="2"/>
      <c r="I182" s="2"/>
      <c r="J182" s="2"/>
      <c r="K182" s="2"/>
      <c r="L182" s="2"/>
      <c r="M182" s="2"/>
      <c r="N182" s="2"/>
      <c r="O182" s="2"/>
      <c r="P182" s="2"/>
      <c r="Q182" s="2"/>
      <c r="R182" s="2"/>
      <c r="S182" s="2"/>
      <c r="T182" s="2"/>
      <c r="U182" s="2"/>
    </row>
    <row r="183" spans="1:21">
      <c r="A183" s="1"/>
      <c r="B183" s="2"/>
      <c r="C183" s="2"/>
      <c r="D183" s="3"/>
      <c r="E183" s="4"/>
      <c r="F183" s="2"/>
      <c r="G183" s="2"/>
      <c r="H183" s="2"/>
      <c r="I183" s="2"/>
      <c r="J183" s="2"/>
      <c r="K183" s="2"/>
      <c r="L183" s="2"/>
      <c r="M183" s="2"/>
      <c r="N183" s="2"/>
      <c r="O183" s="2"/>
      <c r="P183" s="2"/>
      <c r="Q183" s="2"/>
      <c r="R183" s="2"/>
      <c r="S183" s="2"/>
      <c r="T183" s="2"/>
      <c r="U183" s="2"/>
    </row>
    <row r="184" spans="1:21">
      <c r="A184" s="1"/>
      <c r="B184" s="2"/>
      <c r="C184" s="2"/>
      <c r="D184" s="3"/>
      <c r="E184" s="4"/>
      <c r="F184" s="2"/>
      <c r="G184" s="2"/>
      <c r="H184" s="2"/>
      <c r="I184" s="2"/>
      <c r="J184" s="2"/>
      <c r="K184" s="2"/>
      <c r="L184" s="2"/>
      <c r="M184" s="2"/>
      <c r="N184" s="2"/>
      <c r="O184" s="2"/>
      <c r="P184" s="2"/>
      <c r="Q184" s="2"/>
      <c r="R184" s="2"/>
      <c r="S184" s="2"/>
      <c r="T184" s="2"/>
      <c r="U184" s="2"/>
    </row>
    <row r="185" spans="1:21">
      <c r="A185" s="1"/>
      <c r="B185" s="2"/>
      <c r="C185" s="2"/>
      <c r="D185" s="3"/>
      <c r="E185" s="4"/>
      <c r="F185" s="2"/>
      <c r="G185" s="2"/>
      <c r="H185" s="2"/>
      <c r="I185" s="2"/>
      <c r="J185" s="2"/>
      <c r="K185" s="2"/>
      <c r="L185" s="2"/>
      <c r="M185" s="2"/>
      <c r="N185" s="2"/>
      <c r="O185" s="2"/>
      <c r="P185" s="2"/>
      <c r="Q185" s="2"/>
      <c r="R185" s="2"/>
      <c r="S185" s="2"/>
      <c r="T185" s="2"/>
      <c r="U185" s="2"/>
    </row>
    <row r="186" spans="1:21">
      <c r="A186" s="1"/>
      <c r="B186" s="2"/>
      <c r="C186" s="2"/>
      <c r="D186" s="3"/>
      <c r="E186" s="4"/>
      <c r="F186" s="2"/>
      <c r="G186" s="2"/>
      <c r="H186" s="2"/>
      <c r="I186" s="2"/>
      <c r="J186" s="2"/>
      <c r="K186" s="2"/>
      <c r="L186" s="2"/>
      <c r="M186" s="2"/>
      <c r="N186" s="2"/>
      <c r="O186" s="2"/>
      <c r="P186" s="2"/>
      <c r="Q186" s="2"/>
      <c r="R186" s="2"/>
      <c r="S186" s="2"/>
      <c r="T186" s="2"/>
      <c r="U186" s="2"/>
    </row>
    <row r="187" spans="1:21">
      <c r="A187" s="1"/>
      <c r="B187" s="2"/>
      <c r="C187" s="2"/>
      <c r="D187" s="3"/>
      <c r="E187" s="4"/>
      <c r="F187" s="2"/>
      <c r="G187" s="2"/>
      <c r="H187" s="2"/>
      <c r="I187" s="2"/>
      <c r="J187" s="2"/>
      <c r="K187" s="2"/>
      <c r="L187" s="2"/>
      <c r="M187" s="2"/>
      <c r="N187" s="2"/>
      <c r="O187" s="2"/>
      <c r="P187" s="2"/>
      <c r="Q187" s="2"/>
      <c r="R187" s="2"/>
      <c r="S187" s="2"/>
      <c r="T187" s="2"/>
      <c r="U187" s="2"/>
    </row>
    <row r="188" spans="1:21">
      <c r="A188" s="1"/>
      <c r="B188" s="2"/>
      <c r="C188" s="2"/>
      <c r="D188" s="3"/>
      <c r="E188" s="4"/>
      <c r="F188" s="2"/>
      <c r="G188" s="2"/>
      <c r="H188" s="2"/>
      <c r="I188" s="2"/>
      <c r="J188" s="2"/>
      <c r="K188" s="2"/>
      <c r="L188" s="2"/>
      <c r="M188" s="2"/>
      <c r="N188" s="2"/>
      <c r="O188" s="2"/>
      <c r="P188" s="2"/>
      <c r="Q188" s="2"/>
      <c r="R188" s="2"/>
      <c r="S188" s="2"/>
      <c r="T188" s="2"/>
      <c r="U188" s="2"/>
    </row>
    <row r="189" spans="1:21">
      <c r="A189" s="1"/>
      <c r="B189" s="2"/>
      <c r="C189" s="2"/>
      <c r="D189" s="3"/>
      <c r="E189" s="4"/>
      <c r="F189" s="2"/>
      <c r="G189" s="2"/>
      <c r="H189" s="2"/>
      <c r="I189" s="2"/>
      <c r="J189" s="2"/>
      <c r="K189" s="2"/>
      <c r="L189" s="2"/>
      <c r="M189" s="2"/>
      <c r="N189" s="2"/>
      <c r="O189" s="2"/>
      <c r="P189" s="2"/>
      <c r="Q189" s="2"/>
      <c r="R189" s="2"/>
      <c r="S189" s="2"/>
      <c r="T189" s="2"/>
      <c r="U189" s="2"/>
    </row>
    <row r="190" spans="1:21">
      <c r="A190" s="1"/>
      <c r="B190" s="2"/>
      <c r="C190" s="2"/>
      <c r="D190" s="3"/>
      <c r="E190" s="4"/>
      <c r="F190" s="2"/>
      <c r="G190" s="2"/>
      <c r="H190" s="2"/>
      <c r="I190" s="2"/>
      <c r="J190" s="2"/>
      <c r="K190" s="2"/>
      <c r="L190" s="2"/>
      <c r="M190" s="2"/>
      <c r="N190" s="2"/>
      <c r="O190" s="2"/>
      <c r="P190" s="2"/>
      <c r="Q190" s="2"/>
      <c r="R190" s="2"/>
      <c r="S190" s="2"/>
      <c r="T190" s="2"/>
      <c r="U190" s="2"/>
    </row>
    <row r="191" spans="1:21">
      <c r="A191" s="1"/>
      <c r="B191" s="2"/>
      <c r="C191" s="2"/>
      <c r="D191" s="3"/>
      <c r="E191" s="4"/>
      <c r="F191" s="2"/>
      <c r="G191" s="2"/>
      <c r="H191" s="2"/>
      <c r="I191" s="2"/>
      <c r="J191" s="2"/>
      <c r="K191" s="2"/>
      <c r="L191" s="2"/>
      <c r="M191" s="2"/>
      <c r="N191" s="2"/>
      <c r="O191" s="2"/>
      <c r="P191" s="2"/>
      <c r="Q191" s="2"/>
      <c r="R191" s="2"/>
      <c r="S191" s="2"/>
      <c r="T191" s="2"/>
      <c r="U191" s="2"/>
    </row>
    <row r="192" spans="1:21">
      <c r="A192" s="1"/>
      <c r="B192" s="2"/>
      <c r="C192" s="2"/>
      <c r="D192" s="3"/>
      <c r="E192" s="4"/>
      <c r="F192" s="2"/>
      <c r="G192" s="2"/>
      <c r="H192" s="2"/>
      <c r="I192" s="2"/>
      <c r="J192" s="2"/>
      <c r="K192" s="2"/>
      <c r="L192" s="2"/>
      <c r="M192" s="2"/>
      <c r="N192" s="2"/>
      <c r="O192" s="2"/>
      <c r="P192" s="2"/>
      <c r="Q192" s="2"/>
      <c r="R192" s="2"/>
      <c r="S192" s="2"/>
      <c r="T192" s="2"/>
      <c r="U192" s="2"/>
    </row>
    <row r="193" spans="1:21">
      <c r="A193" s="1"/>
      <c r="B193" s="2"/>
      <c r="C193" s="2"/>
      <c r="D193" s="3"/>
      <c r="E193" s="4"/>
      <c r="F193" s="2"/>
      <c r="G193" s="2"/>
      <c r="H193" s="2"/>
      <c r="I193" s="2"/>
      <c r="J193" s="2"/>
      <c r="K193" s="2"/>
      <c r="L193" s="2"/>
      <c r="M193" s="2"/>
      <c r="N193" s="2"/>
      <c r="O193" s="2"/>
      <c r="P193" s="2"/>
      <c r="Q193" s="2"/>
      <c r="R193" s="2"/>
      <c r="S193" s="2"/>
      <c r="T193" s="2"/>
      <c r="U193" s="2"/>
    </row>
    <row r="194" spans="1:21">
      <c r="A194" s="1"/>
      <c r="B194" s="2"/>
      <c r="C194" s="2"/>
      <c r="D194" s="3"/>
      <c r="E194" s="4"/>
      <c r="F194" s="2"/>
      <c r="G194" s="2"/>
      <c r="H194" s="2"/>
      <c r="I194" s="2"/>
      <c r="J194" s="2"/>
      <c r="K194" s="2"/>
      <c r="L194" s="2"/>
      <c r="M194" s="2"/>
      <c r="N194" s="2"/>
      <c r="O194" s="2"/>
      <c r="P194" s="2"/>
      <c r="Q194" s="2"/>
      <c r="R194" s="2"/>
      <c r="S194" s="2"/>
      <c r="T194" s="2"/>
      <c r="U194" s="2"/>
    </row>
    <row r="195" spans="1:21">
      <c r="A195" s="1"/>
      <c r="B195" s="2"/>
      <c r="C195" s="2"/>
      <c r="D195" s="3"/>
      <c r="E195" s="4"/>
      <c r="F195" s="2"/>
      <c r="G195" s="2"/>
      <c r="H195" s="2"/>
      <c r="I195" s="2"/>
      <c r="J195" s="2"/>
      <c r="K195" s="2"/>
      <c r="L195" s="2"/>
      <c r="M195" s="2"/>
      <c r="N195" s="2"/>
      <c r="O195" s="2"/>
      <c r="P195" s="2"/>
      <c r="Q195" s="2"/>
      <c r="R195" s="2"/>
      <c r="S195" s="2"/>
      <c r="T195" s="2"/>
      <c r="U195" s="2"/>
    </row>
    <row r="196" spans="1:21">
      <c r="A196" s="1"/>
      <c r="B196" s="2"/>
      <c r="C196" s="2"/>
      <c r="D196" s="3"/>
      <c r="E196" s="4"/>
      <c r="F196" s="2"/>
      <c r="G196" s="2"/>
      <c r="H196" s="2"/>
      <c r="I196" s="2"/>
      <c r="J196" s="2"/>
      <c r="K196" s="2"/>
      <c r="L196" s="2"/>
      <c r="M196" s="2"/>
      <c r="N196" s="2"/>
      <c r="O196" s="2"/>
      <c r="P196" s="2"/>
      <c r="Q196" s="2"/>
      <c r="R196" s="2"/>
      <c r="S196" s="2"/>
      <c r="T196" s="2"/>
      <c r="U196" s="2"/>
    </row>
    <row r="197" spans="1:21">
      <c r="A197" s="1"/>
      <c r="B197" s="2"/>
      <c r="C197" s="2"/>
      <c r="D197" s="3"/>
      <c r="E197" s="4"/>
      <c r="F197" s="2"/>
      <c r="G197" s="2"/>
      <c r="H197" s="2"/>
      <c r="I197" s="2"/>
      <c r="J197" s="2"/>
      <c r="K197" s="2"/>
      <c r="L197" s="2"/>
      <c r="M197" s="2"/>
      <c r="N197" s="2"/>
      <c r="O197" s="2"/>
      <c r="P197" s="2"/>
      <c r="Q197" s="2"/>
      <c r="R197" s="2"/>
      <c r="S197" s="2"/>
      <c r="T197" s="2"/>
      <c r="U197" s="2"/>
    </row>
    <row r="198" spans="1:21">
      <c r="A198" s="1"/>
      <c r="B198" s="2"/>
      <c r="C198" s="2"/>
      <c r="D198" s="3"/>
      <c r="E198" s="4"/>
      <c r="F198" s="2"/>
      <c r="G198" s="2"/>
      <c r="H198" s="2"/>
      <c r="I198" s="2"/>
      <c r="J198" s="2"/>
      <c r="K198" s="2"/>
      <c r="L198" s="2"/>
      <c r="M198" s="2"/>
      <c r="N198" s="2"/>
      <c r="O198" s="2"/>
      <c r="P198" s="2"/>
      <c r="Q198" s="2"/>
      <c r="R198" s="2"/>
      <c r="S198" s="2"/>
      <c r="T198" s="2"/>
      <c r="U198" s="2"/>
    </row>
    <row r="199" spans="1:21">
      <c r="A199" s="1"/>
      <c r="B199" s="2"/>
      <c r="C199" s="2"/>
      <c r="D199" s="3"/>
      <c r="E199" s="4"/>
      <c r="F199" s="2"/>
      <c r="G199" s="2"/>
      <c r="H199" s="2"/>
      <c r="I199" s="2"/>
      <c r="J199" s="2"/>
      <c r="K199" s="2"/>
      <c r="L199" s="2"/>
      <c r="M199" s="2"/>
      <c r="N199" s="2"/>
      <c r="O199" s="2"/>
      <c r="P199" s="2"/>
      <c r="Q199" s="2"/>
      <c r="R199" s="2"/>
      <c r="S199" s="2"/>
      <c r="T199" s="2"/>
      <c r="U199" s="2"/>
    </row>
    <row r="200" spans="1:21">
      <c r="A200" s="1"/>
      <c r="B200" s="2"/>
      <c r="C200" s="2"/>
      <c r="D200" s="3"/>
      <c r="E200" s="4"/>
      <c r="F200" s="2"/>
      <c r="G200" s="2"/>
      <c r="H200" s="2"/>
      <c r="I200" s="2"/>
      <c r="J200" s="2"/>
      <c r="K200" s="2"/>
      <c r="L200" s="2"/>
      <c r="M200" s="2"/>
      <c r="N200" s="2"/>
      <c r="O200" s="2"/>
      <c r="P200" s="2"/>
      <c r="Q200" s="2"/>
      <c r="R200" s="2"/>
      <c r="S200" s="2"/>
      <c r="T200" s="2"/>
      <c r="U200" s="2"/>
    </row>
    <row r="201" spans="1:21">
      <c r="A201" s="1"/>
      <c r="B201" s="2"/>
      <c r="C201" s="2"/>
      <c r="D201" s="3"/>
      <c r="E201" s="4"/>
      <c r="F201" s="2"/>
      <c r="G201" s="2"/>
      <c r="H201" s="2"/>
      <c r="I201" s="2"/>
      <c r="J201" s="2"/>
      <c r="K201" s="2"/>
      <c r="L201" s="2"/>
      <c r="M201" s="2"/>
      <c r="N201" s="2"/>
      <c r="O201" s="2"/>
      <c r="P201" s="2"/>
      <c r="Q201" s="2"/>
      <c r="R201" s="2"/>
      <c r="S201" s="2"/>
      <c r="T201" s="2"/>
      <c r="U201" s="2"/>
    </row>
    <row r="202" spans="1:21">
      <c r="A202" s="1"/>
      <c r="B202" s="2"/>
      <c r="C202" s="2"/>
      <c r="D202" s="3"/>
      <c r="E202" s="4"/>
      <c r="F202" s="2"/>
      <c r="G202" s="2"/>
      <c r="H202" s="2"/>
      <c r="I202" s="2"/>
      <c r="J202" s="2"/>
      <c r="K202" s="2"/>
      <c r="L202" s="2"/>
      <c r="M202" s="2"/>
      <c r="N202" s="2"/>
      <c r="O202" s="2"/>
      <c r="P202" s="2"/>
      <c r="Q202" s="2"/>
      <c r="R202" s="2"/>
      <c r="S202" s="2"/>
      <c r="T202" s="2"/>
      <c r="U202" s="2"/>
    </row>
    <row r="203" spans="1:21">
      <c r="A203" s="1"/>
      <c r="B203" s="2"/>
      <c r="C203" s="2"/>
      <c r="D203" s="3"/>
      <c r="E203" s="4"/>
      <c r="F203" s="2"/>
      <c r="G203" s="2"/>
      <c r="H203" s="2"/>
      <c r="I203" s="2"/>
      <c r="J203" s="2"/>
      <c r="K203" s="2"/>
      <c r="L203" s="2"/>
      <c r="M203" s="2"/>
      <c r="N203" s="2"/>
      <c r="O203" s="2"/>
      <c r="P203" s="2"/>
      <c r="Q203" s="2"/>
      <c r="R203" s="2"/>
      <c r="S203" s="2"/>
      <c r="T203" s="2"/>
      <c r="U203" s="2"/>
    </row>
    <row r="204" spans="1:21">
      <c r="A204" s="1"/>
      <c r="B204" s="2"/>
      <c r="C204" s="2"/>
      <c r="D204" s="3"/>
      <c r="E204" s="4"/>
      <c r="F204" s="2"/>
      <c r="G204" s="2"/>
      <c r="H204" s="2"/>
      <c r="I204" s="2"/>
      <c r="J204" s="2"/>
      <c r="K204" s="2"/>
      <c r="L204" s="2"/>
      <c r="M204" s="2"/>
      <c r="N204" s="2"/>
      <c r="O204" s="2"/>
      <c r="P204" s="2"/>
      <c r="Q204" s="2"/>
      <c r="R204" s="2"/>
      <c r="S204" s="2"/>
      <c r="T204" s="2"/>
      <c r="U204" s="2"/>
    </row>
    <row r="205" spans="1:21">
      <c r="A205" s="1"/>
      <c r="B205" s="2"/>
      <c r="C205" s="2"/>
      <c r="D205" s="3"/>
      <c r="E205" s="4"/>
      <c r="F205" s="2"/>
      <c r="G205" s="2"/>
      <c r="H205" s="2"/>
      <c r="I205" s="2"/>
      <c r="J205" s="2"/>
      <c r="K205" s="2"/>
      <c r="L205" s="2"/>
      <c r="M205" s="2"/>
      <c r="N205" s="2"/>
      <c r="O205" s="2"/>
      <c r="P205" s="2"/>
      <c r="Q205" s="2"/>
      <c r="R205" s="2"/>
      <c r="S205" s="2"/>
      <c r="T205" s="2"/>
      <c r="U205" s="2"/>
    </row>
    <row r="206" spans="1:21">
      <c r="A206" s="1"/>
      <c r="B206" s="2"/>
      <c r="C206" s="2"/>
      <c r="D206" s="3"/>
      <c r="E206" s="4"/>
      <c r="F206" s="2"/>
      <c r="G206" s="2"/>
      <c r="H206" s="2"/>
      <c r="I206" s="2"/>
      <c r="J206" s="2"/>
      <c r="K206" s="2"/>
      <c r="L206" s="2"/>
      <c r="M206" s="2"/>
      <c r="N206" s="2"/>
      <c r="O206" s="2"/>
      <c r="P206" s="2"/>
      <c r="Q206" s="2"/>
      <c r="R206" s="2"/>
      <c r="S206" s="2"/>
      <c r="T206" s="2"/>
      <c r="U206" s="2"/>
    </row>
    <row r="207" spans="1:21">
      <c r="A207" s="1"/>
      <c r="B207" s="2"/>
      <c r="C207" s="2"/>
      <c r="D207" s="3"/>
      <c r="E207" s="4"/>
      <c r="F207" s="2"/>
      <c r="G207" s="2"/>
      <c r="H207" s="2"/>
      <c r="I207" s="2"/>
      <c r="J207" s="2"/>
      <c r="K207" s="2"/>
      <c r="L207" s="2"/>
      <c r="M207" s="2"/>
      <c r="N207" s="2"/>
      <c r="O207" s="2"/>
      <c r="P207" s="2"/>
      <c r="Q207" s="2"/>
      <c r="R207" s="2"/>
      <c r="S207" s="2"/>
      <c r="T207" s="2"/>
      <c r="U207" s="2"/>
    </row>
    <row r="208" spans="1:21">
      <c r="A208" s="1"/>
      <c r="B208" s="2"/>
      <c r="C208" s="2"/>
      <c r="D208" s="3"/>
      <c r="E208" s="4"/>
      <c r="F208" s="2"/>
      <c r="G208" s="2"/>
      <c r="H208" s="2"/>
      <c r="I208" s="2"/>
      <c r="J208" s="2"/>
      <c r="K208" s="2"/>
      <c r="L208" s="2"/>
      <c r="M208" s="2"/>
      <c r="N208" s="2"/>
      <c r="O208" s="2"/>
      <c r="P208" s="2"/>
      <c r="Q208" s="2"/>
      <c r="R208" s="2"/>
      <c r="S208" s="2"/>
      <c r="T208" s="2"/>
      <c r="U208" s="2"/>
    </row>
    <row r="209" spans="1:21">
      <c r="A209" s="1"/>
      <c r="B209" s="2"/>
      <c r="C209" s="2"/>
      <c r="D209" s="3"/>
      <c r="E209" s="4"/>
      <c r="F209" s="2"/>
      <c r="G209" s="2"/>
      <c r="H209" s="2"/>
      <c r="I209" s="2"/>
      <c r="J209" s="2"/>
      <c r="K209" s="2"/>
      <c r="L209" s="2"/>
      <c r="M209" s="2"/>
      <c r="N209" s="2"/>
      <c r="O209" s="2"/>
      <c r="P209" s="2"/>
      <c r="Q209" s="2"/>
      <c r="R209" s="2"/>
      <c r="S209" s="2"/>
      <c r="T209" s="2"/>
      <c r="U209" s="2"/>
    </row>
    <row r="210" spans="1:21">
      <c r="A210" s="1"/>
      <c r="B210" s="2"/>
      <c r="C210" s="2"/>
      <c r="D210" s="3"/>
      <c r="E210" s="4"/>
      <c r="F210" s="2"/>
      <c r="G210" s="2"/>
      <c r="H210" s="2"/>
      <c r="I210" s="2"/>
      <c r="J210" s="2"/>
      <c r="K210" s="2"/>
      <c r="L210" s="2"/>
      <c r="M210" s="2"/>
      <c r="N210" s="2"/>
      <c r="O210" s="2"/>
      <c r="P210" s="2"/>
      <c r="Q210" s="2"/>
      <c r="R210" s="2"/>
      <c r="S210" s="2"/>
      <c r="T210" s="2"/>
      <c r="U210" s="2"/>
    </row>
    <row r="211" spans="1:21">
      <c r="A211" s="1"/>
      <c r="B211" s="2"/>
      <c r="C211" s="2"/>
      <c r="D211" s="3"/>
      <c r="E211" s="4"/>
      <c r="F211" s="2"/>
      <c r="G211" s="2"/>
      <c r="H211" s="2"/>
      <c r="I211" s="2"/>
      <c r="J211" s="2"/>
      <c r="K211" s="2"/>
      <c r="L211" s="2"/>
      <c r="M211" s="2"/>
      <c r="N211" s="2"/>
      <c r="O211" s="2"/>
      <c r="P211" s="2"/>
      <c r="Q211" s="2"/>
      <c r="R211" s="2"/>
      <c r="S211" s="2"/>
      <c r="T211" s="2"/>
      <c r="U211" s="2"/>
    </row>
    <row r="212" spans="1:21">
      <c r="A212" s="1"/>
      <c r="B212" s="2"/>
      <c r="C212" s="2"/>
      <c r="D212" s="3"/>
      <c r="E212" s="4"/>
      <c r="F212" s="2"/>
      <c r="G212" s="2"/>
      <c r="H212" s="2"/>
      <c r="I212" s="2"/>
      <c r="J212" s="2"/>
      <c r="K212" s="2"/>
      <c r="L212" s="2"/>
      <c r="M212" s="2"/>
      <c r="N212" s="2"/>
      <c r="O212" s="2"/>
      <c r="P212" s="2"/>
      <c r="Q212" s="2"/>
      <c r="R212" s="2"/>
      <c r="S212" s="2"/>
      <c r="T212" s="2"/>
      <c r="U212" s="2"/>
    </row>
    <row r="213" spans="1:21">
      <c r="A213" s="1"/>
      <c r="B213" s="2"/>
      <c r="C213" s="2"/>
      <c r="D213" s="3"/>
      <c r="E213" s="4"/>
      <c r="F213" s="2"/>
      <c r="G213" s="2"/>
      <c r="H213" s="2"/>
      <c r="I213" s="2"/>
      <c r="J213" s="2"/>
      <c r="K213" s="2"/>
      <c r="L213" s="2"/>
      <c r="M213" s="2"/>
      <c r="N213" s="2"/>
      <c r="O213" s="2"/>
      <c r="P213" s="2"/>
      <c r="Q213" s="2"/>
      <c r="R213" s="2"/>
      <c r="S213" s="2"/>
      <c r="T213" s="2"/>
      <c r="U213" s="2"/>
    </row>
    <row r="214" spans="1:21">
      <c r="A214" s="1"/>
      <c r="B214" s="2"/>
      <c r="C214" s="2"/>
      <c r="D214" s="3"/>
      <c r="E214" s="4"/>
      <c r="F214" s="2"/>
      <c r="G214" s="2"/>
      <c r="H214" s="2"/>
      <c r="I214" s="2"/>
      <c r="J214" s="2"/>
      <c r="K214" s="2"/>
      <c r="L214" s="2"/>
      <c r="M214" s="2"/>
      <c r="N214" s="2"/>
      <c r="O214" s="2"/>
      <c r="P214" s="2"/>
      <c r="Q214" s="2"/>
      <c r="R214" s="2"/>
      <c r="S214" s="2"/>
      <c r="T214" s="2"/>
      <c r="U214" s="2"/>
    </row>
    <row r="215" spans="1:21">
      <c r="A215" s="1"/>
      <c r="B215" s="2"/>
      <c r="C215" s="2"/>
      <c r="D215" s="3"/>
      <c r="E215" s="4"/>
      <c r="F215" s="2"/>
      <c r="G215" s="2"/>
      <c r="H215" s="2"/>
      <c r="I215" s="2"/>
      <c r="J215" s="2"/>
      <c r="K215" s="2"/>
      <c r="L215" s="2"/>
      <c r="M215" s="2"/>
      <c r="N215" s="2"/>
      <c r="O215" s="2"/>
      <c r="P215" s="2"/>
      <c r="Q215" s="2"/>
      <c r="R215" s="2"/>
      <c r="S215" s="2"/>
      <c r="T215" s="2"/>
      <c r="U215" s="2"/>
    </row>
    <row r="216" spans="1:21">
      <c r="A216" s="1"/>
      <c r="B216" s="2"/>
      <c r="C216" s="2"/>
      <c r="D216" s="3"/>
      <c r="E216" s="4"/>
      <c r="F216" s="2"/>
      <c r="G216" s="2"/>
      <c r="H216" s="2"/>
      <c r="I216" s="2"/>
      <c r="J216" s="2"/>
      <c r="K216" s="2"/>
      <c r="L216" s="2"/>
      <c r="M216" s="2"/>
      <c r="N216" s="2"/>
      <c r="O216" s="2"/>
      <c r="P216" s="2"/>
      <c r="Q216" s="2"/>
      <c r="R216" s="2"/>
      <c r="S216" s="2"/>
      <c r="T216" s="2"/>
      <c r="U216" s="2"/>
    </row>
    <row r="217" spans="1:21">
      <c r="A217" s="1"/>
      <c r="B217" s="2"/>
      <c r="C217" s="2"/>
      <c r="D217" s="3"/>
      <c r="E217" s="4"/>
      <c r="F217" s="2"/>
      <c r="G217" s="2"/>
      <c r="H217" s="2"/>
      <c r="I217" s="2"/>
      <c r="J217" s="2"/>
      <c r="K217" s="2"/>
      <c r="L217" s="2"/>
      <c r="M217" s="2"/>
      <c r="N217" s="2"/>
      <c r="O217" s="2"/>
      <c r="P217" s="2"/>
      <c r="Q217" s="2"/>
      <c r="R217" s="2"/>
      <c r="S217" s="2"/>
      <c r="T217" s="2"/>
      <c r="U217" s="2"/>
    </row>
    <row r="218" spans="1:21">
      <c r="A218" s="1"/>
      <c r="B218" s="2"/>
      <c r="C218" s="2"/>
      <c r="D218" s="3"/>
      <c r="E218" s="4"/>
      <c r="F218" s="2"/>
      <c r="G218" s="2"/>
      <c r="H218" s="2"/>
      <c r="I218" s="2"/>
      <c r="J218" s="2"/>
      <c r="K218" s="2"/>
      <c r="L218" s="2"/>
      <c r="M218" s="2"/>
      <c r="N218" s="2"/>
      <c r="O218" s="2"/>
      <c r="P218" s="2"/>
      <c r="Q218" s="2"/>
      <c r="R218" s="2"/>
      <c r="S218" s="2"/>
      <c r="T218" s="2"/>
      <c r="U218" s="2"/>
    </row>
    <row r="219" spans="1:21">
      <c r="A219" s="1"/>
      <c r="B219" s="2"/>
      <c r="C219" s="2"/>
      <c r="D219" s="3"/>
      <c r="E219" s="4"/>
      <c r="F219" s="2"/>
      <c r="G219" s="2"/>
      <c r="H219" s="2"/>
      <c r="I219" s="2"/>
      <c r="J219" s="2"/>
      <c r="K219" s="2"/>
      <c r="L219" s="2"/>
      <c r="M219" s="2"/>
      <c r="N219" s="2"/>
      <c r="O219" s="2"/>
      <c r="P219" s="2"/>
      <c r="Q219" s="2"/>
      <c r="R219" s="2"/>
      <c r="S219" s="2"/>
      <c r="T219" s="2"/>
      <c r="U219" s="2"/>
    </row>
    <row r="220" spans="1:21">
      <c r="A220" s="1"/>
      <c r="B220" s="2"/>
      <c r="C220" s="2"/>
      <c r="D220" s="3"/>
      <c r="E220" s="4"/>
      <c r="F220" s="2"/>
      <c r="G220" s="2"/>
      <c r="H220" s="2"/>
      <c r="I220" s="2"/>
      <c r="J220" s="2"/>
      <c r="K220" s="2"/>
      <c r="L220" s="2"/>
      <c r="M220" s="2"/>
      <c r="N220" s="2"/>
      <c r="O220" s="2"/>
      <c r="P220" s="2"/>
      <c r="Q220" s="2"/>
      <c r="R220" s="2"/>
      <c r="S220" s="2"/>
      <c r="T220" s="2"/>
      <c r="U220" s="2"/>
    </row>
    <row r="221" spans="1:21">
      <c r="A221" s="1"/>
      <c r="B221" s="2"/>
      <c r="C221" s="2"/>
      <c r="D221" s="3"/>
      <c r="E221" s="4"/>
      <c r="F221" s="2"/>
      <c r="G221" s="2"/>
      <c r="H221" s="2"/>
      <c r="I221" s="2"/>
      <c r="J221" s="2"/>
      <c r="K221" s="2"/>
      <c r="L221" s="2"/>
      <c r="M221" s="2"/>
      <c r="N221" s="2"/>
      <c r="O221" s="2"/>
      <c r="P221" s="2"/>
      <c r="Q221" s="2"/>
      <c r="R221" s="2"/>
      <c r="S221" s="2"/>
      <c r="T221" s="2"/>
      <c r="U221" s="2"/>
    </row>
    <row r="222" spans="1:21">
      <c r="A222" s="1"/>
      <c r="B222" s="2"/>
      <c r="C222" s="2"/>
      <c r="D222" s="3"/>
      <c r="E222" s="4"/>
      <c r="F222" s="2"/>
      <c r="G222" s="2"/>
      <c r="H222" s="2"/>
      <c r="I222" s="2"/>
      <c r="J222" s="2"/>
      <c r="K222" s="2"/>
      <c r="L222" s="2"/>
      <c r="M222" s="2"/>
      <c r="N222" s="2"/>
      <c r="O222" s="2"/>
      <c r="P222" s="2"/>
      <c r="Q222" s="2"/>
      <c r="R222" s="2"/>
      <c r="S222" s="2"/>
      <c r="T222" s="2"/>
      <c r="U222" s="2"/>
    </row>
    <row r="223" spans="1:21">
      <c r="A223" s="1"/>
      <c r="B223" s="2"/>
      <c r="C223" s="2"/>
      <c r="D223" s="3"/>
      <c r="E223" s="4"/>
      <c r="F223" s="2"/>
      <c r="G223" s="2"/>
      <c r="H223" s="2"/>
      <c r="I223" s="2"/>
      <c r="J223" s="2"/>
      <c r="K223" s="2"/>
      <c r="L223" s="2"/>
      <c r="M223" s="2"/>
      <c r="N223" s="2"/>
      <c r="O223" s="2"/>
      <c r="P223" s="2"/>
      <c r="Q223" s="2"/>
      <c r="R223" s="2"/>
      <c r="S223" s="2"/>
      <c r="T223" s="2"/>
      <c r="U223" s="2"/>
    </row>
    <row r="224" spans="1:21">
      <c r="A224" s="1"/>
      <c r="B224" s="2"/>
      <c r="C224" s="2"/>
      <c r="D224" s="3"/>
      <c r="E224" s="4"/>
      <c r="F224" s="2"/>
      <c r="G224" s="2"/>
      <c r="H224" s="2"/>
      <c r="I224" s="2"/>
      <c r="J224" s="2"/>
      <c r="K224" s="2"/>
      <c r="L224" s="2"/>
      <c r="M224" s="2"/>
      <c r="N224" s="2"/>
      <c r="O224" s="2"/>
      <c r="P224" s="2"/>
      <c r="Q224" s="2"/>
      <c r="R224" s="2"/>
      <c r="S224" s="2"/>
      <c r="T224" s="2"/>
      <c r="U224" s="2"/>
    </row>
    <row r="225" spans="1:21">
      <c r="A225" s="1"/>
      <c r="B225" s="2"/>
      <c r="C225" s="2"/>
      <c r="D225" s="3"/>
      <c r="E225" s="4"/>
      <c r="F225" s="2"/>
      <c r="G225" s="2"/>
      <c r="H225" s="2"/>
      <c r="I225" s="2"/>
      <c r="J225" s="2"/>
      <c r="K225" s="2"/>
      <c r="L225" s="2"/>
      <c r="M225" s="2"/>
      <c r="N225" s="2"/>
      <c r="O225" s="2"/>
      <c r="P225" s="2"/>
      <c r="Q225" s="2"/>
      <c r="R225" s="2"/>
      <c r="S225" s="2"/>
      <c r="T225" s="2"/>
      <c r="U225" s="2"/>
    </row>
    <row r="226" spans="1:21">
      <c r="A226" s="1"/>
      <c r="B226" s="2"/>
      <c r="C226" s="2"/>
      <c r="D226" s="3"/>
      <c r="E226" s="4"/>
      <c r="F226" s="2"/>
      <c r="G226" s="2"/>
      <c r="H226" s="2"/>
      <c r="I226" s="2"/>
      <c r="J226" s="2"/>
      <c r="K226" s="2"/>
      <c r="L226" s="2"/>
      <c r="M226" s="2"/>
      <c r="N226" s="2"/>
      <c r="O226" s="2"/>
      <c r="P226" s="2"/>
      <c r="Q226" s="2"/>
      <c r="R226" s="2"/>
      <c r="S226" s="2"/>
      <c r="T226" s="2"/>
      <c r="U226" s="2"/>
    </row>
    <row r="227" spans="1:21">
      <c r="A227" s="1"/>
      <c r="B227" s="2"/>
      <c r="C227" s="2"/>
      <c r="D227" s="3"/>
      <c r="E227" s="4"/>
      <c r="F227" s="2"/>
      <c r="G227" s="2"/>
      <c r="H227" s="2"/>
      <c r="I227" s="2"/>
      <c r="J227" s="2"/>
      <c r="K227" s="2"/>
      <c r="L227" s="2"/>
      <c r="M227" s="2"/>
      <c r="N227" s="2"/>
      <c r="O227" s="2"/>
      <c r="P227" s="2"/>
      <c r="Q227" s="2"/>
      <c r="R227" s="2"/>
      <c r="S227" s="2"/>
      <c r="T227" s="2"/>
      <c r="U227" s="2"/>
    </row>
    <row r="228" spans="1:21">
      <c r="A228" s="1"/>
      <c r="B228" s="2"/>
      <c r="C228" s="2"/>
      <c r="D228" s="3"/>
      <c r="E228" s="4"/>
      <c r="F228" s="2"/>
      <c r="G228" s="2"/>
      <c r="H228" s="2"/>
      <c r="I228" s="2"/>
      <c r="J228" s="2"/>
      <c r="K228" s="2"/>
      <c r="L228" s="2"/>
      <c r="M228" s="2"/>
      <c r="N228" s="2"/>
      <c r="O228" s="2"/>
      <c r="P228" s="2"/>
      <c r="Q228" s="2"/>
      <c r="R228" s="2"/>
      <c r="S228" s="2"/>
      <c r="T228" s="2"/>
      <c r="U228" s="2"/>
    </row>
    <row r="229" spans="1:21">
      <c r="A229" s="1"/>
      <c r="B229" s="2"/>
      <c r="C229" s="2"/>
      <c r="D229" s="3"/>
      <c r="E229" s="4"/>
      <c r="F229" s="2"/>
      <c r="G229" s="2"/>
      <c r="H229" s="2"/>
      <c r="I229" s="2"/>
      <c r="J229" s="2"/>
      <c r="K229" s="2"/>
      <c r="L229" s="2"/>
      <c r="M229" s="2"/>
      <c r="N229" s="2"/>
      <c r="O229" s="2"/>
      <c r="P229" s="2"/>
      <c r="Q229" s="2"/>
      <c r="R229" s="2"/>
      <c r="S229" s="2"/>
      <c r="T229" s="2"/>
      <c r="U229" s="2"/>
    </row>
    <row r="230" spans="1:21">
      <c r="A230" s="1"/>
      <c r="B230" s="2"/>
      <c r="C230" s="2"/>
      <c r="D230" s="3"/>
      <c r="E230" s="4"/>
      <c r="F230" s="2"/>
      <c r="G230" s="2"/>
      <c r="H230" s="2"/>
      <c r="I230" s="2"/>
      <c r="J230" s="2"/>
      <c r="K230" s="2"/>
      <c r="L230" s="2"/>
      <c r="M230" s="2"/>
      <c r="N230" s="2"/>
      <c r="O230" s="2"/>
      <c r="P230" s="2"/>
      <c r="Q230" s="2"/>
      <c r="R230" s="2"/>
      <c r="S230" s="2"/>
      <c r="T230" s="2"/>
      <c r="U230" s="2"/>
    </row>
    <row r="231" spans="1:21">
      <c r="A231" s="1"/>
      <c r="B231" s="2"/>
      <c r="C231" s="2"/>
      <c r="D231" s="3"/>
      <c r="E231" s="4"/>
      <c r="F231" s="2"/>
      <c r="G231" s="2"/>
      <c r="H231" s="2"/>
      <c r="I231" s="2"/>
      <c r="J231" s="2"/>
      <c r="K231" s="2"/>
      <c r="L231" s="2"/>
      <c r="M231" s="2"/>
      <c r="N231" s="2"/>
      <c r="O231" s="2"/>
      <c r="P231" s="2"/>
      <c r="Q231" s="2"/>
      <c r="R231" s="2"/>
      <c r="S231" s="2"/>
      <c r="T231" s="2"/>
      <c r="U231" s="2"/>
    </row>
    <row r="232" spans="1:21">
      <c r="A232" s="1"/>
      <c r="B232" s="2"/>
      <c r="C232" s="2"/>
      <c r="D232" s="3"/>
      <c r="E232" s="4"/>
      <c r="F232" s="2"/>
      <c r="G232" s="2"/>
      <c r="H232" s="2"/>
      <c r="I232" s="2"/>
      <c r="J232" s="2"/>
      <c r="K232" s="2"/>
      <c r="L232" s="2"/>
      <c r="M232" s="2"/>
      <c r="N232" s="2"/>
      <c r="O232" s="2"/>
      <c r="P232" s="2"/>
      <c r="Q232" s="2"/>
      <c r="R232" s="2"/>
      <c r="S232" s="2"/>
      <c r="T232" s="2"/>
      <c r="U232" s="2"/>
    </row>
    <row r="233" spans="1:21">
      <c r="A233" s="1"/>
      <c r="B233" s="2"/>
      <c r="C233" s="2"/>
      <c r="D233" s="3"/>
      <c r="E233" s="4"/>
      <c r="F233" s="2"/>
      <c r="G233" s="2"/>
      <c r="H233" s="2"/>
      <c r="I233" s="2"/>
      <c r="J233" s="2"/>
      <c r="K233" s="2"/>
      <c r="L233" s="2"/>
      <c r="M233" s="2"/>
      <c r="N233" s="2"/>
      <c r="O233" s="2"/>
      <c r="P233" s="2"/>
      <c r="Q233" s="2"/>
      <c r="R233" s="2"/>
      <c r="S233" s="2"/>
      <c r="T233" s="2"/>
      <c r="U233" s="2"/>
    </row>
    <row r="234" spans="1:21">
      <c r="A234" s="1"/>
      <c r="B234" s="2"/>
      <c r="C234" s="2"/>
      <c r="D234" s="3"/>
      <c r="E234" s="4"/>
      <c r="F234" s="2"/>
      <c r="G234" s="2"/>
      <c r="H234" s="2"/>
      <c r="I234" s="2"/>
      <c r="J234" s="2"/>
      <c r="K234" s="2"/>
      <c r="L234" s="2"/>
      <c r="M234" s="2"/>
      <c r="N234" s="2"/>
      <c r="O234" s="2"/>
      <c r="P234" s="2"/>
      <c r="Q234" s="2"/>
      <c r="R234" s="2"/>
      <c r="S234" s="2"/>
      <c r="T234" s="2"/>
      <c r="U234" s="2"/>
    </row>
    <row r="235" spans="1:21">
      <c r="A235" s="1"/>
      <c r="B235" s="2"/>
      <c r="C235" s="2"/>
      <c r="D235" s="3"/>
      <c r="E235" s="4"/>
      <c r="F235" s="2"/>
      <c r="G235" s="2"/>
      <c r="H235" s="2"/>
      <c r="I235" s="2"/>
      <c r="J235" s="2"/>
      <c r="K235" s="2"/>
      <c r="L235" s="2"/>
      <c r="M235" s="2"/>
      <c r="N235" s="2"/>
      <c r="O235" s="2"/>
      <c r="P235" s="2"/>
      <c r="Q235" s="2"/>
      <c r="R235" s="2"/>
      <c r="S235" s="2"/>
      <c r="T235" s="2"/>
      <c r="U235" s="2"/>
    </row>
    <row r="236" spans="1:21">
      <c r="A236" s="1"/>
      <c r="B236" s="2"/>
      <c r="C236" s="2"/>
      <c r="D236" s="3"/>
      <c r="E236" s="4"/>
      <c r="F236" s="2"/>
      <c r="G236" s="2"/>
      <c r="H236" s="2"/>
      <c r="I236" s="2"/>
      <c r="J236" s="2"/>
      <c r="K236" s="2"/>
      <c r="L236" s="2"/>
      <c r="M236" s="2"/>
      <c r="N236" s="2"/>
      <c r="O236" s="2"/>
      <c r="P236" s="2"/>
      <c r="Q236" s="2"/>
      <c r="R236" s="2"/>
      <c r="S236" s="2"/>
      <c r="T236" s="2"/>
      <c r="U236" s="2"/>
    </row>
    <row r="237" spans="1:21">
      <c r="A237" s="1"/>
      <c r="B237" s="2"/>
      <c r="C237" s="2"/>
      <c r="D237" s="3"/>
      <c r="E237" s="4"/>
      <c r="F237" s="2"/>
      <c r="G237" s="2"/>
      <c r="H237" s="2"/>
      <c r="I237" s="2"/>
      <c r="J237" s="2"/>
      <c r="K237" s="2"/>
      <c r="L237" s="2"/>
      <c r="M237" s="2"/>
      <c r="N237" s="2"/>
      <c r="O237" s="2"/>
      <c r="P237" s="2"/>
      <c r="Q237" s="2"/>
      <c r="R237" s="2"/>
      <c r="S237" s="2"/>
      <c r="T237" s="2"/>
      <c r="U237" s="2"/>
    </row>
    <row r="238" spans="1:21">
      <c r="A238" s="1"/>
      <c r="B238" s="2"/>
      <c r="C238" s="2"/>
      <c r="D238" s="3"/>
      <c r="E238" s="4"/>
      <c r="F238" s="2"/>
      <c r="G238" s="2"/>
      <c r="H238" s="2"/>
      <c r="I238" s="2"/>
      <c r="J238" s="2"/>
      <c r="K238" s="2"/>
      <c r="L238" s="2"/>
      <c r="M238" s="2"/>
      <c r="N238" s="2"/>
      <c r="O238" s="2"/>
      <c r="P238" s="2"/>
      <c r="Q238" s="2"/>
      <c r="R238" s="2"/>
      <c r="S238" s="2"/>
      <c r="T238" s="2"/>
      <c r="U238" s="2"/>
    </row>
    <row r="239" spans="1:21">
      <c r="A239" s="1"/>
      <c r="B239" s="2"/>
      <c r="C239" s="2"/>
      <c r="D239" s="3"/>
      <c r="E239" s="4"/>
      <c r="F239" s="2"/>
      <c r="G239" s="2"/>
      <c r="H239" s="2"/>
      <c r="I239" s="2"/>
      <c r="J239" s="2"/>
      <c r="K239" s="2"/>
      <c r="L239" s="2"/>
      <c r="M239" s="2"/>
      <c r="N239" s="2"/>
      <c r="O239" s="2"/>
      <c r="P239" s="2"/>
      <c r="Q239" s="2"/>
      <c r="R239" s="2"/>
      <c r="S239" s="2"/>
      <c r="T239" s="2"/>
      <c r="U239" s="2"/>
    </row>
    <row r="240" spans="1:21">
      <c r="A240" s="1"/>
      <c r="B240" s="2"/>
      <c r="C240" s="2"/>
      <c r="D240" s="3"/>
      <c r="E240" s="4"/>
      <c r="F240" s="2"/>
      <c r="G240" s="2"/>
      <c r="H240" s="2"/>
      <c r="I240" s="2"/>
      <c r="J240" s="2"/>
      <c r="K240" s="2"/>
      <c r="L240" s="2"/>
      <c r="M240" s="2"/>
      <c r="N240" s="2"/>
      <c r="O240" s="2"/>
      <c r="P240" s="2"/>
      <c r="Q240" s="2"/>
      <c r="R240" s="2"/>
      <c r="S240" s="2"/>
      <c r="T240" s="2"/>
      <c r="U240" s="2"/>
    </row>
    <row r="241" spans="1:21">
      <c r="A241" s="1"/>
      <c r="B241" s="2"/>
      <c r="C241" s="2"/>
      <c r="D241" s="3"/>
      <c r="E241" s="4"/>
      <c r="F241" s="2"/>
      <c r="G241" s="2"/>
      <c r="H241" s="2"/>
      <c r="I241" s="2"/>
      <c r="J241" s="2"/>
      <c r="K241" s="2"/>
      <c r="L241" s="2"/>
      <c r="M241" s="2"/>
      <c r="N241" s="2"/>
      <c r="O241" s="2"/>
      <c r="P241" s="2"/>
      <c r="Q241" s="2"/>
      <c r="R241" s="2"/>
      <c r="S241" s="2"/>
      <c r="T241" s="2"/>
      <c r="U241" s="2"/>
    </row>
    <row r="242" spans="1:21">
      <c r="A242" s="1"/>
      <c r="B242" s="2"/>
      <c r="C242" s="2"/>
      <c r="D242" s="3"/>
      <c r="E242" s="4"/>
      <c r="F242" s="2"/>
      <c r="G242" s="2"/>
      <c r="H242" s="2"/>
      <c r="I242" s="2"/>
      <c r="J242" s="2"/>
      <c r="K242" s="2"/>
      <c r="L242" s="2"/>
      <c r="M242" s="2"/>
      <c r="N242" s="2"/>
      <c r="O242" s="2"/>
      <c r="P242" s="2"/>
      <c r="Q242" s="2"/>
      <c r="R242" s="2"/>
      <c r="S242" s="2"/>
      <c r="T242" s="2"/>
      <c r="U242" s="2"/>
    </row>
    <row r="243" spans="1:21">
      <c r="A243" s="1"/>
      <c r="B243" s="2"/>
      <c r="C243" s="2"/>
      <c r="D243" s="1"/>
      <c r="E243" s="6"/>
      <c r="F243" s="2"/>
      <c r="G243" s="2"/>
      <c r="H243" s="2"/>
      <c r="I243" s="2"/>
      <c r="J243" s="2"/>
      <c r="K243" s="2"/>
      <c r="L243" s="2"/>
      <c r="M243" s="2"/>
      <c r="N243" s="2"/>
      <c r="O243" s="2"/>
      <c r="P243" s="2"/>
      <c r="Q243" s="2"/>
      <c r="R243" s="2"/>
      <c r="S243" s="2"/>
      <c r="T243" s="2"/>
      <c r="U243" s="2"/>
    </row>
  </sheetData>
  <protectedRanges>
    <protectedRange sqref="L41" name="Perfomance Data_5_1_1_4_1_1_1"/>
    <protectedRange sqref="L40:M40" name="Perfomance Data_5_1_1_4_1_1_1_1_1"/>
    <protectedRange sqref="J40" name="Perfomance Data_6_2_1_1_1_1_1_1_1_1_1"/>
    <protectedRange sqref="N40" name="Perfomance Data_5_1_1_2_1_1_1_1_1_1"/>
    <protectedRange sqref="P40" name="Perfomance Data_5_1_1_3_2_1_1_1_1_1"/>
    <protectedRange sqref="O40" name="Perfomance Data_1_4_1_1_2_1_1_1_1_1"/>
    <protectedRange sqref="K40" name="Perfomance Data_5_1_1_1_1_1_1_1_1"/>
  </protectedRanges>
  <mergeCells count="38">
    <mergeCell ref="A38:A41"/>
    <mergeCell ref="B38:B41"/>
    <mergeCell ref="W38:X38"/>
    <mergeCell ref="W39:X39"/>
    <mergeCell ref="W40:X40"/>
    <mergeCell ref="W41:X41"/>
    <mergeCell ref="A33:A37"/>
    <mergeCell ref="B33:B37"/>
    <mergeCell ref="W33:X33"/>
    <mergeCell ref="W34:X34"/>
    <mergeCell ref="W35:X35"/>
    <mergeCell ref="W36:X36"/>
    <mergeCell ref="W21:X21"/>
    <mergeCell ref="W24:X24"/>
    <mergeCell ref="W25:X25"/>
    <mergeCell ref="A27:A31"/>
    <mergeCell ref="B27:B31"/>
    <mergeCell ref="W27:X27"/>
    <mergeCell ref="W28:X28"/>
    <mergeCell ref="W29:X29"/>
    <mergeCell ref="W30:X30"/>
    <mergeCell ref="W31:X31"/>
    <mergeCell ref="A16:A25"/>
    <mergeCell ref="B16:B25"/>
    <mergeCell ref="W18:X18"/>
    <mergeCell ref="W19:X19"/>
    <mergeCell ref="W20:X20"/>
    <mergeCell ref="A9:A14"/>
    <mergeCell ref="B9:B14"/>
    <mergeCell ref="W12:X12"/>
    <mergeCell ref="W13:X13"/>
    <mergeCell ref="W14:X14"/>
    <mergeCell ref="V1:Y1"/>
    <mergeCell ref="AA1:AL1"/>
    <mergeCell ref="AN1:AZ1"/>
    <mergeCell ref="W2:X2"/>
    <mergeCell ref="A3:A7"/>
    <mergeCell ref="B3:B7"/>
  </mergeCells>
  <conditionalFormatting sqref="AA3:AC3 AE3:AL3">
    <cfRule type="cellIs" dxfId="1123" priority="224" operator="between">
      <formula>10.1</formula>
      <formula>14</formula>
    </cfRule>
    <cfRule type="cellIs" dxfId="1122" priority="225" operator="between">
      <formula>4</formula>
      <formula>10</formula>
    </cfRule>
    <cfRule type="cellIs" dxfId="1121" priority="226" operator="between">
      <formula>0</formula>
      <formula>4</formula>
    </cfRule>
  </conditionalFormatting>
  <conditionalFormatting sqref="AN3:AY3">
    <cfRule type="cellIs" dxfId="1120" priority="221" operator="between">
      <formula>80</formula>
      <formula>100</formula>
    </cfRule>
    <cfRule type="cellIs" dxfId="1119" priority="222" operator="between">
      <formula>20</formula>
      <formula>80</formula>
    </cfRule>
    <cfRule type="cellIs" dxfId="1118" priority="223" operator="between">
      <formula>0</formula>
      <formula>20</formula>
    </cfRule>
  </conditionalFormatting>
  <conditionalFormatting sqref="AZ3:AZ7 AZ38:AZ41 AZ33:AZ36 AZ27:AZ31 AZ16:AZ25 AZ9:AZ14">
    <cfRule type="cellIs" dxfId="1117" priority="218" operator="between">
      <formula>80</formula>
      <formula>100</formula>
    </cfRule>
    <cfRule type="cellIs" dxfId="1116" priority="219" operator="between">
      <formula>20</formula>
      <formula>80</formula>
    </cfRule>
    <cfRule type="cellIs" dxfId="1115" priority="220" operator="between">
      <formula>0</formula>
      <formula>20</formula>
    </cfRule>
  </conditionalFormatting>
  <conditionalFormatting sqref="AN4:AY4 AN6:AY7 AN5:AP5 AS5:AY5">
    <cfRule type="cellIs" dxfId="1114" priority="215" operator="between">
      <formula>80</formula>
      <formula>100</formula>
    </cfRule>
    <cfRule type="cellIs" dxfId="1113" priority="216" operator="between">
      <formula>20</formula>
      <formula>80</formula>
    </cfRule>
    <cfRule type="cellIs" dxfId="1112" priority="217" operator="between">
      <formula>0</formula>
      <formula>20</formula>
    </cfRule>
  </conditionalFormatting>
  <conditionalFormatting sqref="AN9:AY14">
    <cfRule type="cellIs" dxfId="1111" priority="212" operator="between">
      <formula>80</formula>
      <formula>100</formula>
    </cfRule>
    <cfRule type="cellIs" dxfId="1110" priority="213" operator="between">
      <formula>20</formula>
      <formula>80</formula>
    </cfRule>
    <cfRule type="cellIs" dxfId="1109" priority="214" operator="between">
      <formula>0</formula>
      <formula>20</formula>
    </cfRule>
  </conditionalFormatting>
  <conditionalFormatting sqref="AN16:AY25">
    <cfRule type="cellIs" dxfId="1108" priority="209" operator="between">
      <formula>80</formula>
      <formula>100</formula>
    </cfRule>
    <cfRule type="cellIs" dxfId="1107" priority="210" operator="between">
      <formula>20</formula>
      <formula>80</formula>
    </cfRule>
    <cfRule type="cellIs" dxfId="1106" priority="211" operator="between">
      <formula>0</formula>
      <formula>20</formula>
    </cfRule>
  </conditionalFormatting>
  <conditionalFormatting sqref="AN27:AY31">
    <cfRule type="cellIs" dxfId="1105" priority="206" operator="between">
      <formula>80</formula>
      <formula>100</formula>
    </cfRule>
    <cfRule type="cellIs" dxfId="1104" priority="207" operator="between">
      <formula>20</formula>
      <formula>80</formula>
    </cfRule>
    <cfRule type="cellIs" dxfId="1103" priority="208" operator="between">
      <formula>0</formula>
      <formula>20</formula>
    </cfRule>
  </conditionalFormatting>
  <conditionalFormatting sqref="AN33:AY36">
    <cfRule type="cellIs" dxfId="1102" priority="203" operator="between">
      <formula>80</formula>
      <formula>100</formula>
    </cfRule>
    <cfRule type="cellIs" dxfId="1101" priority="204" operator="between">
      <formula>20</formula>
      <formula>80</formula>
    </cfRule>
    <cfRule type="cellIs" dxfId="1100" priority="205" operator="between">
      <formula>0</formula>
      <formula>20</formula>
    </cfRule>
  </conditionalFormatting>
  <conditionalFormatting sqref="AN38:AY41">
    <cfRule type="cellIs" dxfId="1099" priority="200" operator="between">
      <formula>80</formula>
      <formula>100</formula>
    </cfRule>
    <cfRule type="cellIs" dxfId="1098" priority="201" operator="between">
      <formula>20</formula>
      <formula>80</formula>
    </cfRule>
    <cfRule type="cellIs" dxfId="1097" priority="202" operator="between">
      <formula>0</formula>
      <formula>20</formula>
    </cfRule>
  </conditionalFormatting>
  <conditionalFormatting sqref="AA5:AC6 AE6:AL6 AD5:AL5">
    <cfRule type="cellIs" dxfId="1096" priority="197" operator="between">
      <formula>3</formula>
      <formula>4</formula>
    </cfRule>
    <cfRule type="cellIs" dxfId="1095" priority="198" operator="between">
      <formula>1</formula>
      <formula>3</formula>
    </cfRule>
    <cfRule type="cellIs" dxfId="1094" priority="199" operator="between">
      <formula>0</formula>
      <formula>1</formula>
    </cfRule>
  </conditionalFormatting>
  <conditionalFormatting sqref="AA7:AC7 AE7:AL7">
    <cfRule type="cellIs" dxfId="1093" priority="194" operator="between">
      <formula>3</formula>
      <formula>4</formula>
    </cfRule>
    <cfRule type="cellIs" dxfId="1092" priority="195" operator="between">
      <formula>1</formula>
      <formula>3</formula>
    </cfRule>
    <cfRule type="cellIs" dxfId="1091" priority="196" operator="between">
      <formula>0</formula>
      <formula>1</formula>
    </cfRule>
  </conditionalFormatting>
  <conditionalFormatting sqref="AA9:AB9 AE9:AL11 AA11:AC11 AA10 AC9:AD10">
    <cfRule type="cellIs" dxfId="1090" priority="191" operator="between">
      <formula>2.1</formula>
      <formula>3</formula>
    </cfRule>
    <cfRule type="cellIs" dxfId="1089" priority="192" operator="between">
      <formula>1</formula>
      <formula>2</formula>
    </cfRule>
    <cfRule type="cellIs" dxfId="1088" priority="193" operator="between">
      <formula>0</formula>
      <formula>1</formula>
    </cfRule>
  </conditionalFormatting>
  <conditionalFormatting sqref="AA12:AC12 AE12:AL12">
    <cfRule type="cellIs" dxfId="1087" priority="188" operator="between">
      <formula>1</formula>
      <formula>1</formula>
    </cfRule>
    <cfRule type="cellIs" dxfId="1086" priority="189" operator="between">
      <formula>0.5</formula>
      <formula>0.5</formula>
    </cfRule>
    <cfRule type="cellIs" dxfId="1085" priority="190" operator="between">
      <formula>0</formula>
      <formula>0</formula>
    </cfRule>
  </conditionalFormatting>
  <conditionalFormatting sqref="AA13:AC13 AE13:AL13">
    <cfRule type="cellIs" dxfId="1084" priority="185" operator="between">
      <formula>2</formula>
      <formula>2</formula>
    </cfRule>
    <cfRule type="cellIs" dxfId="1083" priority="186" operator="between">
      <formula>1</formula>
      <formula>1</formula>
    </cfRule>
    <cfRule type="cellIs" dxfId="1082" priority="187" operator="between">
      <formula>0</formula>
      <formula>0</formula>
    </cfRule>
  </conditionalFormatting>
  <conditionalFormatting sqref="AA14:AC14 AE14:AL14">
    <cfRule type="cellIs" dxfId="1081" priority="182" operator="between">
      <formula>2</formula>
      <formula>2</formula>
    </cfRule>
    <cfRule type="cellIs" dxfId="1080" priority="183" operator="between">
      <formula>1</formula>
      <formula>2</formula>
    </cfRule>
    <cfRule type="cellIs" dxfId="1079" priority="184" operator="between">
      <formula>0</formula>
      <formula>1</formula>
    </cfRule>
  </conditionalFormatting>
  <conditionalFormatting sqref="AA16:AC16 AE16:AL16">
    <cfRule type="cellIs" dxfId="1078" priority="179" operator="between">
      <formula>4</formula>
      <formula>5</formula>
    </cfRule>
    <cfRule type="cellIs" dxfId="1077" priority="180" operator="between">
      <formula>1</formula>
      <formula>4</formula>
    </cfRule>
    <cfRule type="cellIs" dxfId="1076" priority="181" operator="between">
      <formula>0</formula>
      <formula>1</formula>
    </cfRule>
  </conditionalFormatting>
  <conditionalFormatting sqref="AA17:AC17 AE17:AL17">
    <cfRule type="cellIs" dxfId="1075" priority="176" operator="between">
      <formula>3</formula>
      <formula>4</formula>
    </cfRule>
    <cfRule type="cellIs" dxfId="1074" priority="177" operator="between">
      <formula>1</formula>
      <formula>3</formula>
    </cfRule>
    <cfRule type="cellIs" dxfId="1073" priority="178" operator="between">
      <formula>0</formula>
      <formula>1</formula>
    </cfRule>
  </conditionalFormatting>
  <conditionalFormatting sqref="AA18:AC21 AE18:AL21">
    <cfRule type="cellIs" dxfId="1072" priority="173" operator="between">
      <formula>1</formula>
      <formula>2</formula>
    </cfRule>
    <cfRule type="cellIs" dxfId="1071" priority="174" operator="between">
      <formula>0.1</formula>
      <formula>1</formula>
    </cfRule>
    <cfRule type="cellIs" dxfId="1070" priority="175" operator="between">
      <formula>0</formula>
      <formula>0</formula>
    </cfRule>
  </conditionalFormatting>
  <conditionalFormatting sqref="AA22:AC22 AE22:AL22">
    <cfRule type="cellIs" dxfId="1069" priority="170" operator="between">
      <formula>2</formula>
      <formula>3</formula>
    </cfRule>
    <cfRule type="cellIs" dxfId="1068" priority="171" operator="between">
      <formula>1</formula>
      <formula>2</formula>
    </cfRule>
    <cfRule type="cellIs" dxfId="1067" priority="172" operator="between">
      <formula>0</formula>
      <formula>1</formula>
    </cfRule>
  </conditionalFormatting>
  <conditionalFormatting sqref="AA23:AC23 AE23:AL23">
    <cfRule type="cellIs" dxfId="1066" priority="167" operator="between">
      <formula>3</formula>
      <formula>4</formula>
    </cfRule>
    <cfRule type="cellIs" dxfId="1065" priority="168" operator="between">
      <formula>2</formula>
      <formula>3</formula>
    </cfRule>
    <cfRule type="cellIs" dxfId="1064" priority="169" operator="between">
      <formula>0</formula>
      <formula>2</formula>
    </cfRule>
  </conditionalFormatting>
  <conditionalFormatting sqref="AA24:AC25 AE24:AL25">
    <cfRule type="cellIs" dxfId="1063" priority="164" operator="between">
      <formula>1</formula>
      <formula>2</formula>
    </cfRule>
    <cfRule type="cellIs" dxfId="1062" priority="165" operator="between">
      <formula>0.1</formula>
      <formula>1</formula>
    </cfRule>
    <cfRule type="cellIs" dxfId="1061" priority="166" operator="between">
      <formula>0</formula>
      <formula>0.1</formula>
    </cfRule>
  </conditionalFormatting>
  <conditionalFormatting sqref="AA27:AC27 AE27:AL27">
    <cfRule type="cellIs" dxfId="1060" priority="161" operator="between">
      <formula>2</formula>
      <formula>2</formula>
    </cfRule>
    <cfRule type="cellIs" dxfId="1059" priority="162" operator="between">
      <formula>1</formula>
      <formula>1</formula>
    </cfRule>
    <cfRule type="cellIs" dxfId="1058" priority="163" operator="between">
      <formula>0</formula>
      <formula>0</formula>
    </cfRule>
  </conditionalFormatting>
  <conditionalFormatting sqref="AA28:AC28 AE28:AL28">
    <cfRule type="cellIs" dxfId="1057" priority="158" operator="between">
      <formula>3</formula>
      <formula>3</formula>
    </cfRule>
    <cfRule type="cellIs" dxfId="1056" priority="159" operator="between">
      <formula>1</formula>
      <formula>2</formula>
    </cfRule>
    <cfRule type="cellIs" dxfId="1055" priority="160" operator="between">
      <formula>0</formula>
      <formula>0</formula>
    </cfRule>
  </conditionalFormatting>
  <conditionalFormatting sqref="AA29:AC29 AE29:AL29">
    <cfRule type="cellIs" dxfId="1054" priority="155" operator="between">
      <formula>2</formula>
      <formula>2</formula>
    </cfRule>
    <cfRule type="cellIs" dxfId="1053" priority="156" operator="between">
      <formula>1</formula>
      <formula>1</formula>
    </cfRule>
    <cfRule type="cellIs" dxfId="1052" priority="157" operator="between">
      <formula>0</formula>
      <formula>0</formula>
    </cfRule>
  </conditionalFormatting>
  <conditionalFormatting sqref="AA30:AC30 AE30:AL30">
    <cfRule type="cellIs" dxfId="1051" priority="152" operator="between">
      <formula>1</formula>
      <formula>2</formula>
    </cfRule>
    <cfRule type="cellIs" dxfId="1050" priority="153" operator="between">
      <formula>0.1</formula>
      <formula>1</formula>
    </cfRule>
    <cfRule type="cellIs" dxfId="1049" priority="154" operator="between">
      <formula>0</formula>
      <formula>0.1</formula>
    </cfRule>
  </conditionalFormatting>
  <conditionalFormatting sqref="AA31:AC31 AE31:AL31">
    <cfRule type="cellIs" dxfId="1048" priority="149" operator="between">
      <formula>0.5</formula>
      <formula>1</formula>
    </cfRule>
    <cfRule type="cellIs" dxfId="1047" priority="150" operator="between">
      <formula>0.1</formula>
      <formula>0.5</formula>
    </cfRule>
    <cfRule type="cellIs" dxfId="1046" priority="151" operator="between">
      <formula>0</formula>
      <formula>0.1</formula>
    </cfRule>
  </conditionalFormatting>
  <conditionalFormatting sqref="AA33:AC33 AE33:AL33">
    <cfRule type="cellIs" dxfId="1045" priority="146" operator="between">
      <formula>1</formula>
      <formula>2</formula>
    </cfRule>
    <cfRule type="cellIs" dxfId="1044" priority="147" operator="between">
      <formula>0.1</formula>
      <formula>1</formula>
    </cfRule>
    <cfRule type="cellIs" dxfId="1043" priority="148" operator="between">
      <formula>0</formula>
      <formula>0.1</formula>
    </cfRule>
  </conditionalFormatting>
  <conditionalFormatting sqref="AA34:AL34">
    <cfRule type="cellIs" dxfId="1042" priority="143" operator="between">
      <formula>1</formula>
      <formula>2</formula>
    </cfRule>
    <cfRule type="cellIs" dxfId="1041" priority="144" operator="between">
      <formula>0.1</formula>
      <formula>1</formula>
    </cfRule>
    <cfRule type="cellIs" dxfId="1040" priority="145" operator="between">
      <formula>0</formula>
      <formula>0.1</formula>
    </cfRule>
  </conditionalFormatting>
  <conditionalFormatting sqref="AA35:AC35 AE35:AL35">
    <cfRule type="cellIs" dxfId="1039" priority="140" operator="between">
      <formula>1</formula>
      <formula>2</formula>
    </cfRule>
    <cfRule type="cellIs" dxfId="1038" priority="141" operator="between">
      <formula>0.1</formula>
      <formula>1</formula>
    </cfRule>
    <cfRule type="cellIs" dxfId="1037" priority="142" operator="between">
      <formula>0</formula>
      <formula>0.1</formula>
    </cfRule>
  </conditionalFormatting>
  <conditionalFormatting sqref="AA36:AC36 AE36:AL36">
    <cfRule type="cellIs" dxfId="1036" priority="137" operator="between">
      <formula>1</formula>
      <formula>2</formula>
    </cfRule>
    <cfRule type="cellIs" dxfId="1035" priority="138" operator="between">
      <formula>0.1</formula>
      <formula>1</formula>
    </cfRule>
    <cfRule type="cellIs" dxfId="1034" priority="139" operator="between">
      <formula>0</formula>
      <formula>0.1</formula>
    </cfRule>
  </conditionalFormatting>
  <conditionalFormatting sqref="AA38:AC38 AE38:AL38">
    <cfRule type="cellIs" dxfId="1033" priority="134" operator="between">
      <formula>1.1</formula>
      <formula>2</formula>
    </cfRule>
    <cfRule type="cellIs" dxfId="1032" priority="135" operator="between">
      <formula>0.1</formula>
      <formula>1</formula>
    </cfRule>
    <cfRule type="cellIs" dxfId="1031" priority="136" operator="between">
      <formula>0</formula>
      <formula>0.1</formula>
    </cfRule>
  </conditionalFormatting>
  <conditionalFormatting sqref="AA39:AL39">
    <cfRule type="cellIs" dxfId="1030" priority="131" operator="between">
      <formula>2</formula>
      <formula>3</formula>
    </cfRule>
    <cfRule type="cellIs" dxfId="1029" priority="132" operator="between">
      <formula>1</formula>
      <formula>2</formula>
    </cfRule>
    <cfRule type="cellIs" dxfId="1028" priority="133" operator="between">
      <formula>0</formula>
      <formula>1</formula>
    </cfRule>
  </conditionalFormatting>
  <conditionalFormatting sqref="AA40:AC40 AE40:AL40">
    <cfRule type="cellIs" dxfId="1027" priority="128" operator="between">
      <formula>2.1</formula>
      <formula>3</formula>
    </cfRule>
    <cfRule type="cellIs" dxfId="1026" priority="129" operator="between">
      <formula>1</formula>
      <formula>2</formula>
    </cfRule>
    <cfRule type="cellIs" dxfId="1025" priority="130" operator="between">
      <formula>0</formula>
      <formula>1</formula>
    </cfRule>
  </conditionalFormatting>
  <conditionalFormatting sqref="AA41:AC41 AE41:AL41">
    <cfRule type="cellIs" dxfId="1024" priority="125" operator="between">
      <formula>1.1</formula>
      <formula>2</formula>
    </cfRule>
    <cfRule type="cellIs" dxfId="1023" priority="126" operator="between">
      <formula>0.1</formula>
      <formula>1</formula>
    </cfRule>
    <cfRule type="cellIs" dxfId="1022" priority="127" operator="between">
      <formula>0</formula>
      <formula>0.1</formula>
    </cfRule>
  </conditionalFormatting>
  <conditionalFormatting sqref="AA33:AC33 AE33:AL33">
    <cfRule type="cellIs" dxfId="1021" priority="124" operator="between">
      <formula>"NA"</formula>
      <formula>"NA"</formula>
    </cfRule>
  </conditionalFormatting>
  <conditionalFormatting sqref="AN33:AY34">
    <cfRule type="cellIs" dxfId="1020" priority="123" operator="between">
      <formula>"NA"</formula>
      <formula>"NA"</formula>
    </cfRule>
  </conditionalFormatting>
  <conditionalFormatting sqref="AA34:AL34">
    <cfRule type="cellIs" dxfId="1019" priority="122" operator="between">
      <formula>"NA"</formula>
      <formula>"NA"</formula>
    </cfRule>
  </conditionalFormatting>
  <conditionalFormatting sqref="AZ33:AZ34">
    <cfRule type="cellIs" dxfId="1018" priority="121" operator="between">
      <formula>"NA"</formula>
      <formula>"NA"</formula>
    </cfRule>
  </conditionalFormatting>
  <conditionalFormatting sqref="AA25:AC25 AE25:AL25">
    <cfRule type="cellIs" dxfId="1017" priority="120" operator="between">
      <formula>"NA"</formula>
      <formula>"NA"</formula>
    </cfRule>
  </conditionalFormatting>
  <conditionalFormatting sqref="AN25:AY25">
    <cfRule type="cellIs" dxfId="1016" priority="119" operator="between">
      <formula>"NA"</formula>
      <formula>"NA"</formula>
    </cfRule>
  </conditionalFormatting>
  <conditionalFormatting sqref="AZ25">
    <cfRule type="cellIs" dxfId="1015" priority="118" operator="between">
      <formula>"NA"</formula>
      <formula>"NA"</formula>
    </cfRule>
  </conditionalFormatting>
  <conditionalFormatting sqref="AB17:AC17 AE17:AL17">
    <cfRule type="cellIs" dxfId="1014" priority="117" operator="between">
      <formula>"NA"</formula>
      <formula>"NA"</formula>
    </cfRule>
  </conditionalFormatting>
  <conditionalFormatting sqref="AB18:AC18 AE18:AL18">
    <cfRule type="cellIs" dxfId="1013" priority="116" operator="between">
      <formula>"NA"</formula>
      <formula>"NA"</formula>
    </cfRule>
  </conditionalFormatting>
  <conditionalFormatting sqref="AB19:AC19 AE19:AL19">
    <cfRule type="cellIs" dxfId="1012" priority="115" operator="between">
      <formula>"NA"</formula>
      <formula>"NA"</formula>
    </cfRule>
  </conditionalFormatting>
  <conditionalFormatting sqref="AB20:AC20 AE20:AL20">
    <cfRule type="cellIs" dxfId="1011" priority="114" operator="between">
      <formula>"NA"</formula>
      <formula>"NA"</formula>
    </cfRule>
  </conditionalFormatting>
  <conditionalFormatting sqref="AB21:AC21 AE21:AL21">
    <cfRule type="cellIs" dxfId="1010" priority="113" operator="between">
      <formula>"NA"</formula>
      <formula>"NA"</formula>
    </cfRule>
  </conditionalFormatting>
  <conditionalFormatting sqref="AA22:AC22 AE22:AL22">
    <cfRule type="cellIs" dxfId="1009" priority="112" operator="between">
      <formula>"NA"</formula>
      <formula>"NA"</formula>
    </cfRule>
  </conditionalFormatting>
  <conditionalFormatting sqref="AA24:AC24 AE24:AL24">
    <cfRule type="cellIs" dxfId="1008" priority="111" operator="between">
      <formula>"NA"</formula>
      <formula>"NA"</formula>
    </cfRule>
  </conditionalFormatting>
  <conditionalFormatting sqref="AO17:AY18">
    <cfRule type="cellIs" dxfId="1007" priority="110" operator="between">
      <formula>"NA"</formula>
      <formula>"NA"</formula>
    </cfRule>
  </conditionalFormatting>
  <conditionalFormatting sqref="AO19:AY19">
    <cfRule type="cellIs" dxfId="1006" priority="109" operator="between">
      <formula>"NA"</formula>
      <formula>"NA"</formula>
    </cfRule>
  </conditionalFormatting>
  <conditionalFormatting sqref="AO20:AY20">
    <cfRule type="cellIs" dxfId="1005" priority="108" operator="between">
      <formula>"NA"</formula>
      <formula>"NA"</formula>
    </cfRule>
  </conditionalFormatting>
  <conditionalFormatting sqref="AO21:AY21">
    <cfRule type="cellIs" dxfId="1004" priority="107" operator="between">
      <formula>"NA"</formula>
      <formula>"NA"</formula>
    </cfRule>
  </conditionalFormatting>
  <conditionalFormatting sqref="AN22:AY22">
    <cfRule type="cellIs" dxfId="1003" priority="106" operator="between">
      <formula>"NA"</formula>
      <formula>"NA"</formula>
    </cfRule>
  </conditionalFormatting>
  <conditionalFormatting sqref="AN24:AY24">
    <cfRule type="cellIs" dxfId="1002" priority="105" operator="between">
      <formula>"NA"</formula>
      <formula>"NA"</formula>
    </cfRule>
  </conditionalFormatting>
  <conditionalFormatting sqref="AA39:AL39">
    <cfRule type="cellIs" dxfId="1001" priority="104" operator="between">
      <formula>"NA"</formula>
      <formula>"NA"</formula>
    </cfRule>
  </conditionalFormatting>
  <conditionalFormatting sqref="AN39:AY39">
    <cfRule type="cellIs" dxfId="1000" priority="103" operator="between">
      <formula>"NA"</formula>
      <formula>"NA"</formula>
    </cfRule>
  </conditionalFormatting>
  <conditionalFormatting sqref="AA4:AL4">
    <cfRule type="cellIs" dxfId="999" priority="100" operator="between">
      <formula>3</formula>
      <formula>4</formula>
    </cfRule>
    <cfRule type="cellIs" dxfId="998" priority="101" operator="between">
      <formula>1</formula>
      <formula>3</formula>
    </cfRule>
    <cfRule type="cellIs" dxfId="997" priority="102" operator="between">
      <formula>0</formula>
      <formula>1</formula>
    </cfRule>
  </conditionalFormatting>
  <conditionalFormatting sqref="AD22">
    <cfRule type="cellIs" dxfId="996" priority="19" operator="between">
      <formula>2</formula>
      <formula>3</formula>
    </cfRule>
    <cfRule type="cellIs" dxfId="995" priority="20" operator="between">
      <formula>1</formula>
      <formula>2</formula>
    </cfRule>
    <cfRule type="cellIs" dxfId="994" priority="21" operator="between">
      <formula>0</formula>
      <formula>1</formula>
    </cfRule>
  </conditionalFormatting>
  <conditionalFormatting sqref="AD22">
    <cfRule type="cellIs" dxfId="993" priority="18" operator="between">
      <formula>"NA"</formula>
      <formula>"NA"</formula>
    </cfRule>
  </conditionalFormatting>
  <conditionalFormatting sqref="AD6">
    <cfRule type="cellIs" dxfId="992" priority="97" operator="between">
      <formula>3</formula>
      <formula>4</formula>
    </cfRule>
    <cfRule type="cellIs" dxfId="991" priority="98" operator="between">
      <formula>1</formula>
      <formula>3</formula>
    </cfRule>
    <cfRule type="cellIs" dxfId="990" priority="99" operator="between">
      <formula>0</formula>
      <formula>1</formula>
    </cfRule>
  </conditionalFormatting>
  <conditionalFormatting sqref="AD7">
    <cfRule type="cellIs" dxfId="989" priority="94" operator="between">
      <formula>3</formula>
      <formula>4</formula>
    </cfRule>
    <cfRule type="cellIs" dxfId="988" priority="95" operator="between">
      <formula>1</formula>
      <formula>3</formula>
    </cfRule>
    <cfRule type="cellIs" dxfId="987" priority="96" operator="between">
      <formula>0</formula>
      <formula>1</formula>
    </cfRule>
  </conditionalFormatting>
  <conditionalFormatting sqref="AD35">
    <cfRule type="cellIs" dxfId="986" priority="49" operator="between">
      <formula>1</formula>
      <formula>2</formula>
    </cfRule>
    <cfRule type="cellIs" dxfId="985" priority="50" operator="between">
      <formula>0.1</formula>
      <formula>1</formula>
    </cfRule>
    <cfRule type="cellIs" dxfId="984" priority="51" operator="between">
      <formula>0</formula>
      <formula>0.1</formula>
    </cfRule>
  </conditionalFormatting>
  <conditionalFormatting sqref="AD36">
    <cfRule type="cellIs" dxfId="983" priority="46" operator="between">
      <formula>1</formula>
      <formula>2</formula>
    </cfRule>
    <cfRule type="cellIs" dxfId="982" priority="47" operator="between">
      <formula>0.1</formula>
      <formula>1</formula>
    </cfRule>
    <cfRule type="cellIs" dxfId="981" priority="48" operator="between">
      <formula>0</formula>
      <formula>0.1</formula>
    </cfRule>
  </conditionalFormatting>
  <conditionalFormatting sqref="AD38">
    <cfRule type="cellIs" dxfId="980" priority="43" operator="between">
      <formula>1</formula>
      <formula>2</formula>
    </cfRule>
    <cfRule type="cellIs" dxfId="979" priority="44" operator="between">
      <formula>0.1</formula>
      <formula>1</formula>
    </cfRule>
    <cfRule type="cellIs" dxfId="978" priority="45" operator="between">
      <formula>0</formula>
      <formula>0.1</formula>
    </cfRule>
  </conditionalFormatting>
  <conditionalFormatting sqref="AD11">
    <cfRule type="cellIs" dxfId="977" priority="91" operator="between">
      <formula>2.1</formula>
      <formula>3</formula>
    </cfRule>
    <cfRule type="cellIs" dxfId="976" priority="92" operator="between">
      <formula>1</formula>
      <formula>2</formula>
    </cfRule>
    <cfRule type="cellIs" dxfId="975" priority="93" operator="between">
      <formula>0</formula>
      <formula>1</formula>
    </cfRule>
  </conditionalFormatting>
  <conditionalFormatting sqref="AD12">
    <cfRule type="cellIs" dxfId="974" priority="88" operator="between">
      <formula>1</formula>
      <formula>1</formula>
    </cfRule>
    <cfRule type="cellIs" dxfId="973" priority="89" operator="between">
      <formula>0.5</formula>
      <formula>0.5</formula>
    </cfRule>
    <cfRule type="cellIs" dxfId="972" priority="90" operator="between">
      <formula>0</formula>
      <formula>0</formula>
    </cfRule>
  </conditionalFormatting>
  <conditionalFormatting sqref="AD13">
    <cfRule type="cellIs" dxfId="971" priority="85" operator="between">
      <formula>2</formula>
      <formula>2</formula>
    </cfRule>
    <cfRule type="cellIs" dxfId="970" priority="86" operator="between">
      <formula>1</formula>
      <formula>1</formula>
    </cfRule>
    <cfRule type="cellIs" dxfId="969" priority="87" operator="between">
      <formula>0</formula>
      <formula>0</formula>
    </cfRule>
  </conditionalFormatting>
  <conditionalFormatting sqref="AD14">
    <cfRule type="cellIs" dxfId="968" priority="82" operator="between">
      <formula>2</formula>
      <formula>2</formula>
    </cfRule>
    <cfRule type="cellIs" dxfId="967" priority="83" operator="between">
      <formula>1</formula>
      <formula>2</formula>
    </cfRule>
    <cfRule type="cellIs" dxfId="966" priority="84" operator="between">
      <formula>0</formula>
      <formula>1</formula>
    </cfRule>
  </conditionalFormatting>
  <conditionalFormatting sqref="AD16">
    <cfRule type="cellIs" dxfId="965" priority="79" operator="between">
      <formula>4</formula>
      <formula>5</formula>
    </cfRule>
    <cfRule type="cellIs" dxfId="964" priority="80" operator="between">
      <formula>1</formula>
      <formula>4</formula>
    </cfRule>
    <cfRule type="cellIs" dxfId="963" priority="81" operator="between">
      <formula>0</formula>
      <formula>1</formula>
    </cfRule>
  </conditionalFormatting>
  <conditionalFormatting sqref="AD18:AD20">
    <cfRule type="cellIs" dxfId="962" priority="76" operator="between">
      <formula>1.1</formula>
      <formula>2</formula>
    </cfRule>
    <cfRule type="cellIs" dxfId="961" priority="77" operator="between">
      <formula>0.1</formula>
      <formula>1</formula>
    </cfRule>
    <cfRule type="cellIs" dxfId="960" priority="78" operator="between">
      <formula>0</formula>
      <formula>0</formula>
    </cfRule>
  </conditionalFormatting>
  <conditionalFormatting sqref="AD25">
    <cfRule type="cellIs" dxfId="959" priority="73" operator="between">
      <formula>1</formula>
      <formula>2</formula>
    </cfRule>
    <cfRule type="cellIs" dxfId="958" priority="74" operator="between">
      <formula>0.1</formula>
      <formula>1</formula>
    </cfRule>
    <cfRule type="cellIs" dxfId="957" priority="75" operator="between">
      <formula>0</formula>
      <formula>0.1</formula>
    </cfRule>
  </conditionalFormatting>
  <conditionalFormatting sqref="AD27">
    <cfRule type="cellIs" dxfId="956" priority="70" operator="between">
      <formula>2</formula>
      <formula>2</formula>
    </cfRule>
    <cfRule type="cellIs" dxfId="955" priority="71" operator="between">
      <formula>1</formula>
      <formula>1</formula>
    </cfRule>
    <cfRule type="cellIs" dxfId="954" priority="72" operator="between">
      <formula>0</formula>
      <formula>0</formula>
    </cfRule>
  </conditionalFormatting>
  <conditionalFormatting sqref="AD28">
    <cfRule type="cellIs" dxfId="953" priority="67" operator="between">
      <formula>3</formula>
      <formula>3</formula>
    </cfRule>
    <cfRule type="cellIs" dxfId="952" priority="68" operator="between">
      <formula>1</formula>
      <formula>2</formula>
    </cfRule>
    <cfRule type="cellIs" dxfId="951" priority="69" operator="between">
      <formula>0</formula>
      <formula>0</formula>
    </cfRule>
  </conditionalFormatting>
  <conditionalFormatting sqref="AD29">
    <cfRule type="cellIs" dxfId="950" priority="64" operator="between">
      <formula>2</formula>
      <formula>2</formula>
    </cfRule>
    <cfRule type="cellIs" dxfId="949" priority="65" operator="between">
      <formula>1</formula>
      <formula>1</formula>
    </cfRule>
    <cfRule type="cellIs" dxfId="948" priority="66" operator="between">
      <formula>0</formula>
      <formula>0</formula>
    </cfRule>
  </conditionalFormatting>
  <conditionalFormatting sqref="AD30">
    <cfRule type="cellIs" dxfId="947" priority="61" operator="between">
      <formula>1</formula>
      <formula>2</formula>
    </cfRule>
    <cfRule type="cellIs" dxfId="946" priority="62" operator="between">
      <formula>0.1</formula>
      <formula>1</formula>
    </cfRule>
    <cfRule type="cellIs" dxfId="945" priority="63" operator="between">
      <formula>0</formula>
      <formula>0.1</formula>
    </cfRule>
  </conditionalFormatting>
  <conditionalFormatting sqref="AD31">
    <cfRule type="cellIs" dxfId="944" priority="58" operator="between">
      <formula>0.5</formula>
      <formula>1</formula>
    </cfRule>
    <cfRule type="cellIs" dxfId="943" priority="59" operator="between">
      <formula>0.1</formula>
      <formula>0.5</formula>
    </cfRule>
    <cfRule type="cellIs" dxfId="942" priority="60" operator="between">
      <formula>0</formula>
      <formula>0.1</formula>
    </cfRule>
  </conditionalFormatting>
  <conditionalFormatting sqref="AD33">
    <cfRule type="cellIs" dxfId="941" priority="55" operator="between">
      <formula>1</formula>
      <formula>2</formula>
    </cfRule>
    <cfRule type="cellIs" dxfId="940" priority="56" operator="between">
      <formula>0.1</formula>
      <formula>1</formula>
    </cfRule>
    <cfRule type="cellIs" dxfId="939" priority="57" operator="between">
      <formula>0</formula>
      <formula>0.1</formula>
    </cfRule>
  </conditionalFormatting>
  <conditionalFormatting sqref="AD40">
    <cfRule type="cellIs" dxfId="938" priority="40" operator="between">
      <formula>2.1</formula>
      <formula>3</formula>
    </cfRule>
    <cfRule type="cellIs" dxfId="937" priority="41" operator="between">
      <formula>1</formula>
      <formula>2</formula>
    </cfRule>
    <cfRule type="cellIs" dxfId="936" priority="42" operator="between">
      <formula>0</formula>
      <formula>1</formula>
    </cfRule>
  </conditionalFormatting>
  <conditionalFormatting sqref="AD41">
    <cfRule type="cellIs" dxfId="935" priority="37" operator="between">
      <formula>1</formula>
      <formula>2</formula>
    </cfRule>
    <cfRule type="cellIs" dxfId="934" priority="38" operator="between">
      <formula>0.1</formula>
      <formula>1</formula>
    </cfRule>
    <cfRule type="cellIs" dxfId="933" priority="39" operator="between">
      <formula>0</formula>
      <formula>0.1</formula>
    </cfRule>
  </conditionalFormatting>
  <conditionalFormatting sqref="AD21">
    <cfRule type="cellIs" dxfId="932" priority="34" operator="between">
      <formula>1</formula>
      <formula>2</formula>
    </cfRule>
    <cfRule type="cellIs" dxfId="931" priority="35" operator="between">
      <formula>0.1</formula>
      <formula>1</formula>
    </cfRule>
    <cfRule type="cellIs" dxfId="930" priority="36" operator="between">
      <formula>0</formula>
      <formula>0</formula>
    </cfRule>
  </conditionalFormatting>
  <conditionalFormatting sqref="AD21">
    <cfRule type="cellIs" dxfId="929" priority="33" operator="between">
      <formula>"NA"</formula>
      <formula>"NA"</formula>
    </cfRule>
  </conditionalFormatting>
  <conditionalFormatting sqref="AD17">
    <cfRule type="cellIs" dxfId="928" priority="30" operator="between">
      <formula>3</formula>
      <formula>4</formula>
    </cfRule>
    <cfRule type="cellIs" dxfId="927" priority="31" operator="between">
      <formula>1</formula>
      <formula>3</formula>
    </cfRule>
    <cfRule type="cellIs" dxfId="926" priority="32" operator="between">
      <formula>0</formula>
      <formula>1</formula>
    </cfRule>
  </conditionalFormatting>
  <conditionalFormatting sqref="AD17">
    <cfRule type="cellIs" dxfId="925" priority="29" operator="between">
      <formula>"NA"</formula>
      <formula>"NA"</formula>
    </cfRule>
  </conditionalFormatting>
  <conditionalFormatting sqref="AD23">
    <cfRule type="cellIs" dxfId="924" priority="26" operator="between">
      <formula>3</formula>
      <formula>4</formula>
    </cfRule>
    <cfRule type="cellIs" dxfId="923" priority="27" operator="between">
      <formula>2</formula>
      <formula>3</formula>
    </cfRule>
    <cfRule type="cellIs" dxfId="922" priority="28" operator="between">
      <formula>0</formula>
      <formula>2</formula>
    </cfRule>
  </conditionalFormatting>
  <conditionalFormatting sqref="AD24">
    <cfRule type="cellIs" dxfId="921" priority="23" operator="between">
      <formula>1</formula>
      <formula>2</formula>
    </cfRule>
    <cfRule type="cellIs" dxfId="920" priority="24" operator="between">
      <formula>0.1</formula>
      <formula>1</formula>
    </cfRule>
    <cfRule type="cellIs" dxfId="919" priority="25" operator="between">
      <formula>0</formula>
      <formula>0.1</formula>
    </cfRule>
  </conditionalFormatting>
  <conditionalFormatting sqref="AD24">
    <cfRule type="cellIs" dxfId="918" priority="22" operator="between">
      <formula>"NA"</formula>
      <formula>"NA"</formula>
    </cfRule>
  </conditionalFormatting>
  <conditionalFormatting sqref="AD3">
    <cfRule type="cellIs" dxfId="917" priority="15" operator="between">
      <formula>10</formula>
      <formula>14</formula>
    </cfRule>
    <cfRule type="cellIs" dxfId="916" priority="16" operator="between">
      <formula>4</formula>
      <formula>10</formula>
    </cfRule>
    <cfRule type="cellIs" dxfId="915" priority="17" operator="between">
      <formula>0</formula>
      <formula>4</formula>
    </cfRule>
  </conditionalFormatting>
  <conditionalFormatting sqref="AQ5">
    <cfRule type="cellIs" dxfId="914" priority="9" operator="between">
      <formula>80</formula>
      <formula>100</formula>
    </cfRule>
    <cfRule type="cellIs" dxfId="913" priority="10" operator="between">
      <formula>20</formula>
      <formula>80</formula>
    </cfRule>
    <cfRule type="cellIs" dxfId="912" priority="11" operator="between">
      <formula>0</formula>
      <formula>20</formula>
    </cfRule>
  </conditionalFormatting>
  <conditionalFormatting sqref="AQ5">
    <cfRule type="cellIs" dxfId="911" priority="8" operator="between">
      <formula>"NA"</formula>
      <formula>"NA"</formula>
    </cfRule>
  </conditionalFormatting>
  <conditionalFormatting sqref="AB10">
    <cfRule type="cellIs" dxfId="910" priority="5" operator="between">
      <formula>2</formula>
      <formula>3</formula>
    </cfRule>
    <cfRule type="cellIs" dxfId="909" priority="6" operator="between">
      <formula>1</formula>
      <formula>2</formula>
    </cfRule>
    <cfRule type="cellIs" dxfId="908" priority="7" operator="between">
      <formula>0</formula>
      <formula>1</formula>
    </cfRule>
  </conditionalFormatting>
  <conditionalFormatting sqref="AR5">
    <cfRule type="cellIs" dxfId="907" priority="2" operator="between">
      <formula>80</formula>
      <formula>100</formula>
    </cfRule>
    <cfRule type="cellIs" dxfId="906" priority="3" operator="between">
      <formula>20</formula>
      <formula>80</formula>
    </cfRule>
    <cfRule type="cellIs" dxfId="905" priority="4" operator="between">
      <formula>0</formula>
      <formula>20</formula>
    </cfRule>
  </conditionalFormatting>
  <conditionalFormatting sqref="AR5">
    <cfRule type="cellIs" dxfId="904" priority="1" operator="between">
      <formula>"NA"</formula>
      <formula>"NA"</formula>
    </cfRule>
  </conditionalFormatting>
  <pageMargins left="0.23622047244094491" right="0.23622047244094491" top="0.74803149606299213" bottom="0.74803149606299213" header="0.31496062992125984" footer="0.31496062992125984"/>
  <pageSetup paperSize="8" scale="95" fitToHeight="0" orientation="landscape" r:id="rId1"/>
  <rowBreaks count="1" manualBreakCount="1">
    <brk id="2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Z243"/>
  <sheetViews>
    <sheetView showGridLines="0" zoomScale="80" zoomScaleNormal="80" workbookViewId="0">
      <pane xSplit="8" ySplit="2" topLeftCell="AM27" activePane="bottomRight" state="frozen"/>
      <selection pane="topRight" activeCell="I1" sqref="I1"/>
      <selection pane="bottomLeft" activeCell="A3" sqref="A3"/>
      <selection pane="bottomRight" activeCell="AZ36" sqref="AZ36"/>
    </sheetView>
  </sheetViews>
  <sheetFormatPr defaultColWidth="14.44140625" defaultRowHeight="13.2"/>
  <cols>
    <col min="1" max="1" width="14.6640625" customWidth="1"/>
    <col min="2" max="2" width="8.33203125" customWidth="1"/>
    <col min="3" max="3" width="7.109375" customWidth="1"/>
    <col min="4" max="4" width="41.88671875" customWidth="1"/>
    <col min="5" max="5" width="38.21875" style="113" customWidth="1"/>
    <col min="6" max="6" width="11.6640625" customWidth="1"/>
    <col min="7" max="7" width="14.33203125" customWidth="1"/>
    <col min="8" max="21" width="10.5546875" customWidth="1"/>
    <col min="22" max="22" width="13.44140625" customWidth="1"/>
    <col min="23" max="23" width="14.44140625" customWidth="1"/>
    <col min="24" max="24" width="13.77734375" customWidth="1"/>
    <col min="25" max="25" width="13.33203125" customWidth="1"/>
    <col min="26" max="26" width="14.44140625" hidden="1" customWidth="1"/>
    <col min="27" max="38" width="6.77734375" customWidth="1"/>
    <col min="39" max="39" width="3.5546875" style="82" customWidth="1"/>
    <col min="40" max="40" width="9.21875" customWidth="1"/>
    <col min="41" max="52" width="6.77734375" customWidth="1"/>
  </cols>
  <sheetData>
    <row r="1" spans="1:52" ht="46.8">
      <c r="A1" s="101" t="s">
        <v>0</v>
      </c>
      <c r="B1" s="102" t="s">
        <v>1</v>
      </c>
      <c r="C1" s="103" t="s">
        <v>2</v>
      </c>
      <c r="D1" s="104" t="s">
        <v>3</v>
      </c>
      <c r="E1" s="105" t="s">
        <v>4</v>
      </c>
      <c r="F1" s="106" t="s">
        <v>5</v>
      </c>
      <c r="G1" s="107" t="s">
        <v>76</v>
      </c>
      <c r="H1" s="169" t="s">
        <v>6</v>
      </c>
      <c r="I1" s="171"/>
      <c r="J1" s="62"/>
      <c r="K1" s="62"/>
      <c r="L1" s="62"/>
      <c r="M1" s="62"/>
      <c r="N1" s="62"/>
      <c r="O1" s="62"/>
      <c r="P1" s="62"/>
      <c r="Q1" s="62"/>
      <c r="R1" s="62"/>
      <c r="S1" s="62"/>
      <c r="T1" s="62"/>
      <c r="U1" s="62"/>
      <c r="V1" s="190" t="s">
        <v>84</v>
      </c>
      <c r="W1" s="191"/>
      <c r="X1" s="191"/>
      <c r="Y1" s="192"/>
      <c r="AA1" s="193"/>
      <c r="AB1" s="193"/>
      <c r="AC1" s="193"/>
      <c r="AD1" s="193"/>
      <c r="AE1" s="193"/>
      <c r="AF1" s="193"/>
      <c r="AG1" s="193"/>
      <c r="AH1" s="193"/>
      <c r="AI1" s="193"/>
      <c r="AJ1" s="193"/>
      <c r="AK1" s="193"/>
      <c r="AL1" s="193"/>
      <c r="AM1" s="89"/>
      <c r="AN1" s="193"/>
      <c r="AO1" s="193"/>
      <c r="AP1" s="193"/>
      <c r="AQ1" s="193"/>
      <c r="AR1" s="193"/>
      <c r="AS1" s="193"/>
      <c r="AT1" s="193"/>
      <c r="AU1" s="193"/>
      <c r="AV1" s="193"/>
      <c r="AW1" s="193"/>
      <c r="AX1" s="193"/>
      <c r="AY1" s="193"/>
      <c r="AZ1" s="193"/>
    </row>
    <row r="2" spans="1:52" ht="41.4">
      <c r="A2" s="99"/>
      <c r="B2" s="61"/>
      <c r="C2" s="100"/>
      <c r="D2" s="98"/>
      <c r="E2" s="63"/>
      <c r="F2" s="61"/>
      <c r="G2" s="64"/>
      <c r="H2" s="170"/>
      <c r="I2" s="172" t="s">
        <v>308</v>
      </c>
      <c r="J2" s="85" t="s">
        <v>309</v>
      </c>
      <c r="K2" s="83" t="s">
        <v>310</v>
      </c>
      <c r="L2" s="83" t="s">
        <v>311</v>
      </c>
      <c r="M2" s="85" t="s">
        <v>312</v>
      </c>
      <c r="N2" s="83" t="s">
        <v>313</v>
      </c>
      <c r="O2" s="83" t="s">
        <v>314</v>
      </c>
      <c r="P2" s="85" t="s">
        <v>315</v>
      </c>
      <c r="Q2" s="83" t="s">
        <v>316</v>
      </c>
      <c r="R2" s="83" t="s">
        <v>317</v>
      </c>
      <c r="S2" s="85" t="s">
        <v>318</v>
      </c>
      <c r="T2" s="83" t="s">
        <v>319</v>
      </c>
      <c r="U2" s="84" t="s">
        <v>245</v>
      </c>
      <c r="V2" s="95" t="s">
        <v>85</v>
      </c>
      <c r="W2" s="194" t="s">
        <v>86</v>
      </c>
      <c r="X2" s="195"/>
      <c r="Y2" s="96" t="s">
        <v>87</v>
      </c>
      <c r="AA2" s="83" t="s">
        <v>308</v>
      </c>
      <c r="AB2" s="85" t="s">
        <v>309</v>
      </c>
      <c r="AC2" s="83" t="s">
        <v>310</v>
      </c>
      <c r="AD2" s="83" t="s">
        <v>311</v>
      </c>
      <c r="AE2" s="85" t="s">
        <v>312</v>
      </c>
      <c r="AF2" s="83" t="s">
        <v>313</v>
      </c>
      <c r="AG2" s="83" t="s">
        <v>314</v>
      </c>
      <c r="AH2" s="85" t="s">
        <v>315</v>
      </c>
      <c r="AI2" s="83" t="s">
        <v>316</v>
      </c>
      <c r="AJ2" s="83" t="s">
        <v>317</v>
      </c>
      <c r="AK2" s="85" t="s">
        <v>318</v>
      </c>
      <c r="AL2" s="83" t="s">
        <v>319</v>
      </c>
      <c r="AM2" s="90"/>
      <c r="AN2" s="83" t="s">
        <v>308</v>
      </c>
      <c r="AO2" s="85" t="s">
        <v>309</v>
      </c>
      <c r="AP2" s="83" t="s">
        <v>310</v>
      </c>
      <c r="AQ2" s="83" t="s">
        <v>311</v>
      </c>
      <c r="AR2" s="85" t="s">
        <v>312</v>
      </c>
      <c r="AS2" s="83" t="s">
        <v>313</v>
      </c>
      <c r="AT2" s="83" t="s">
        <v>314</v>
      </c>
      <c r="AU2" s="85" t="s">
        <v>315</v>
      </c>
      <c r="AV2" s="83" t="s">
        <v>316</v>
      </c>
      <c r="AW2" s="83" t="s">
        <v>317</v>
      </c>
      <c r="AX2" s="85" t="s">
        <v>318</v>
      </c>
      <c r="AY2" s="83" t="s">
        <v>319</v>
      </c>
      <c r="AZ2" s="97" t="s">
        <v>330</v>
      </c>
    </row>
    <row r="3" spans="1:52" ht="66.599999999999994" customHeight="1">
      <c r="A3" s="196" t="s">
        <v>65</v>
      </c>
      <c r="B3" s="197">
        <v>30</v>
      </c>
      <c r="C3" s="13">
        <v>1.1000000000000001</v>
      </c>
      <c r="D3" s="19" t="s">
        <v>66</v>
      </c>
      <c r="E3" s="19" t="s">
        <v>8</v>
      </c>
      <c r="F3" s="177">
        <v>14</v>
      </c>
      <c r="G3" s="177" t="s">
        <v>77</v>
      </c>
      <c r="H3" s="177" t="s">
        <v>7</v>
      </c>
      <c r="I3" s="147">
        <v>101.50427350427351</v>
      </c>
      <c r="J3" s="147">
        <v>101.30841121495327</v>
      </c>
      <c r="K3" s="147">
        <v>100.08960573476702</v>
      </c>
      <c r="L3" s="147">
        <v>103.75939849624061</v>
      </c>
      <c r="M3" s="147">
        <v>102</v>
      </c>
      <c r="N3" s="147">
        <v>96.835443037974684</v>
      </c>
      <c r="O3" s="147">
        <v>99.871299871299868</v>
      </c>
      <c r="P3" s="147">
        <v>98.205546492659053</v>
      </c>
      <c r="Q3" s="147">
        <v>99.882352941176464</v>
      </c>
      <c r="R3" s="147">
        <v>100.54794520547945</v>
      </c>
      <c r="S3" s="147">
        <v>100.04582951420716</v>
      </c>
      <c r="T3" s="147">
        <v>101.38932743921691</v>
      </c>
      <c r="U3" s="153">
        <f>AVERAGE(I3:T3)</f>
        <v>100.45328612102067</v>
      </c>
      <c r="V3" s="86" t="s">
        <v>255</v>
      </c>
      <c r="W3" s="31" t="s">
        <v>256</v>
      </c>
      <c r="X3" s="31" t="s">
        <v>257</v>
      </c>
      <c r="Y3" s="31" t="s">
        <v>258</v>
      </c>
      <c r="Z3" s="80" t="s">
        <v>228</v>
      </c>
      <c r="AA3" s="92">
        <f>IF(I3&gt;=100,14,IF(I3&gt;99,13,IF(I3&gt;98,12,IF(I3&gt;97,11,IF(I3&gt;96,10,IF(I3&gt;95,9,IF(I3&gt;94,8,IF(I3&gt;93,7,IF(I3&gt;92,6,IF(I3&gt;90,5,IF(I3&gt;89,4,IF(I3&gt;88,3,IF(I3&gt;87,3,IF(I3&gt;85,1,0))))))))))))))</f>
        <v>14</v>
      </c>
      <c r="AB3" s="92">
        <f t="shared" ref="AB3:AL3" si="0">IF(J3&gt;=100,14,IF(J3&gt;99,13,IF(J3&gt;98,12,IF(J3&gt;97,11,IF(J3&gt;96,10,IF(J3&gt;95,9,IF(J3&gt;94,8,IF(J3&gt;93,7,IF(J3&gt;92,6,IF(J3&gt;90,5,IF(J3&gt;89,4,IF(J3&gt;88,3,IF(J3&gt;87,3,IF(J3&gt;85,1,0))))))))))))))</f>
        <v>14</v>
      </c>
      <c r="AC3" s="92">
        <f t="shared" si="0"/>
        <v>14</v>
      </c>
      <c r="AD3" s="160">
        <f t="shared" si="0"/>
        <v>14</v>
      </c>
      <c r="AE3" s="92">
        <f t="shared" si="0"/>
        <v>14</v>
      </c>
      <c r="AF3" s="92">
        <f t="shared" si="0"/>
        <v>10</v>
      </c>
      <c r="AG3" s="92">
        <f t="shared" si="0"/>
        <v>13</v>
      </c>
      <c r="AH3" s="92">
        <f t="shared" si="0"/>
        <v>12</v>
      </c>
      <c r="AI3" s="92">
        <f t="shared" si="0"/>
        <v>13</v>
      </c>
      <c r="AJ3" s="92">
        <f t="shared" si="0"/>
        <v>14</v>
      </c>
      <c r="AK3" s="92">
        <f t="shared" si="0"/>
        <v>14</v>
      </c>
      <c r="AL3" s="92">
        <f t="shared" si="0"/>
        <v>14</v>
      </c>
      <c r="AM3" s="93"/>
      <c r="AN3" s="108">
        <f>AA3/$F3*100</f>
        <v>100</v>
      </c>
      <c r="AO3" s="108">
        <f t="shared" ref="AO3:AY16" si="1">AB3/$F3*100</f>
        <v>100</v>
      </c>
      <c r="AP3" s="108">
        <f t="shared" si="1"/>
        <v>100</v>
      </c>
      <c r="AQ3" s="108">
        <f t="shared" si="1"/>
        <v>100</v>
      </c>
      <c r="AR3" s="108">
        <f t="shared" si="1"/>
        <v>100</v>
      </c>
      <c r="AS3" s="108">
        <f t="shared" si="1"/>
        <v>71.428571428571431</v>
      </c>
      <c r="AT3" s="108">
        <f t="shared" si="1"/>
        <v>92.857142857142861</v>
      </c>
      <c r="AU3" s="108">
        <f t="shared" si="1"/>
        <v>85.714285714285708</v>
      </c>
      <c r="AV3" s="108">
        <f t="shared" si="1"/>
        <v>92.857142857142861</v>
      </c>
      <c r="AW3" s="108">
        <f t="shared" si="1"/>
        <v>100</v>
      </c>
      <c r="AX3" s="108">
        <f t="shared" si="1"/>
        <v>100</v>
      </c>
      <c r="AY3" s="108">
        <f t="shared" si="1"/>
        <v>100</v>
      </c>
      <c r="AZ3" s="94">
        <f>AVERAGE(AN3:AY3)</f>
        <v>95.238095238095241</v>
      </c>
    </row>
    <row r="4" spans="1:52" ht="37.200000000000003" customHeight="1">
      <c r="A4" s="196"/>
      <c r="B4" s="197"/>
      <c r="C4" s="13">
        <v>1.2</v>
      </c>
      <c r="D4" s="19" t="s">
        <v>9</v>
      </c>
      <c r="E4" s="19" t="s">
        <v>10</v>
      </c>
      <c r="F4" s="177">
        <v>4</v>
      </c>
      <c r="G4" s="177" t="s">
        <v>77</v>
      </c>
      <c r="H4" s="177" t="s">
        <v>7</v>
      </c>
      <c r="I4" s="147" t="s">
        <v>320</v>
      </c>
      <c r="J4" s="147">
        <v>0</v>
      </c>
      <c r="K4" s="147">
        <v>58.461538461538467</v>
      </c>
      <c r="L4" s="147">
        <v>74.73684210526315</v>
      </c>
      <c r="M4" s="147">
        <v>43</v>
      </c>
      <c r="N4" s="147">
        <v>0</v>
      </c>
      <c r="O4" s="147">
        <v>114.28571428571428</v>
      </c>
      <c r="P4" s="147">
        <v>145</v>
      </c>
      <c r="Q4" s="147">
        <v>216.66666666666666</v>
      </c>
      <c r="R4" s="147">
        <v>633.33333333333326</v>
      </c>
      <c r="S4" s="147">
        <v>350</v>
      </c>
      <c r="T4" s="147">
        <v>144</v>
      </c>
      <c r="U4" s="153">
        <f t="shared" ref="U4:U41" si="2">AVERAGE(I4:T4)</f>
        <v>161.77128135022869</v>
      </c>
      <c r="V4" s="179" t="s">
        <v>88</v>
      </c>
      <c r="W4" s="86" t="s">
        <v>272</v>
      </c>
      <c r="X4" s="179" t="s">
        <v>271</v>
      </c>
      <c r="Y4" s="179" t="s">
        <v>90</v>
      </c>
      <c r="AA4" s="92">
        <f t="shared" ref="AA4:AL4" si="3">IF(I4&lt;=85,4,IF(I4&lt;=90,3,IF(I4&lt;=95,2,IF(I4&lt;=100,1,0))))</f>
        <v>0</v>
      </c>
      <c r="AB4" s="92">
        <f t="shared" si="3"/>
        <v>4</v>
      </c>
      <c r="AC4" s="92">
        <f t="shared" si="3"/>
        <v>4</v>
      </c>
      <c r="AD4" s="92">
        <f t="shared" si="3"/>
        <v>4</v>
      </c>
      <c r="AE4" s="92">
        <f t="shared" si="3"/>
        <v>4</v>
      </c>
      <c r="AF4" s="92">
        <f t="shared" si="3"/>
        <v>4</v>
      </c>
      <c r="AG4" s="92">
        <f t="shared" si="3"/>
        <v>0</v>
      </c>
      <c r="AH4" s="92">
        <f t="shared" si="3"/>
        <v>0</v>
      </c>
      <c r="AI4" s="92">
        <f t="shared" si="3"/>
        <v>0</v>
      </c>
      <c r="AJ4" s="92">
        <f t="shared" si="3"/>
        <v>0</v>
      </c>
      <c r="AK4" s="92">
        <f t="shared" si="3"/>
        <v>0</v>
      </c>
      <c r="AL4" s="92">
        <f t="shared" si="3"/>
        <v>0</v>
      </c>
      <c r="AM4" s="90"/>
      <c r="AN4" s="108">
        <f>AA4/$F4*100</f>
        <v>0</v>
      </c>
      <c r="AO4" s="108">
        <f t="shared" si="1"/>
        <v>100</v>
      </c>
      <c r="AP4" s="108">
        <f t="shared" si="1"/>
        <v>100</v>
      </c>
      <c r="AQ4" s="108">
        <f t="shared" si="1"/>
        <v>100</v>
      </c>
      <c r="AR4" s="108">
        <f t="shared" si="1"/>
        <v>100</v>
      </c>
      <c r="AS4" s="108">
        <f t="shared" si="1"/>
        <v>100</v>
      </c>
      <c r="AT4" s="108">
        <f t="shared" si="1"/>
        <v>0</v>
      </c>
      <c r="AU4" s="108">
        <f t="shared" si="1"/>
        <v>0</v>
      </c>
      <c r="AV4" s="108">
        <f t="shared" si="1"/>
        <v>0</v>
      </c>
      <c r="AW4" s="108">
        <f t="shared" si="1"/>
        <v>0</v>
      </c>
      <c r="AX4" s="108">
        <f t="shared" si="1"/>
        <v>0</v>
      </c>
      <c r="AY4" s="108">
        <f t="shared" si="1"/>
        <v>0</v>
      </c>
      <c r="AZ4" s="94">
        <f t="shared" ref="AZ4:AZ43" si="4">AVERAGE(AN4:AY4)</f>
        <v>41.666666666666664</v>
      </c>
    </row>
    <row r="5" spans="1:52" ht="27.6">
      <c r="A5" s="196"/>
      <c r="B5" s="197"/>
      <c r="C5" s="13">
        <v>1.3</v>
      </c>
      <c r="D5" s="19" t="s">
        <v>11</v>
      </c>
      <c r="E5" s="19" t="s">
        <v>12</v>
      </c>
      <c r="F5" s="177">
        <v>4</v>
      </c>
      <c r="G5" s="177" t="s">
        <v>78</v>
      </c>
      <c r="H5" s="177" t="s">
        <v>7</v>
      </c>
      <c r="I5" s="147">
        <v>59.589041095890416</v>
      </c>
      <c r="J5" s="147">
        <v>27.419354838709676</v>
      </c>
      <c r="K5" s="147">
        <v>94.444444444444443</v>
      </c>
      <c r="L5" s="147">
        <v>114.6067415730337</v>
      </c>
      <c r="M5" s="147">
        <v>89.47</v>
      </c>
      <c r="N5" s="147">
        <v>51.648351648351657</v>
      </c>
      <c r="O5" s="147">
        <v>50.967741935483865</v>
      </c>
      <c r="P5" s="147">
        <v>31.818181818181817</v>
      </c>
      <c r="Q5" s="147">
        <v>22.727272727272727</v>
      </c>
      <c r="R5" s="176">
        <v>37.5</v>
      </c>
      <c r="S5" s="147">
        <v>54</v>
      </c>
      <c r="T5" s="147">
        <v>32.307692307692307</v>
      </c>
      <c r="U5" s="153">
        <f t="shared" si="2"/>
        <v>55.541568532421714</v>
      </c>
      <c r="V5" s="179" t="s">
        <v>89</v>
      </c>
      <c r="W5" s="31" t="s">
        <v>268</v>
      </c>
      <c r="X5" s="32" t="s">
        <v>260</v>
      </c>
      <c r="Y5" s="32" t="s">
        <v>259</v>
      </c>
      <c r="AA5" s="92">
        <f>IF(I5&gt;100,4,IF(I5&gt;95,3,IF(I5&gt;90,2,IF(I5&gt;85,1,0))))</f>
        <v>0</v>
      </c>
      <c r="AB5" s="92">
        <f t="shared" ref="AB5:AL6" si="5">IF(J5&gt;100,4,IF(J5&gt;95,3,IF(J5&gt;90,2,IF(J5&gt;85,1,0))))</f>
        <v>0</v>
      </c>
      <c r="AC5" s="92">
        <f t="shared" si="5"/>
        <v>2</v>
      </c>
      <c r="AD5" s="92">
        <f t="shared" si="5"/>
        <v>4</v>
      </c>
      <c r="AE5" s="92">
        <f t="shared" si="5"/>
        <v>1</v>
      </c>
      <c r="AF5" s="92">
        <f t="shared" si="5"/>
        <v>0</v>
      </c>
      <c r="AG5" s="92">
        <f t="shared" si="5"/>
        <v>0</v>
      </c>
      <c r="AH5" s="92">
        <f t="shared" si="5"/>
        <v>0</v>
      </c>
      <c r="AI5" s="92">
        <f t="shared" si="5"/>
        <v>0</v>
      </c>
      <c r="AJ5" s="92">
        <f t="shared" si="5"/>
        <v>0</v>
      </c>
      <c r="AK5" s="92">
        <f t="shared" si="5"/>
        <v>0</v>
      </c>
      <c r="AL5" s="92">
        <f t="shared" si="5"/>
        <v>0</v>
      </c>
      <c r="AM5" s="90"/>
      <c r="AN5" s="108">
        <f t="shared" ref="AN5:AY23" si="6">AA5/$F5*100</f>
        <v>0</v>
      </c>
      <c r="AO5" s="108">
        <f t="shared" si="1"/>
        <v>0</v>
      </c>
      <c r="AP5" s="108">
        <f t="shared" si="1"/>
        <v>50</v>
      </c>
      <c r="AQ5" s="108">
        <f t="shared" ref="AQ5:AR5" si="7">IF(OR(AD5="NA"),"NA",AD5/$F5*100)</f>
        <v>100</v>
      </c>
      <c r="AR5" s="108">
        <f t="shared" si="7"/>
        <v>25</v>
      </c>
      <c r="AS5" s="108">
        <f t="shared" si="1"/>
        <v>0</v>
      </c>
      <c r="AT5" s="108">
        <f t="shared" si="1"/>
        <v>0</v>
      </c>
      <c r="AU5" s="108">
        <f t="shared" si="1"/>
        <v>0</v>
      </c>
      <c r="AV5" s="108">
        <f t="shared" si="1"/>
        <v>0</v>
      </c>
      <c r="AW5" s="108">
        <f t="shared" si="1"/>
        <v>0</v>
      </c>
      <c r="AX5" s="108">
        <f t="shared" si="1"/>
        <v>0</v>
      </c>
      <c r="AY5" s="108">
        <f t="shared" si="1"/>
        <v>0</v>
      </c>
      <c r="AZ5" s="94">
        <f t="shared" si="4"/>
        <v>14.583333333333334</v>
      </c>
    </row>
    <row r="6" spans="1:52" ht="27.6">
      <c r="A6" s="196"/>
      <c r="B6" s="197"/>
      <c r="C6" s="13">
        <v>1.4</v>
      </c>
      <c r="D6" s="19" t="s">
        <v>13</v>
      </c>
      <c r="E6" s="19" t="s">
        <v>14</v>
      </c>
      <c r="F6" s="177">
        <v>4</v>
      </c>
      <c r="G6" s="177" t="s">
        <v>77</v>
      </c>
      <c r="H6" s="177" t="s">
        <v>7</v>
      </c>
      <c r="I6" s="147">
        <v>100</v>
      </c>
      <c r="J6" s="147">
        <v>100.4</v>
      </c>
      <c r="K6" s="147">
        <v>0</v>
      </c>
      <c r="L6" s="147">
        <v>100.4</v>
      </c>
      <c r="M6" s="147">
        <v>100</v>
      </c>
      <c r="N6" s="147">
        <v>0</v>
      </c>
      <c r="O6" s="147">
        <v>100.4</v>
      </c>
      <c r="P6" s="147">
        <v>100.4</v>
      </c>
      <c r="Q6" s="147">
        <v>100</v>
      </c>
      <c r="R6" s="173">
        <v>0</v>
      </c>
      <c r="S6" s="173">
        <v>100</v>
      </c>
      <c r="T6" s="173">
        <v>100.4</v>
      </c>
      <c r="U6" s="153">
        <f t="shared" si="2"/>
        <v>75.166666666666671</v>
      </c>
      <c r="V6" s="179" t="s">
        <v>89</v>
      </c>
      <c r="W6" s="31" t="s">
        <v>270</v>
      </c>
      <c r="X6" s="32" t="s">
        <v>260</v>
      </c>
      <c r="Y6" s="32" t="s">
        <v>269</v>
      </c>
      <c r="AA6" s="92">
        <f>IF(I6&gt;100,4,IF(I6&gt;95,3,IF(I6&gt;90,2,IF(I6&gt;85,1,0))))</f>
        <v>3</v>
      </c>
      <c r="AB6" s="92">
        <f t="shared" si="5"/>
        <v>4</v>
      </c>
      <c r="AC6" s="92">
        <f t="shared" si="5"/>
        <v>0</v>
      </c>
      <c r="AD6" s="160">
        <f>IF(L6&gt;100,4,IF(L6&gt;95,3,IF(L6&gt;90,2,IF(L6&gt;85,1,0))))</f>
        <v>4</v>
      </c>
      <c r="AE6" s="92">
        <f t="shared" si="5"/>
        <v>3</v>
      </c>
      <c r="AF6" s="92">
        <f t="shared" si="5"/>
        <v>0</v>
      </c>
      <c r="AG6" s="92">
        <f t="shared" si="5"/>
        <v>4</v>
      </c>
      <c r="AH6" s="92">
        <f t="shared" si="5"/>
        <v>4</v>
      </c>
      <c r="AI6" s="92">
        <f t="shared" si="5"/>
        <v>3</v>
      </c>
      <c r="AJ6" s="92">
        <f t="shared" si="5"/>
        <v>0</v>
      </c>
      <c r="AK6" s="92">
        <f t="shared" si="5"/>
        <v>3</v>
      </c>
      <c r="AL6" s="92">
        <f t="shared" si="5"/>
        <v>4</v>
      </c>
      <c r="AM6" s="90"/>
      <c r="AN6" s="108">
        <f t="shared" si="6"/>
        <v>75</v>
      </c>
      <c r="AO6" s="108">
        <f t="shared" si="1"/>
        <v>100</v>
      </c>
      <c r="AP6" s="108">
        <f t="shared" si="1"/>
        <v>0</v>
      </c>
      <c r="AQ6" s="108">
        <f t="shared" si="1"/>
        <v>100</v>
      </c>
      <c r="AR6" s="108">
        <f t="shared" si="1"/>
        <v>75</v>
      </c>
      <c r="AS6" s="108">
        <f t="shared" si="1"/>
        <v>0</v>
      </c>
      <c r="AT6" s="108">
        <f t="shared" si="1"/>
        <v>100</v>
      </c>
      <c r="AU6" s="108">
        <f t="shared" si="1"/>
        <v>100</v>
      </c>
      <c r="AV6" s="108">
        <f t="shared" si="1"/>
        <v>75</v>
      </c>
      <c r="AW6" s="108">
        <f t="shared" si="1"/>
        <v>0</v>
      </c>
      <c r="AX6" s="108">
        <f t="shared" si="1"/>
        <v>75</v>
      </c>
      <c r="AY6" s="108">
        <f t="shared" si="1"/>
        <v>100</v>
      </c>
      <c r="AZ6" s="94">
        <f t="shared" si="4"/>
        <v>66.666666666666671</v>
      </c>
    </row>
    <row r="7" spans="1:52" ht="27.6">
      <c r="A7" s="196"/>
      <c r="B7" s="197"/>
      <c r="C7" s="13">
        <v>1.5</v>
      </c>
      <c r="D7" s="19" t="s">
        <v>15</v>
      </c>
      <c r="E7" s="19" t="s">
        <v>16</v>
      </c>
      <c r="F7" s="177">
        <v>4</v>
      </c>
      <c r="G7" s="177" t="s">
        <v>77</v>
      </c>
      <c r="H7" s="177" t="s">
        <v>7</v>
      </c>
      <c r="I7" s="147">
        <v>200</v>
      </c>
      <c r="J7" s="147">
        <v>0</v>
      </c>
      <c r="K7" s="147">
        <v>66.666666666666657</v>
      </c>
      <c r="L7" s="147">
        <v>0</v>
      </c>
      <c r="M7" s="147">
        <v>100.4</v>
      </c>
      <c r="N7" s="147">
        <v>20</v>
      </c>
      <c r="O7" s="147">
        <v>50</v>
      </c>
      <c r="P7" s="147">
        <v>0</v>
      </c>
      <c r="Q7" s="147">
        <v>0</v>
      </c>
      <c r="R7" s="173">
        <v>0</v>
      </c>
      <c r="S7" s="173">
        <v>0</v>
      </c>
      <c r="T7" s="147">
        <v>0</v>
      </c>
      <c r="U7" s="153">
        <f t="shared" si="2"/>
        <v>36.422222222222217</v>
      </c>
      <c r="V7" s="179" t="s">
        <v>88</v>
      </c>
      <c r="W7" s="31" t="s">
        <v>272</v>
      </c>
      <c r="X7" s="33" t="s">
        <v>271</v>
      </c>
      <c r="Y7" s="32" t="s">
        <v>90</v>
      </c>
      <c r="AA7" s="92">
        <f>IF(I7&lt;=85,4,IF(I7&lt;=90,3,IF(I7&lt;=95,2,IF(I7&lt;=100,1,0))))</f>
        <v>0</v>
      </c>
      <c r="AB7" s="92">
        <f t="shared" ref="AB7:AL7" si="8">IF(J7&lt;=85,4,IF(J7&lt;=90,3,IF(J7&lt;=95,2,IF(J7&lt;=100,1,0))))</f>
        <v>4</v>
      </c>
      <c r="AC7" s="92">
        <f t="shared" si="8"/>
        <v>4</v>
      </c>
      <c r="AD7" s="160">
        <f t="shared" si="8"/>
        <v>4</v>
      </c>
      <c r="AE7" s="92">
        <f t="shared" si="8"/>
        <v>0</v>
      </c>
      <c r="AF7" s="92">
        <f t="shared" si="8"/>
        <v>4</v>
      </c>
      <c r="AG7" s="92">
        <f t="shared" si="8"/>
        <v>4</v>
      </c>
      <c r="AH7" s="92">
        <f t="shared" si="8"/>
        <v>4</v>
      </c>
      <c r="AI7" s="92">
        <f t="shared" si="8"/>
        <v>4</v>
      </c>
      <c r="AJ7" s="92">
        <f t="shared" si="8"/>
        <v>4</v>
      </c>
      <c r="AK7" s="92">
        <f t="shared" si="8"/>
        <v>4</v>
      </c>
      <c r="AL7" s="92">
        <f t="shared" si="8"/>
        <v>4</v>
      </c>
      <c r="AM7" s="90"/>
      <c r="AN7" s="108">
        <f t="shared" si="6"/>
        <v>0</v>
      </c>
      <c r="AO7" s="108">
        <f t="shared" si="1"/>
        <v>100</v>
      </c>
      <c r="AP7" s="108">
        <f t="shared" si="1"/>
        <v>100</v>
      </c>
      <c r="AQ7" s="108">
        <f t="shared" si="1"/>
        <v>100</v>
      </c>
      <c r="AR7" s="108">
        <f t="shared" si="1"/>
        <v>0</v>
      </c>
      <c r="AS7" s="108">
        <f t="shared" si="1"/>
        <v>100</v>
      </c>
      <c r="AT7" s="108">
        <f t="shared" si="1"/>
        <v>100</v>
      </c>
      <c r="AU7" s="108">
        <f t="shared" si="1"/>
        <v>100</v>
      </c>
      <c r="AV7" s="108">
        <f t="shared" si="1"/>
        <v>100</v>
      </c>
      <c r="AW7" s="108">
        <f t="shared" si="1"/>
        <v>100</v>
      </c>
      <c r="AX7" s="108">
        <f t="shared" si="1"/>
        <v>100</v>
      </c>
      <c r="AY7" s="108">
        <f t="shared" si="1"/>
        <v>100</v>
      </c>
      <c r="AZ7" s="94">
        <f t="shared" si="4"/>
        <v>83.333333333333329</v>
      </c>
    </row>
    <row r="8" spans="1:52" ht="15.6">
      <c r="A8" s="14"/>
      <c r="B8" s="15"/>
      <c r="C8" s="15"/>
      <c r="D8" s="16"/>
      <c r="E8" s="21" t="s">
        <v>17</v>
      </c>
      <c r="F8" s="17">
        <f>SUM(F3:F7)</f>
        <v>30</v>
      </c>
      <c r="G8" s="15"/>
      <c r="H8" s="15"/>
      <c r="I8" s="159"/>
      <c r="J8" s="159"/>
      <c r="K8" s="159"/>
      <c r="L8" s="15"/>
      <c r="M8" s="159"/>
      <c r="N8" s="159"/>
      <c r="O8" s="159"/>
      <c r="P8" s="159"/>
      <c r="Q8" s="159"/>
      <c r="R8" s="159"/>
      <c r="S8" s="159"/>
      <c r="T8" s="159"/>
      <c r="U8" s="154"/>
      <c r="V8" s="15"/>
      <c r="W8" s="15"/>
      <c r="X8" s="15"/>
      <c r="Y8" s="15"/>
      <c r="Z8" s="15"/>
      <c r="AA8" s="15">
        <f>SUM(AA3:AA7)</f>
        <v>17</v>
      </c>
      <c r="AB8" s="15">
        <f t="shared" ref="AB8:AL8" si="9">SUM(AB3:AB7)</f>
        <v>26</v>
      </c>
      <c r="AC8" s="15">
        <f t="shared" si="9"/>
        <v>24</v>
      </c>
      <c r="AD8" s="159">
        <f t="shared" si="9"/>
        <v>30</v>
      </c>
      <c r="AE8" s="15">
        <f t="shared" si="9"/>
        <v>22</v>
      </c>
      <c r="AF8" s="15">
        <f t="shared" si="9"/>
        <v>18</v>
      </c>
      <c r="AG8" s="15">
        <f t="shared" si="9"/>
        <v>21</v>
      </c>
      <c r="AH8" s="15">
        <f t="shared" si="9"/>
        <v>20</v>
      </c>
      <c r="AI8" s="15">
        <f t="shared" si="9"/>
        <v>20</v>
      </c>
      <c r="AJ8" s="15">
        <f t="shared" si="9"/>
        <v>18</v>
      </c>
      <c r="AK8" s="15">
        <f t="shared" si="9"/>
        <v>21</v>
      </c>
      <c r="AL8" s="15">
        <f t="shared" si="9"/>
        <v>22</v>
      </c>
      <c r="AM8" s="90"/>
      <c r="AN8" s="109">
        <f t="shared" si="6"/>
        <v>56.666666666666664</v>
      </c>
      <c r="AO8" s="109">
        <f t="shared" si="1"/>
        <v>86.666666666666671</v>
      </c>
      <c r="AP8" s="109">
        <f t="shared" si="1"/>
        <v>80</v>
      </c>
      <c r="AQ8" s="109">
        <f t="shared" si="1"/>
        <v>100</v>
      </c>
      <c r="AR8" s="109">
        <f t="shared" si="1"/>
        <v>73.333333333333329</v>
      </c>
      <c r="AS8" s="109">
        <f t="shared" si="1"/>
        <v>60</v>
      </c>
      <c r="AT8" s="109">
        <f t="shared" si="1"/>
        <v>70</v>
      </c>
      <c r="AU8" s="109">
        <f t="shared" si="1"/>
        <v>66.666666666666657</v>
      </c>
      <c r="AV8" s="109">
        <f t="shared" si="1"/>
        <v>66.666666666666657</v>
      </c>
      <c r="AW8" s="109">
        <f t="shared" si="1"/>
        <v>60</v>
      </c>
      <c r="AX8" s="109">
        <f t="shared" si="1"/>
        <v>70</v>
      </c>
      <c r="AY8" s="109">
        <f t="shared" si="1"/>
        <v>73.333333333333329</v>
      </c>
      <c r="AZ8" s="109">
        <f t="shared" si="4"/>
        <v>71.944444444444443</v>
      </c>
    </row>
    <row r="9" spans="1:52" ht="25.2" customHeight="1">
      <c r="A9" s="196" t="s">
        <v>18</v>
      </c>
      <c r="B9" s="199">
        <v>14</v>
      </c>
      <c r="C9" s="13">
        <v>2.1</v>
      </c>
      <c r="D9" s="20" t="s">
        <v>19</v>
      </c>
      <c r="E9" s="19" t="s">
        <v>20</v>
      </c>
      <c r="F9" s="177">
        <v>3</v>
      </c>
      <c r="G9" s="177" t="s">
        <v>79</v>
      </c>
      <c r="H9" s="177" t="s">
        <v>288</v>
      </c>
      <c r="I9" s="147">
        <v>83</v>
      </c>
      <c r="J9" s="147">
        <v>87</v>
      </c>
      <c r="K9" s="147">
        <v>80</v>
      </c>
      <c r="L9" s="173">
        <v>86</v>
      </c>
      <c r="M9" s="173">
        <v>84</v>
      </c>
      <c r="N9" s="173">
        <v>80</v>
      </c>
      <c r="O9" s="173">
        <v>84</v>
      </c>
      <c r="P9" s="173">
        <v>84</v>
      </c>
      <c r="Q9" s="173">
        <v>82</v>
      </c>
      <c r="R9" s="173">
        <v>90</v>
      </c>
      <c r="S9" s="173">
        <v>82</v>
      </c>
      <c r="T9" s="147">
        <v>85.6</v>
      </c>
      <c r="U9" s="153">
        <f t="shared" si="2"/>
        <v>83.966666666666669</v>
      </c>
      <c r="V9" s="87" t="s">
        <v>299</v>
      </c>
      <c r="W9" s="34" t="s">
        <v>300</v>
      </c>
      <c r="X9" s="34" t="s">
        <v>301</v>
      </c>
      <c r="Y9" s="179" t="s">
        <v>302</v>
      </c>
      <c r="Z9" s="81" t="s">
        <v>229</v>
      </c>
      <c r="AA9" s="92">
        <f>IF(I9&gt;80,3,IF(I9&gt;75,2,IF(I9&gt;=70,1,0)))</f>
        <v>3</v>
      </c>
      <c r="AB9" s="92">
        <f t="shared" ref="AB9:AL9" si="10">IF(J9&gt;80,3,IF(J9&gt;75,2,IF(J9&gt;=70,1,0)))</f>
        <v>3</v>
      </c>
      <c r="AC9" s="92">
        <f t="shared" si="10"/>
        <v>2</v>
      </c>
      <c r="AD9" s="92">
        <f t="shared" si="10"/>
        <v>3</v>
      </c>
      <c r="AE9" s="92">
        <f t="shared" si="10"/>
        <v>3</v>
      </c>
      <c r="AF9" s="92">
        <f t="shared" si="10"/>
        <v>2</v>
      </c>
      <c r="AG9" s="92">
        <f t="shared" si="10"/>
        <v>3</v>
      </c>
      <c r="AH9" s="92">
        <f t="shared" si="10"/>
        <v>3</v>
      </c>
      <c r="AI9" s="92">
        <f t="shared" si="10"/>
        <v>3</v>
      </c>
      <c r="AJ9" s="92">
        <f t="shared" si="10"/>
        <v>3</v>
      </c>
      <c r="AK9" s="92">
        <f t="shared" si="10"/>
        <v>3</v>
      </c>
      <c r="AL9" s="92">
        <f t="shared" si="10"/>
        <v>3</v>
      </c>
      <c r="AM9" s="90"/>
      <c r="AN9" s="108">
        <f t="shared" si="6"/>
        <v>100</v>
      </c>
      <c r="AO9" s="108">
        <f t="shared" si="1"/>
        <v>100</v>
      </c>
      <c r="AP9" s="108">
        <f t="shared" si="1"/>
        <v>66.666666666666657</v>
      </c>
      <c r="AQ9" s="108">
        <f t="shared" si="1"/>
        <v>100</v>
      </c>
      <c r="AR9" s="108">
        <f t="shared" si="1"/>
        <v>100</v>
      </c>
      <c r="AS9" s="108">
        <f t="shared" si="1"/>
        <v>66.666666666666657</v>
      </c>
      <c r="AT9" s="108">
        <f t="shared" si="1"/>
        <v>100</v>
      </c>
      <c r="AU9" s="108">
        <f t="shared" si="1"/>
        <v>100</v>
      </c>
      <c r="AV9" s="108">
        <f t="shared" si="1"/>
        <v>100</v>
      </c>
      <c r="AW9" s="108">
        <f t="shared" si="1"/>
        <v>100</v>
      </c>
      <c r="AX9" s="108">
        <f t="shared" si="1"/>
        <v>100</v>
      </c>
      <c r="AY9" s="108">
        <f t="shared" si="1"/>
        <v>100</v>
      </c>
      <c r="AZ9" s="94">
        <f t="shared" si="4"/>
        <v>94.444444444444443</v>
      </c>
    </row>
    <row r="10" spans="1:52" ht="27" customHeight="1">
      <c r="A10" s="198"/>
      <c r="B10" s="200"/>
      <c r="C10" s="13">
        <v>2.2000000000000002</v>
      </c>
      <c r="D10" s="20" t="s">
        <v>22</v>
      </c>
      <c r="E10" s="19" t="s">
        <v>23</v>
      </c>
      <c r="F10" s="177">
        <v>3</v>
      </c>
      <c r="G10" s="177" t="s">
        <v>79</v>
      </c>
      <c r="H10" s="177" t="s">
        <v>26</v>
      </c>
      <c r="I10" s="147">
        <v>67</v>
      </c>
      <c r="J10" s="147">
        <v>76</v>
      </c>
      <c r="K10" s="147">
        <v>69</v>
      </c>
      <c r="L10" s="173">
        <v>73</v>
      </c>
      <c r="M10" s="173">
        <v>69</v>
      </c>
      <c r="N10" s="173">
        <v>61</v>
      </c>
      <c r="O10" s="173">
        <v>71</v>
      </c>
      <c r="P10" s="173">
        <v>48</v>
      </c>
      <c r="Q10" s="173">
        <v>69</v>
      </c>
      <c r="R10" s="173">
        <v>66</v>
      </c>
      <c r="S10" s="173">
        <v>64</v>
      </c>
      <c r="T10" s="173">
        <v>72</v>
      </c>
      <c r="U10" s="153">
        <f t="shared" si="2"/>
        <v>67.083333333333329</v>
      </c>
      <c r="V10" s="87" t="s">
        <v>303</v>
      </c>
      <c r="W10" s="34" t="s">
        <v>304</v>
      </c>
      <c r="X10" s="34" t="s">
        <v>301</v>
      </c>
      <c r="Y10" s="179" t="s">
        <v>302</v>
      </c>
      <c r="AA10" s="92">
        <f>IF(I10&gt;80,3,IF(I10&gt;75,2,IF(I10&gt;=65,1,0)))</f>
        <v>1</v>
      </c>
      <c r="AB10" s="160">
        <f>IF(J10&gt;80,3,IF(J10&gt;=80,2,IF(J10&gt;=65,1,0)))</f>
        <v>1</v>
      </c>
      <c r="AC10" s="92">
        <f t="shared" ref="AC10:AL10" si="11">IF(K10&gt;80,3,IF(K10&gt;75,2,IF(K10&gt;=65,1,0)))</f>
        <v>1</v>
      </c>
      <c r="AD10" s="92">
        <f t="shared" si="11"/>
        <v>1</v>
      </c>
      <c r="AE10" s="92">
        <f t="shared" si="11"/>
        <v>1</v>
      </c>
      <c r="AF10" s="92">
        <f t="shared" si="11"/>
        <v>0</v>
      </c>
      <c r="AG10" s="92">
        <f t="shared" si="11"/>
        <v>1</v>
      </c>
      <c r="AH10" s="92">
        <f t="shared" si="11"/>
        <v>0</v>
      </c>
      <c r="AI10" s="92">
        <f t="shared" si="11"/>
        <v>1</v>
      </c>
      <c r="AJ10" s="92">
        <f t="shared" si="11"/>
        <v>1</v>
      </c>
      <c r="AK10" s="92">
        <f t="shared" si="11"/>
        <v>0</v>
      </c>
      <c r="AL10" s="92">
        <f t="shared" si="11"/>
        <v>1</v>
      </c>
      <c r="AM10" s="90"/>
      <c r="AN10" s="108">
        <f t="shared" si="6"/>
        <v>33.333333333333329</v>
      </c>
      <c r="AO10" s="108">
        <f t="shared" si="1"/>
        <v>33.333333333333329</v>
      </c>
      <c r="AP10" s="108">
        <f t="shared" si="1"/>
        <v>33.333333333333329</v>
      </c>
      <c r="AQ10" s="108">
        <f t="shared" si="1"/>
        <v>33.333333333333329</v>
      </c>
      <c r="AR10" s="108">
        <f t="shared" si="1"/>
        <v>33.333333333333329</v>
      </c>
      <c r="AS10" s="108">
        <f t="shared" si="1"/>
        <v>0</v>
      </c>
      <c r="AT10" s="108">
        <f t="shared" si="1"/>
        <v>33.333333333333329</v>
      </c>
      <c r="AU10" s="108">
        <f t="shared" si="1"/>
        <v>0</v>
      </c>
      <c r="AV10" s="108">
        <f t="shared" si="1"/>
        <v>33.333333333333329</v>
      </c>
      <c r="AW10" s="108">
        <f t="shared" si="1"/>
        <v>33.333333333333329</v>
      </c>
      <c r="AX10" s="108">
        <f t="shared" si="1"/>
        <v>0</v>
      </c>
      <c r="AY10" s="108">
        <f t="shared" si="1"/>
        <v>33.333333333333329</v>
      </c>
      <c r="AZ10" s="94">
        <f t="shared" si="4"/>
        <v>24.999999999999989</v>
      </c>
    </row>
    <row r="11" spans="1:52" ht="31.2">
      <c r="A11" s="198"/>
      <c r="B11" s="200"/>
      <c r="C11" s="13">
        <v>2.2999999999999998</v>
      </c>
      <c r="D11" s="19" t="s">
        <v>69</v>
      </c>
      <c r="E11" s="19" t="s">
        <v>218</v>
      </c>
      <c r="F11" s="177">
        <v>3</v>
      </c>
      <c r="G11" s="177" t="s">
        <v>74</v>
      </c>
      <c r="H11" s="177" t="s">
        <v>7</v>
      </c>
      <c r="I11" s="147">
        <v>100</v>
      </c>
      <c r="J11" s="147">
        <v>100</v>
      </c>
      <c r="K11" s="147">
        <v>100</v>
      </c>
      <c r="L11" s="147">
        <v>100</v>
      </c>
      <c r="M11" s="147">
        <v>100</v>
      </c>
      <c r="N11" s="147">
        <v>100</v>
      </c>
      <c r="O11" s="147">
        <v>100</v>
      </c>
      <c r="P11" s="147">
        <v>100</v>
      </c>
      <c r="Q11" s="147">
        <v>100</v>
      </c>
      <c r="R11" s="147">
        <v>100</v>
      </c>
      <c r="S11" s="147">
        <v>100</v>
      </c>
      <c r="T11" s="147">
        <v>140</v>
      </c>
      <c r="U11" s="153">
        <f t="shared" si="2"/>
        <v>103.33333333333333</v>
      </c>
      <c r="V11" s="87" t="s">
        <v>91</v>
      </c>
      <c r="W11" s="34" t="s">
        <v>262</v>
      </c>
      <c r="X11" s="34" t="s">
        <v>261</v>
      </c>
      <c r="Y11" s="179" t="s">
        <v>92</v>
      </c>
      <c r="AA11" s="92">
        <f t="shared" ref="AA11:AL11" si="12">IF(I11&gt;90,3,IF(I11&gt;85,2,IF(I11&gt;=80,1,0)))</f>
        <v>3</v>
      </c>
      <c r="AB11" s="92">
        <f t="shared" si="12"/>
        <v>3</v>
      </c>
      <c r="AC11" s="92">
        <f t="shared" si="12"/>
        <v>3</v>
      </c>
      <c r="AD11" s="160">
        <f t="shared" si="12"/>
        <v>3</v>
      </c>
      <c r="AE11" s="92">
        <f t="shared" si="12"/>
        <v>3</v>
      </c>
      <c r="AF11" s="92">
        <f t="shared" si="12"/>
        <v>3</v>
      </c>
      <c r="AG11" s="92">
        <f t="shared" si="12"/>
        <v>3</v>
      </c>
      <c r="AH11" s="92">
        <f t="shared" si="12"/>
        <v>3</v>
      </c>
      <c r="AI11" s="92">
        <f t="shared" si="12"/>
        <v>3</v>
      </c>
      <c r="AJ11" s="92">
        <f t="shared" si="12"/>
        <v>3</v>
      </c>
      <c r="AK11" s="92">
        <f t="shared" si="12"/>
        <v>3</v>
      </c>
      <c r="AL11" s="92">
        <f t="shared" si="12"/>
        <v>3</v>
      </c>
      <c r="AM11" s="90"/>
      <c r="AN11" s="108">
        <f t="shared" si="6"/>
        <v>100</v>
      </c>
      <c r="AO11" s="108">
        <f t="shared" si="1"/>
        <v>100</v>
      </c>
      <c r="AP11" s="108">
        <f t="shared" si="1"/>
        <v>100</v>
      </c>
      <c r="AQ11" s="108">
        <f t="shared" si="1"/>
        <v>100</v>
      </c>
      <c r="AR11" s="108">
        <f t="shared" si="1"/>
        <v>100</v>
      </c>
      <c r="AS11" s="108">
        <f t="shared" si="1"/>
        <v>100</v>
      </c>
      <c r="AT11" s="108">
        <f t="shared" si="1"/>
        <v>100</v>
      </c>
      <c r="AU11" s="108">
        <f t="shared" si="1"/>
        <v>100</v>
      </c>
      <c r="AV11" s="108">
        <f t="shared" si="1"/>
        <v>100</v>
      </c>
      <c r="AW11" s="108">
        <f t="shared" si="1"/>
        <v>100</v>
      </c>
      <c r="AX11" s="108">
        <f t="shared" si="1"/>
        <v>100</v>
      </c>
      <c r="AY11" s="108">
        <f t="shared" si="1"/>
        <v>100</v>
      </c>
      <c r="AZ11" s="94">
        <f t="shared" si="4"/>
        <v>100</v>
      </c>
    </row>
    <row r="12" spans="1:52" ht="31.2">
      <c r="A12" s="198"/>
      <c r="B12" s="200"/>
      <c r="C12" s="13">
        <v>2.4</v>
      </c>
      <c r="D12" s="20" t="s">
        <v>24</v>
      </c>
      <c r="E12" s="19" t="s">
        <v>25</v>
      </c>
      <c r="F12" s="177">
        <v>1</v>
      </c>
      <c r="G12" s="177" t="s">
        <v>74</v>
      </c>
      <c r="H12" s="177" t="s">
        <v>26</v>
      </c>
      <c r="I12" s="147">
        <v>25</v>
      </c>
      <c r="J12" s="147">
        <v>66</v>
      </c>
      <c r="K12" s="147">
        <v>89</v>
      </c>
      <c r="L12" s="173">
        <v>73</v>
      </c>
      <c r="M12" s="173">
        <v>21</v>
      </c>
      <c r="N12" s="173">
        <v>79</v>
      </c>
      <c r="O12" s="173">
        <v>87</v>
      </c>
      <c r="P12" s="173">
        <v>1</v>
      </c>
      <c r="Q12" s="173">
        <v>9</v>
      </c>
      <c r="R12" s="173">
        <v>90</v>
      </c>
      <c r="S12" s="173">
        <v>9</v>
      </c>
      <c r="T12" s="173">
        <v>104</v>
      </c>
      <c r="U12" s="153">
        <f t="shared" si="2"/>
        <v>54.416666666666664</v>
      </c>
      <c r="V12" s="87" t="s">
        <v>93</v>
      </c>
      <c r="W12" s="201" t="s">
        <v>263</v>
      </c>
      <c r="X12" s="202"/>
      <c r="Y12" s="179" t="s">
        <v>94</v>
      </c>
      <c r="AA12" s="92">
        <f>IF(I12&gt;4,1,IF(I12&gt;=1,0.5,0))</f>
        <v>1</v>
      </c>
      <c r="AB12" s="92">
        <f t="shared" ref="AB12:AL12" si="13">IF(J12&gt;4,1,IF(J12&gt;=1,0.5,0))</f>
        <v>1</v>
      </c>
      <c r="AC12" s="92">
        <f t="shared" si="13"/>
        <v>1</v>
      </c>
      <c r="AD12" s="160">
        <f t="shared" si="13"/>
        <v>1</v>
      </c>
      <c r="AE12" s="92">
        <f t="shared" si="13"/>
        <v>1</v>
      </c>
      <c r="AF12" s="92">
        <f t="shared" si="13"/>
        <v>1</v>
      </c>
      <c r="AG12" s="92">
        <f t="shared" si="13"/>
        <v>1</v>
      </c>
      <c r="AH12" s="92">
        <f t="shared" si="13"/>
        <v>0.5</v>
      </c>
      <c r="AI12" s="92">
        <f t="shared" si="13"/>
        <v>1</v>
      </c>
      <c r="AJ12" s="92">
        <f t="shared" si="13"/>
        <v>1</v>
      </c>
      <c r="AK12" s="92">
        <f t="shared" si="13"/>
        <v>1</v>
      </c>
      <c r="AL12" s="92">
        <f t="shared" si="13"/>
        <v>1</v>
      </c>
      <c r="AM12" s="90"/>
      <c r="AN12" s="108">
        <f t="shared" si="6"/>
        <v>100</v>
      </c>
      <c r="AO12" s="108">
        <f t="shared" si="1"/>
        <v>100</v>
      </c>
      <c r="AP12" s="108">
        <f t="shared" si="1"/>
        <v>100</v>
      </c>
      <c r="AQ12" s="108">
        <f t="shared" si="1"/>
        <v>100</v>
      </c>
      <c r="AR12" s="108">
        <f t="shared" si="1"/>
        <v>100</v>
      </c>
      <c r="AS12" s="108">
        <f t="shared" si="1"/>
        <v>100</v>
      </c>
      <c r="AT12" s="108">
        <f t="shared" si="1"/>
        <v>100</v>
      </c>
      <c r="AU12" s="108">
        <f t="shared" si="1"/>
        <v>50</v>
      </c>
      <c r="AV12" s="108">
        <f t="shared" si="1"/>
        <v>100</v>
      </c>
      <c r="AW12" s="108">
        <f t="shared" si="1"/>
        <v>100</v>
      </c>
      <c r="AX12" s="108">
        <f t="shared" si="1"/>
        <v>100</v>
      </c>
      <c r="AY12" s="108">
        <f t="shared" si="1"/>
        <v>100</v>
      </c>
      <c r="AZ12" s="94">
        <f t="shared" si="4"/>
        <v>95.833333333333329</v>
      </c>
    </row>
    <row r="13" spans="1:52" ht="31.2">
      <c r="A13" s="198"/>
      <c r="B13" s="200"/>
      <c r="C13" s="13">
        <v>2.5</v>
      </c>
      <c r="D13" s="20" t="s">
        <v>296</v>
      </c>
      <c r="E13" s="19" t="s">
        <v>297</v>
      </c>
      <c r="F13" s="177">
        <v>2</v>
      </c>
      <c r="G13" s="177" t="s">
        <v>80</v>
      </c>
      <c r="H13" s="177" t="s">
        <v>7</v>
      </c>
      <c r="I13" s="147">
        <v>1.0104412260020209E-3</v>
      </c>
      <c r="J13" s="147">
        <v>1.8450184501845018E-3</v>
      </c>
      <c r="K13" s="147">
        <v>7.162041181736795E-3</v>
      </c>
      <c r="L13" s="174">
        <v>7.4275362318840576E-2</v>
      </c>
      <c r="M13" s="174">
        <v>6.0483870967741934E-3</v>
      </c>
      <c r="N13" s="174">
        <v>1.4161220043572984E-2</v>
      </c>
      <c r="O13" s="147">
        <v>3.9304123711340205E-2</v>
      </c>
      <c r="P13" s="174">
        <v>9.1362126245847185E-3</v>
      </c>
      <c r="Q13" s="147">
        <v>2.8268551236749116E-2</v>
      </c>
      <c r="R13" s="147">
        <v>8.1743869209809257E-3</v>
      </c>
      <c r="S13" s="147">
        <v>9.1617040769583142E-4</v>
      </c>
      <c r="T13" s="147">
        <v>1.1834319526627219E-2</v>
      </c>
      <c r="U13" s="153">
        <f t="shared" si="2"/>
        <v>1.6844686228757424E-2</v>
      </c>
      <c r="V13" s="87" t="s">
        <v>95</v>
      </c>
      <c r="W13" s="201" t="s">
        <v>264</v>
      </c>
      <c r="X13" s="202"/>
      <c r="Y13" s="179" t="s">
        <v>96</v>
      </c>
      <c r="AA13" s="92">
        <f>IF(I13&lt;5,2,IF(I13&lt;=10,1,0))</f>
        <v>2</v>
      </c>
      <c r="AB13" s="92">
        <f t="shared" ref="AB13:AL13" si="14">IF(J13&lt;5,2,IF(J13&lt;=10,1,0))</f>
        <v>2</v>
      </c>
      <c r="AC13" s="92">
        <f t="shared" si="14"/>
        <v>2</v>
      </c>
      <c r="AD13" s="160">
        <f t="shared" si="14"/>
        <v>2</v>
      </c>
      <c r="AE13" s="92">
        <f t="shared" si="14"/>
        <v>2</v>
      </c>
      <c r="AF13" s="92">
        <f t="shared" si="14"/>
        <v>2</v>
      </c>
      <c r="AG13" s="92">
        <f t="shared" si="14"/>
        <v>2</v>
      </c>
      <c r="AH13" s="92">
        <f t="shared" si="14"/>
        <v>2</v>
      </c>
      <c r="AI13" s="92">
        <f t="shared" si="14"/>
        <v>2</v>
      </c>
      <c r="AJ13" s="92">
        <f t="shared" si="14"/>
        <v>2</v>
      </c>
      <c r="AK13" s="92">
        <f t="shared" si="14"/>
        <v>2</v>
      </c>
      <c r="AL13" s="92">
        <f t="shared" si="14"/>
        <v>2</v>
      </c>
      <c r="AM13" s="90"/>
      <c r="AN13" s="108">
        <f t="shared" si="6"/>
        <v>100</v>
      </c>
      <c r="AO13" s="108">
        <f t="shared" si="1"/>
        <v>100</v>
      </c>
      <c r="AP13" s="108">
        <f t="shared" si="1"/>
        <v>100</v>
      </c>
      <c r="AQ13" s="108">
        <f t="shared" si="1"/>
        <v>100</v>
      </c>
      <c r="AR13" s="108">
        <f t="shared" si="1"/>
        <v>100</v>
      </c>
      <c r="AS13" s="108">
        <f t="shared" si="1"/>
        <v>100</v>
      </c>
      <c r="AT13" s="108">
        <f t="shared" si="1"/>
        <v>100</v>
      </c>
      <c r="AU13" s="108">
        <f t="shared" si="1"/>
        <v>100</v>
      </c>
      <c r="AV13" s="108">
        <f t="shared" si="1"/>
        <v>100</v>
      </c>
      <c r="AW13" s="108">
        <f t="shared" si="1"/>
        <v>100</v>
      </c>
      <c r="AX13" s="108">
        <f t="shared" si="1"/>
        <v>100</v>
      </c>
      <c r="AY13" s="108">
        <f t="shared" si="1"/>
        <v>100</v>
      </c>
      <c r="AZ13" s="94">
        <f t="shared" si="4"/>
        <v>100</v>
      </c>
    </row>
    <row r="14" spans="1:52" ht="31.2" customHeight="1">
      <c r="A14" s="198"/>
      <c r="B14" s="200"/>
      <c r="C14" s="13">
        <v>2.6</v>
      </c>
      <c r="D14" s="20" t="s">
        <v>293</v>
      </c>
      <c r="E14" s="19" t="s">
        <v>295</v>
      </c>
      <c r="F14" s="177">
        <v>2</v>
      </c>
      <c r="G14" s="177" t="s">
        <v>80</v>
      </c>
      <c r="H14" s="177" t="s">
        <v>7</v>
      </c>
      <c r="I14" s="147">
        <v>91.666666666666657</v>
      </c>
      <c r="J14" s="147">
        <v>83.333333333333343</v>
      </c>
      <c r="K14" s="147">
        <v>89.473684210526315</v>
      </c>
      <c r="L14" s="147">
        <v>89.550561797752806</v>
      </c>
      <c r="M14" s="147">
        <v>92.857142857142861</v>
      </c>
      <c r="N14" s="147">
        <v>92.72727272727272</v>
      </c>
      <c r="O14" s="147">
        <v>94.85294117647058</v>
      </c>
      <c r="P14" s="147">
        <v>97.727272727272734</v>
      </c>
      <c r="Q14" s="147">
        <v>96.296296296296291</v>
      </c>
      <c r="R14" s="147">
        <v>88.888888888888886</v>
      </c>
      <c r="S14" s="147">
        <v>100</v>
      </c>
      <c r="T14" s="147">
        <v>89.560439560439562</v>
      </c>
      <c r="U14" s="153">
        <f t="shared" si="2"/>
        <v>92.244541686838559</v>
      </c>
      <c r="V14" s="87" t="s">
        <v>89</v>
      </c>
      <c r="W14" s="201" t="s">
        <v>265</v>
      </c>
      <c r="X14" s="202"/>
      <c r="Y14" s="179" t="s">
        <v>97</v>
      </c>
      <c r="AA14" s="92">
        <f>IF(I14&gt;95,2,IF(I14&gt;85,1,0))</f>
        <v>1</v>
      </c>
      <c r="AB14" s="92">
        <f t="shared" ref="AB14:AL14" si="15">IF(J14&gt;95,2,IF(J14&gt;85,1,0))</f>
        <v>0</v>
      </c>
      <c r="AC14" s="92">
        <f t="shared" si="15"/>
        <v>1</v>
      </c>
      <c r="AD14" s="160">
        <f t="shared" si="15"/>
        <v>1</v>
      </c>
      <c r="AE14" s="92">
        <f t="shared" si="15"/>
        <v>1</v>
      </c>
      <c r="AF14" s="92">
        <f t="shared" si="15"/>
        <v>1</v>
      </c>
      <c r="AG14" s="92">
        <f t="shared" si="15"/>
        <v>1</v>
      </c>
      <c r="AH14" s="92">
        <f t="shared" si="15"/>
        <v>2</v>
      </c>
      <c r="AI14" s="92">
        <f t="shared" si="15"/>
        <v>2</v>
      </c>
      <c r="AJ14" s="92">
        <f t="shared" si="15"/>
        <v>1</v>
      </c>
      <c r="AK14" s="92">
        <f t="shared" si="15"/>
        <v>2</v>
      </c>
      <c r="AL14" s="92">
        <f t="shared" si="15"/>
        <v>1</v>
      </c>
      <c r="AM14" s="90"/>
      <c r="AN14" s="108">
        <f t="shared" si="6"/>
        <v>50</v>
      </c>
      <c r="AO14" s="108">
        <f t="shared" si="1"/>
        <v>0</v>
      </c>
      <c r="AP14" s="108">
        <f t="shared" si="1"/>
        <v>50</v>
      </c>
      <c r="AQ14" s="108">
        <f t="shared" si="1"/>
        <v>50</v>
      </c>
      <c r="AR14" s="108">
        <f t="shared" si="1"/>
        <v>50</v>
      </c>
      <c r="AS14" s="108">
        <f t="shared" si="1"/>
        <v>50</v>
      </c>
      <c r="AT14" s="108">
        <f t="shared" si="1"/>
        <v>50</v>
      </c>
      <c r="AU14" s="108">
        <f t="shared" si="1"/>
        <v>100</v>
      </c>
      <c r="AV14" s="108">
        <f t="shared" si="1"/>
        <v>100</v>
      </c>
      <c r="AW14" s="108">
        <f t="shared" si="1"/>
        <v>50</v>
      </c>
      <c r="AX14" s="108">
        <f t="shared" si="1"/>
        <v>100</v>
      </c>
      <c r="AY14" s="108">
        <f t="shared" si="1"/>
        <v>50</v>
      </c>
      <c r="AZ14" s="94">
        <f t="shared" si="4"/>
        <v>58.333333333333336</v>
      </c>
    </row>
    <row r="15" spans="1:52" ht="15.6">
      <c r="A15" s="14"/>
      <c r="B15" s="15"/>
      <c r="C15" s="15"/>
      <c r="D15" s="16"/>
      <c r="E15" s="21" t="s">
        <v>17</v>
      </c>
      <c r="F15" s="17">
        <f>SUM(F9:F14)</f>
        <v>14</v>
      </c>
      <c r="G15" s="15"/>
      <c r="H15" s="15"/>
      <c r="I15" s="148"/>
      <c r="J15" s="159"/>
      <c r="K15" s="159"/>
      <c r="L15" s="159"/>
      <c r="M15" s="159"/>
      <c r="N15" s="159"/>
      <c r="O15" s="159"/>
      <c r="P15" s="159"/>
      <c r="Q15" s="159"/>
      <c r="R15" s="159"/>
      <c r="S15" s="159"/>
      <c r="T15" s="159"/>
      <c r="U15" s="15"/>
      <c r="V15" s="15"/>
      <c r="W15" s="15"/>
      <c r="X15" s="15"/>
      <c r="Y15" s="15"/>
      <c r="Z15" s="15"/>
      <c r="AA15" s="15">
        <f>SUM(AA9:AA14)</f>
        <v>11</v>
      </c>
      <c r="AB15" s="15">
        <f t="shared" ref="AB15:AL15" si="16">SUM(AB9:AB14)</f>
        <v>10</v>
      </c>
      <c r="AC15" s="15">
        <f t="shared" si="16"/>
        <v>10</v>
      </c>
      <c r="AD15" s="159">
        <f t="shared" si="16"/>
        <v>11</v>
      </c>
      <c r="AE15" s="15">
        <f t="shared" si="16"/>
        <v>11</v>
      </c>
      <c r="AF15" s="15">
        <f t="shared" si="16"/>
        <v>9</v>
      </c>
      <c r="AG15" s="15">
        <f t="shared" si="16"/>
        <v>11</v>
      </c>
      <c r="AH15" s="15">
        <f t="shared" si="16"/>
        <v>10.5</v>
      </c>
      <c r="AI15" s="15">
        <f t="shared" si="16"/>
        <v>12</v>
      </c>
      <c r="AJ15" s="15">
        <f t="shared" si="16"/>
        <v>11</v>
      </c>
      <c r="AK15" s="15">
        <f t="shared" si="16"/>
        <v>11</v>
      </c>
      <c r="AL15" s="15">
        <f t="shared" si="16"/>
        <v>11</v>
      </c>
      <c r="AM15" s="90"/>
      <c r="AN15" s="109">
        <f t="shared" si="6"/>
        <v>78.571428571428569</v>
      </c>
      <c r="AO15" s="109">
        <f t="shared" si="1"/>
        <v>71.428571428571431</v>
      </c>
      <c r="AP15" s="109">
        <f t="shared" si="1"/>
        <v>71.428571428571431</v>
      </c>
      <c r="AQ15" s="109">
        <f t="shared" si="1"/>
        <v>78.571428571428569</v>
      </c>
      <c r="AR15" s="109">
        <f t="shared" si="1"/>
        <v>78.571428571428569</v>
      </c>
      <c r="AS15" s="109">
        <f t="shared" si="1"/>
        <v>64.285714285714292</v>
      </c>
      <c r="AT15" s="109">
        <f t="shared" si="1"/>
        <v>78.571428571428569</v>
      </c>
      <c r="AU15" s="109">
        <f t="shared" si="1"/>
        <v>75</v>
      </c>
      <c r="AV15" s="109">
        <f t="shared" si="1"/>
        <v>85.714285714285708</v>
      </c>
      <c r="AW15" s="109">
        <f t="shared" si="1"/>
        <v>78.571428571428569</v>
      </c>
      <c r="AX15" s="109">
        <f t="shared" si="1"/>
        <v>78.571428571428569</v>
      </c>
      <c r="AY15" s="109">
        <f t="shared" si="1"/>
        <v>78.571428571428569</v>
      </c>
      <c r="AZ15" s="109">
        <f t="shared" si="4"/>
        <v>76.488095238095227</v>
      </c>
    </row>
    <row r="16" spans="1:52" ht="46.8">
      <c r="A16" s="196" t="s">
        <v>28</v>
      </c>
      <c r="B16" s="199">
        <v>28</v>
      </c>
      <c r="C16" s="13">
        <v>3.1</v>
      </c>
      <c r="D16" s="20" t="s">
        <v>29</v>
      </c>
      <c r="E16" s="19" t="s">
        <v>30</v>
      </c>
      <c r="F16" s="177">
        <v>5</v>
      </c>
      <c r="G16" s="22" t="s">
        <v>290</v>
      </c>
      <c r="H16" s="177" t="s">
        <v>26</v>
      </c>
      <c r="I16" s="147">
        <v>101.70328313996546</v>
      </c>
      <c r="J16" s="147">
        <v>88.3</v>
      </c>
      <c r="K16" s="147">
        <v>82</v>
      </c>
      <c r="L16" s="147">
        <v>82.58</v>
      </c>
      <c r="M16" s="173">
        <v>81.650000000000006</v>
      </c>
      <c r="N16" s="147">
        <v>98.624132472908812</v>
      </c>
      <c r="O16" s="173">
        <v>84</v>
      </c>
      <c r="P16" s="173">
        <v>83.14</v>
      </c>
      <c r="Q16" s="173">
        <v>85.84</v>
      </c>
      <c r="R16" s="173">
        <v>83</v>
      </c>
      <c r="S16" s="173">
        <v>77.599999999999994</v>
      </c>
      <c r="T16" s="146">
        <v>70.05</v>
      </c>
      <c r="U16" s="153">
        <f t="shared" si="2"/>
        <v>84.873951301072864</v>
      </c>
      <c r="V16" s="86" t="s">
        <v>233</v>
      </c>
      <c r="W16" s="31" t="s">
        <v>275</v>
      </c>
      <c r="X16" s="31" t="s">
        <v>274</v>
      </c>
      <c r="Y16" s="32" t="s">
        <v>273</v>
      </c>
      <c r="Z16" s="80" t="s">
        <v>230</v>
      </c>
      <c r="AA16" s="92">
        <f>IF(I16&gt;85,5,IF(I16&gt;80,4,IF(I16&gt;78,3,IF(I16&gt;76,2,IF(I16&gt;75,1,0)))))</f>
        <v>5</v>
      </c>
      <c r="AB16" s="92">
        <f t="shared" ref="AB16:AL16" si="17">IF(J16&gt;85,5,IF(J16&gt;80,4,IF(J16&gt;78,3,IF(J16&gt;76,2,IF(J16&gt;75,1,0)))))</f>
        <v>5</v>
      </c>
      <c r="AC16" s="92">
        <f t="shared" si="17"/>
        <v>4</v>
      </c>
      <c r="AD16" s="160">
        <f t="shared" si="17"/>
        <v>4</v>
      </c>
      <c r="AE16" s="92">
        <f t="shared" si="17"/>
        <v>4</v>
      </c>
      <c r="AF16" s="92">
        <f t="shared" si="17"/>
        <v>5</v>
      </c>
      <c r="AG16" s="92">
        <f t="shared" si="17"/>
        <v>4</v>
      </c>
      <c r="AH16" s="92">
        <f t="shared" si="17"/>
        <v>4</v>
      </c>
      <c r="AI16" s="92">
        <f t="shared" si="17"/>
        <v>5</v>
      </c>
      <c r="AJ16" s="92">
        <f t="shared" si="17"/>
        <v>4</v>
      </c>
      <c r="AK16" s="92">
        <f t="shared" si="17"/>
        <v>2</v>
      </c>
      <c r="AL16" s="92">
        <f t="shared" si="17"/>
        <v>0</v>
      </c>
      <c r="AM16" s="90"/>
      <c r="AN16" s="108">
        <f t="shared" si="6"/>
        <v>100</v>
      </c>
      <c r="AO16" s="108">
        <f t="shared" si="1"/>
        <v>100</v>
      </c>
      <c r="AP16" s="108">
        <f t="shared" si="1"/>
        <v>80</v>
      </c>
      <c r="AQ16" s="108">
        <f t="shared" si="1"/>
        <v>80</v>
      </c>
      <c r="AR16" s="108">
        <f t="shared" si="1"/>
        <v>80</v>
      </c>
      <c r="AS16" s="108">
        <f t="shared" si="1"/>
        <v>100</v>
      </c>
      <c r="AT16" s="108">
        <f t="shared" si="1"/>
        <v>80</v>
      </c>
      <c r="AU16" s="108">
        <f t="shared" si="1"/>
        <v>80</v>
      </c>
      <c r="AV16" s="108">
        <f t="shared" si="1"/>
        <v>100</v>
      </c>
      <c r="AW16" s="108">
        <f t="shared" si="1"/>
        <v>80</v>
      </c>
      <c r="AX16" s="108">
        <f t="shared" si="1"/>
        <v>40</v>
      </c>
      <c r="AY16" s="108">
        <f t="shared" si="1"/>
        <v>0</v>
      </c>
      <c r="AZ16" s="94">
        <f t="shared" si="4"/>
        <v>76.666666666666671</v>
      </c>
    </row>
    <row r="17" spans="1:52" ht="31.2">
      <c r="A17" s="198"/>
      <c r="B17" s="200"/>
      <c r="C17" s="13">
        <v>3.2</v>
      </c>
      <c r="D17" s="20" t="s">
        <v>31</v>
      </c>
      <c r="E17" s="19" t="s">
        <v>32</v>
      </c>
      <c r="F17" s="177">
        <v>4</v>
      </c>
      <c r="G17" s="22" t="s">
        <v>82</v>
      </c>
      <c r="H17" s="177" t="s">
        <v>21</v>
      </c>
      <c r="I17" s="147">
        <v>65.217391304347828</v>
      </c>
      <c r="J17" s="173" t="s">
        <v>320</v>
      </c>
      <c r="K17" s="147">
        <v>0</v>
      </c>
      <c r="L17" s="147">
        <v>33.333333333333329</v>
      </c>
      <c r="M17" s="147" t="s">
        <v>320</v>
      </c>
      <c r="N17" s="147">
        <v>56.25</v>
      </c>
      <c r="O17" s="147">
        <v>73</v>
      </c>
      <c r="P17" s="147">
        <v>200</v>
      </c>
      <c r="Q17" s="147" t="s">
        <v>320</v>
      </c>
      <c r="R17" s="173" t="s">
        <v>320</v>
      </c>
      <c r="S17" s="147">
        <v>86.666666666666671</v>
      </c>
      <c r="T17" s="147">
        <v>44</v>
      </c>
      <c r="U17" s="153">
        <f t="shared" si="2"/>
        <v>69.80842391304347</v>
      </c>
      <c r="V17" s="179" t="s">
        <v>89</v>
      </c>
      <c r="W17" s="31" t="s">
        <v>268</v>
      </c>
      <c r="X17" s="32" t="s">
        <v>260</v>
      </c>
      <c r="Y17" s="32" t="s">
        <v>259</v>
      </c>
      <c r="AA17" s="92">
        <f>IF(I17&gt;100,4,IF(I17&gt;95,3,IF(I17&gt;90,2,IF(I17&gt;85,1,0))))</f>
        <v>0</v>
      </c>
      <c r="AB17" s="92" t="str">
        <f>IF(J17="NA","NA",IF(J17&gt;100,4,IF(J17&gt;95,3,IF(J17&gt;90,2,IF(J17&gt;85,1,0)))))</f>
        <v>NA</v>
      </c>
      <c r="AC17" s="92">
        <f t="shared" ref="AC17:AL17" si="18">IF(K17="NA","NA",IF(K17&gt;100,4,IF(K17&gt;95,3,IF(K17&gt;90,2,IF(K17&gt;85,1,0)))))</f>
        <v>0</v>
      </c>
      <c r="AD17" s="160">
        <f>IF(L17="NA","NA",IF(L17&gt;100,4,IF(L17&gt;95,3,IF(L17&gt;90,2,IF(L17&gt;85,1,0)))))</f>
        <v>0</v>
      </c>
      <c r="AE17" s="92" t="str">
        <f t="shared" si="18"/>
        <v>NA</v>
      </c>
      <c r="AF17" s="92">
        <f t="shared" si="18"/>
        <v>0</v>
      </c>
      <c r="AG17" s="92">
        <f t="shared" si="18"/>
        <v>0</v>
      </c>
      <c r="AH17" s="92">
        <f t="shared" si="18"/>
        <v>4</v>
      </c>
      <c r="AI17" s="92" t="str">
        <f t="shared" si="18"/>
        <v>NA</v>
      </c>
      <c r="AJ17" s="92" t="str">
        <f t="shared" si="18"/>
        <v>NA</v>
      </c>
      <c r="AK17" s="92">
        <f t="shared" si="18"/>
        <v>1</v>
      </c>
      <c r="AL17" s="92">
        <f t="shared" si="18"/>
        <v>0</v>
      </c>
      <c r="AM17" s="90"/>
      <c r="AN17" s="108">
        <f t="shared" si="6"/>
        <v>0</v>
      </c>
      <c r="AO17" s="108" t="str">
        <f>IF(OR(AB17="NA"),"NA",AB17/$F17*100)</f>
        <v>NA</v>
      </c>
      <c r="AP17" s="108">
        <f t="shared" ref="AP17:AY22" si="19">IF(OR(AC17="NA"),"NA",AC17/$F17*100)</f>
        <v>0</v>
      </c>
      <c r="AQ17" s="108">
        <f t="shared" si="19"/>
        <v>0</v>
      </c>
      <c r="AR17" s="108" t="str">
        <f t="shared" si="19"/>
        <v>NA</v>
      </c>
      <c r="AS17" s="108">
        <f t="shared" si="19"/>
        <v>0</v>
      </c>
      <c r="AT17" s="108">
        <f t="shared" si="19"/>
        <v>0</v>
      </c>
      <c r="AU17" s="108">
        <f t="shared" si="19"/>
        <v>100</v>
      </c>
      <c r="AV17" s="108" t="str">
        <f t="shared" si="19"/>
        <v>NA</v>
      </c>
      <c r="AW17" s="108" t="str">
        <f t="shared" si="19"/>
        <v>NA</v>
      </c>
      <c r="AX17" s="108">
        <f t="shared" si="19"/>
        <v>25</v>
      </c>
      <c r="AY17" s="108">
        <f t="shared" si="19"/>
        <v>0</v>
      </c>
      <c r="AZ17" s="94">
        <f t="shared" si="4"/>
        <v>15.625</v>
      </c>
    </row>
    <row r="18" spans="1:52" ht="31.2">
      <c r="A18" s="198"/>
      <c r="B18" s="200"/>
      <c r="C18" s="13">
        <v>3.3</v>
      </c>
      <c r="D18" s="20" t="s">
        <v>220</v>
      </c>
      <c r="E18" s="19" t="s">
        <v>219</v>
      </c>
      <c r="F18" s="177">
        <v>2</v>
      </c>
      <c r="G18" s="22" t="s">
        <v>82</v>
      </c>
      <c r="H18" s="177" t="s">
        <v>21</v>
      </c>
      <c r="I18" s="147">
        <v>96.962025316455694</v>
      </c>
      <c r="J18" s="173" t="s">
        <v>320</v>
      </c>
      <c r="K18" s="147">
        <v>109.41176470588236</v>
      </c>
      <c r="L18" s="147" t="s">
        <v>320</v>
      </c>
      <c r="M18" s="147" t="s">
        <v>320</v>
      </c>
      <c r="N18" s="173" t="s">
        <v>320</v>
      </c>
      <c r="O18" s="147" t="s">
        <v>320</v>
      </c>
      <c r="P18" s="147" t="s">
        <v>320</v>
      </c>
      <c r="Q18" s="147" t="s">
        <v>320</v>
      </c>
      <c r="R18" s="173" t="s">
        <v>320</v>
      </c>
      <c r="S18" s="147" t="s">
        <v>320</v>
      </c>
      <c r="T18" s="173" t="s">
        <v>320</v>
      </c>
      <c r="U18" s="153">
        <f t="shared" si="2"/>
        <v>103.18689501116903</v>
      </c>
      <c r="V18" s="179" t="s">
        <v>234</v>
      </c>
      <c r="W18" s="203" t="s">
        <v>266</v>
      </c>
      <c r="X18" s="204"/>
      <c r="Y18" s="32" t="s">
        <v>235</v>
      </c>
      <c r="AA18" s="92">
        <f>IF(I18&gt;=100,2,IF(I18&gt;95,1,0))</f>
        <v>1</v>
      </c>
      <c r="AB18" s="92" t="str">
        <f>IF(J18="NA","NA",IF(J18&gt;=100,2,IF(J18&gt;95,1,0)))</f>
        <v>NA</v>
      </c>
      <c r="AC18" s="92">
        <f t="shared" ref="AC18:AL21" si="20">IF(K18="NA","NA",IF(K18&gt;=100,2,IF(K18&gt;95,1,0)))</f>
        <v>2</v>
      </c>
      <c r="AD18" s="162" t="str">
        <f>L18</f>
        <v>NA</v>
      </c>
      <c r="AE18" s="92" t="str">
        <f t="shared" si="20"/>
        <v>NA</v>
      </c>
      <c r="AF18" s="92" t="str">
        <f t="shared" si="20"/>
        <v>NA</v>
      </c>
      <c r="AG18" s="92" t="str">
        <f t="shared" si="20"/>
        <v>NA</v>
      </c>
      <c r="AH18" s="92" t="str">
        <f t="shared" si="20"/>
        <v>NA</v>
      </c>
      <c r="AI18" s="92" t="str">
        <f t="shared" si="20"/>
        <v>NA</v>
      </c>
      <c r="AJ18" s="92" t="str">
        <f t="shared" si="20"/>
        <v>NA</v>
      </c>
      <c r="AK18" s="92" t="str">
        <f t="shared" si="20"/>
        <v>NA</v>
      </c>
      <c r="AL18" s="92" t="str">
        <f t="shared" si="20"/>
        <v>NA</v>
      </c>
      <c r="AM18" s="90"/>
      <c r="AN18" s="108">
        <f t="shared" si="6"/>
        <v>50</v>
      </c>
      <c r="AO18" s="108" t="str">
        <f t="shared" ref="AO18" si="21">IF(OR(AB18="NA"),"NA",AB18/$F18*100)</f>
        <v>NA</v>
      </c>
      <c r="AP18" s="108">
        <f t="shared" si="19"/>
        <v>100</v>
      </c>
      <c r="AQ18" s="108" t="str">
        <f t="shared" si="19"/>
        <v>NA</v>
      </c>
      <c r="AR18" s="108" t="str">
        <f t="shared" si="19"/>
        <v>NA</v>
      </c>
      <c r="AS18" s="108" t="str">
        <f t="shared" si="19"/>
        <v>NA</v>
      </c>
      <c r="AT18" s="108" t="str">
        <f t="shared" si="19"/>
        <v>NA</v>
      </c>
      <c r="AU18" s="108" t="str">
        <f t="shared" si="19"/>
        <v>NA</v>
      </c>
      <c r="AV18" s="108" t="str">
        <f t="shared" si="19"/>
        <v>NA</v>
      </c>
      <c r="AW18" s="108" t="str">
        <f t="shared" si="19"/>
        <v>NA</v>
      </c>
      <c r="AX18" s="108" t="str">
        <f t="shared" si="19"/>
        <v>NA</v>
      </c>
      <c r="AY18" s="108" t="str">
        <f t="shared" si="19"/>
        <v>NA</v>
      </c>
      <c r="AZ18" s="94">
        <f t="shared" si="4"/>
        <v>75</v>
      </c>
    </row>
    <row r="19" spans="1:52" ht="31.2">
      <c r="A19" s="198"/>
      <c r="B19" s="200"/>
      <c r="C19" s="13">
        <v>3.4</v>
      </c>
      <c r="D19" s="20" t="s">
        <v>221</v>
      </c>
      <c r="E19" s="19" t="s">
        <v>219</v>
      </c>
      <c r="F19" s="177">
        <v>2</v>
      </c>
      <c r="G19" s="22" t="s">
        <v>82</v>
      </c>
      <c r="H19" s="177" t="s">
        <v>21</v>
      </c>
      <c r="I19" s="147">
        <v>123.86666666666667</v>
      </c>
      <c r="J19" s="173" t="s">
        <v>320</v>
      </c>
      <c r="K19" s="147">
        <v>100</v>
      </c>
      <c r="L19" s="147" t="s">
        <v>320</v>
      </c>
      <c r="M19" s="147" t="s">
        <v>320</v>
      </c>
      <c r="N19" s="147">
        <v>117.14285714285715</v>
      </c>
      <c r="O19" s="147" t="s">
        <v>320</v>
      </c>
      <c r="P19" s="147" t="s">
        <v>320</v>
      </c>
      <c r="Q19" s="147" t="s">
        <v>320</v>
      </c>
      <c r="R19" s="173" t="s">
        <v>320</v>
      </c>
      <c r="S19" s="147" t="s">
        <v>320</v>
      </c>
      <c r="T19" s="173" t="s">
        <v>320</v>
      </c>
      <c r="U19" s="153">
        <f t="shared" si="2"/>
        <v>113.66984126984129</v>
      </c>
      <c r="V19" s="179" t="s">
        <v>234</v>
      </c>
      <c r="W19" s="203" t="s">
        <v>266</v>
      </c>
      <c r="X19" s="204"/>
      <c r="Y19" s="32" t="s">
        <v>235</v>
      </c>
      <c r="AA19" s="92">
        <f t="shared" ref="AA19:AA21" si="22">IF(I19&gt;=100,2,IF(I19&gt;95,1,0))</f>
        <v>2</v>
      </c>
      <c r="AB19" s="92" t="str">
        <f>IF(J19="NA","NA",IF(J19&gt;=100,2,IF(J19&gt;95,1,0)))</f>
        <v>NA</v>
      </c>
      <c r="AC19" s="92">
        <f t="shared" si="20"/>
        <v>2</v>
      </c>
      <c r="AD19" s="162" t="s">
        <v>320</v>
      </c>
      <c r="AE19" s="92" t="str">
        <f t="shared" si="20"/>
        <v>NA</v>
      </c>
      <c r="AF19" s="92">
        <f t="shared" si="20"/>
        <v>2</v>
      </c>
      <c r="AG19" s="92" t="str">
        <f t="shared" si="20"/>
        <v>NA</v>
      </c>
      <c r="AH19" s="92" t="str">
        <f t="shared" si="20"/>
        <v>NA</v>
      </c>
      <c r="AI19" s="92" t="str">
        <f t="shared" si="20"/>
        <v>NA</v>
      </c>
      <c r="AJ19" s="92" t="str">
        <f t="shared" si="20"/>
        <v>NA</v>
      </c>
      <c r="AK19" s="92" t="str">
        <f t="shared" si="20"/>
        <v>NA</v>
      </c>
      <c r="AL19" s="92" t="str">
        <f t="shared" si="20"/>
        <v>NA</v>
      </c>
      <c r="AM19" s="90"/>
      <c r="AN19" s="108">
        <f t="shared" si="6"/>
        <v>100</v>
      </c>
      <c r="AO19" s="108" t="str">
        <f>IF(OR(AB19="NA"),"NA",AB19/$F19*100)</f>
        <v>NA</v>
      </c>
      <c r="AP19" s="108">
        <f t="shared" si="19"/>
        <v>100</v>
      </c>
      <c r="AQ19" s="108" t="str">
        <f t="shared" si="19"/>
        <v>NA</v>
      </c>
      <c r="AR19" s="108" t="str">
        <f t="shared" si="19"/>
        <v>NA</v>
      </c>
      <c r="AS19" s="108">
        <f t="shared" si="19"/>
        <v>100</v>
      </c>
      <c r="AT19" s="108" t="str">
        <f t="shared" si="19"/>
        <v>NA</v>
      </c>
      <c r="AU19" s="108" t="str">
        <f t="shared" si="19"/>
        <v>NA</v>
      </c>
      <c r="AV19" s="108" t="str">
        <f t="shared" si="19"/>
        <v>NA</v>
      </c>
      <c r="AW19" s="108" t="str">
        <f t="shared" si="19"/>
        <v>NA</v>
      </c>
      <c r="AX19" s="108" t="str">
        <f t="shared" si="19"/>
        <v>NA</v>
      </c>
      <c r="AY19" s="108" t="str">
        <f t="shared" si="19"/>
        <v>NA</v>
      </c>
      <c r="AZ19" s="94">
        <f t="shared" si="4"/>
        <v>100</v>
      </c>
    </row>
    <row r="20" spans="1:52" ht="31.2">
      <c r="A20" s="198"/>
      <c r="B20" s="200"/>
      <c r="C20" s="13">
        <v>3.5</v>
      </c>
      <c r="D20" s="20" t="s">
        <v>222</v>
      </c>
      <c r="E20" s="19" t="s">
        <v>219</v>
      </c>
      <c r="F20" s="177">
        <v>2</v>
      </c>
      <c r="G20" s="22" t="s">
        <v>82</v>
      </c>
      <c r="H20" s="177" t="s">
        <v>21</v>
      </c>
      <c r="I20" s="147">
        <v>90.217391304347828</v>
      </c>
      <c r="J20" s="173" t="s">
        <v>320</v>
      </c>
      <c r="K20" s="147">
        <v>89.361702127659569</v>
      </c>
      <c r="L20" s="147">
        <v>78.313253012048193</v>
      </c>
      <c r="M20" s="147" t="s">
        <v>320</v>
      </c>
      <c r="N20" s="147">
        <v>92.222222222222229</v>
      </c>
      <c r="O20" s="147">
        <v>92.682926829268297</v>
      </c>
      <c r="P20" s="147" t="s">
        <v>320</v>
      </c>
      <c r="Q20" s="147" t="s">
        <v>320</v>
      </c>
      <c r="R20" s="173" t="s">
        <v>320</v>
      </c>
      <c r="S20" s="147">
        <v>95.454545454545453</v>
      </c>
      <c r="T20" s="147">
        <v>95.121951219512198</v>
      </c>
      <c r="U20" s="153">
        <f t="shared" si="2"/>
        <v>90.481998881371965</v>
      </c>
      <c r="V20" s="179" t="s">
        <v>234</v>
      </c>
      <c r="W20" s="203" t="s">
        <v>266</v>
      </c>
      <c r="X20" s="204"/>
      <c r="Y20" s="32" t="s">
        <v>235</v>
      </c>
      <c r="AA20" s="92">
        <f t="shared" si="22"/>
        <v>0</v>
      </c>
      <c r="AB20" s="92" t="str">
        <f>IF(J20="NA","NA",IF(J20&gt;=100,2,IF(J20&gt;95,1,0)))</f>
        <v>NA</v>
      </c>
      <c r="AC20" s="92">
        <f t="shared" si="20"/>
        <v>0</v>
      </c>
      <c r="AD20" s="162" t="s">
        <v>320</v>
      </c>
      <c r="AE20" s="92" t="str">
        <f t="shared" si="20"/>
        <v>NA</v>
      </c>
      <c r="AF20" s="92">
        <f t="shared" si="20"/>
        <v>0</v>
      </c>
      <c r="AG20" s="92">
        <f t="shared" si="20"/>
        <v>0</v>
      </c>
      <c r="AH20" s="92" t="str">
        <f t="shared" si="20"/>
        <v>NA</v>
      </c>
      <c r="AI20" s="92" t="str">
        <f t="shared" si="20"/>
        <v>NA</v>
      </c>
      <c r="AJ20" s="92" t="str">
        <f t="shared" si="20"/>
        <v>NA</v>
      </c>
      <c r="AK20" s="92">
        <f t="shared" si="20"/>
        <v>1</v>
      </c>
      <c r="AL20" s="92">
        <f t="shared" si="20"/>
        <v>1</v>
      </c>
      <c r="AM20" s="90"/>
      <c r="AN20" s="108">
        <f t="shared" si="6"/>
        <v>0</v>
      </c>
      <c r="AO20" s="108" t="str">
        <f>IF(OR(AB20="NA"),"NA",AB20/$F20*100)</f>
        <v>NA</v>
      </c>
      <c r="AP20" s="108">
        <f t="shared" si="19"/>
        <v>0</v>
      </c>
      <c r="AQ20" s="108" t="str">
        <f t="shared" si="19"/>
        <v>NA</v>
      </c>
      <c r="AR20" s="108" t="str">
        <f t="shared" si="19"/>
        <v>NA</v>
      </c>
      <c r="AS20" s="108">
        <f t="shared" si="19"/>
        <v>0</v>
      </c>
      <c r="AT20" s="108">
        <f t="shared" si="19"/>
        <v>0</v>
      </c>
      <c r="AU20" s="108" t="str">
        <f t="shared" si="19"/>
        <v>NA</v>
      </c>
      <c r="AV20" s="108" t="str">
        <f t="shared" si="19"/>
        <v>NA</v>
      </c>
      <c r="AW20" s="108" t="str">
        <f t="shared" si="19"/>
        <v>NA</v>
      </c>
      <c r="AX20" s="108">
        <f t="shared" si="19"/>
        <v>50</v>
      </c>
      <c r="AY20" s="108">
        <f t="shared" si="19"/>
        <v>50</v>
      </c>
      <c r="AZ20" s="94">
        <f t="shared" si="4"/>
        <v>16.666666666666668</v>
      </c>
    </row>
    <row r="21" spans="1:52" ht="31.2">
      <c r="A21" s="198"/>
      <c r="B21" s="200"/>
      <c r="C21" s="13">
        <v>3.6</v>
      </c>
      <c r="D21" s="20" t="s">
        <v>223</v>
      </c>
      <c r="E21" s="19" t="s">
        <v>219</v>
      </c>
      <c r="F21" s="177">
        <v>2</v>
      </c>
      <c r="G21" s="22" t="s">
        <v>82</v>
      </c>
      <c r="H21" s="177" t="s">
        <v>21</v>
      </c>
      <c r="I21" s="147">
        <v>94.444444444444443</v>
      </c>
      <c r="J21" s="173" t="s">
        <v>320</v>
      </c>
      <c r="K21" s="147" t="s">
        <v>320</v>
      </c>
      <c r="L21" s="147">
        <v>85</v>
      </c>
      <c r="M21" s="147" t="s">
        <v>320</v>
      </c>
      <c r="N21" s="147">
        <v>95.50561797752809</v>
      </c>
      <c r="O21" s="147">
        <v>93.258426966292134</v>
      </c>
      <c r="P21" s="147">
        <v>84</v>
      </c>
      <c r="Q21" s="147" t="s">
        <v>320</v>
      </c>
      <c r="R21" s="173" t="s">
        <v>320</v>
      </c>
      <c r="S21" s="147">
        <v>96.590909090909093</v>
      </c>
      <c r="T21" s="147">
        <v>94.117647058823522</v>
      </c>
      <c r="U21" s="153">
        <f t="shared" si="2"/>
        <v>91.845292219713897</v>
      </c>
      <c r="V21" s="179" t="s">
        <v>234</v>
      </c>
      <c r="W21" s="203" t="s">
        <v>266</v>
      </c>
      <c r="X21" s="204"/>
      <c r="Y21" s="32" t="s">
        <v>235</v>
      </c>
      <c r="AA21" s="92">
        <f t="shared" si="22"/>
        <v>0</v>
      </c>
      <c r="AB21" s="92" t="str">
        <f>IF(J21="NA","NA",IF(J21&gt;=100,2,IF(J21&gt;95,1,0)))</f>
        <v>NA</v>
      </c>
      <c r="AC21" s="92" t="str">
        <f t="shared" si="20"/>
        <v>NA</v>
      </c>
      <c r="AD21" s="160">
        <f>IF(L21="NA","NA",IF(L21&gt;=100,2,IF(L21&gt;95,1,0)))</f>
        <v>0</v>
      </c>
      <c r="AE21" s="92" t="str">
        <f t="shared" si="20"/>
        <v>NA</v>
      </c>
      <c r="AF21" s="92">
        <f t="shared" si="20"/>
        <v>1</v>
      </c>
      <c r="AG21" s="92">
        <f t="shared" si="20"/>
        <v>0</v>
      </c>
      <c r="AH21" s="92">
        <f t="shared" si="20"/>
        <v>0</v>
      </c>
      <c r="AI21" s="92" t="str">
        <f t="shared" si="20"/>
        <v>NA</v>
      </c>
      <c r="AJ21" s="92" t="str">
        <f t="shared" si="20"/>
        <v>NA</v>
      </c>
      <c r="AK21" s="92">
        <f t="shared" si="20"/>
        <v>1</v>
      </c>
      <c r="AL21" s="92">
        <f t="shared" si="20"/>
        <v>0</v>
      </c>
      <c r="AM21" s="90"/>
      <c r="AN21" s="108">
        <f t="shared" si="6"/>
        <v>0</v>
      </c>
      <c r="AO21" s="108" t="str">
        <f>IF(OR(AB21="NA"),"NA",AB21/$F21*100)</f>
        <v>NA</v>
      </c>
      <c r="AP21" s="108" t="str">
        <f t="shared" si="19"/>
        <v>NA</v>
      </c>
      <c r="AQ21" s="108">
        <f t="shared" si="19"/>
        <v>0</v>
      </c>
      <c r="AR21" s="108" t="str">
        <f t="shared" si="19"/>
        <v>NA</v>
      </c>
      <c r="AS21" s="108">
        <f t="shared" si="19"/>
        <v>50</v>
      </c>
      <c r="AT21" s="108">
        <f t="shared" si="19"/>
        <v>0</v>
      </c>
      <c r="AU21" s="108">
        <f t="shared" si="19"/>
        <v>0</v>
      </c>
      <c r="AV21" s="108" t="str">
        <f t="shared" si="19"/>
        <v>NA</v>
      </c>
      <c r="AW21" s="108" t="str">
        <f t="shared" si="19"/>
        <v>NA</v>
      </c>
      <c r="AX21" s="108">
        <f t="shared" si="19"/>
        <v>50</v>
      </c>
      <c r="AY21" s="108">
        <f t="shared" si="19"/>
        <v>0</v>
      </c>
      <c r="AZ21" s="94">
        <f t="shared" si="4"/>
        <v>14.285714285714286</v>
      </c>
    </row>
    <row r="22" spans="1:52" ht="31.2">
      <c r="A22" s="198"/>
      <c r="B22" s="200"/>
      <c r="C22" s="13">
        <v>3.7</v>
      </c>
      <c r="D22" s="20" t="s">
        <v>33</v>
      </c>
      <c r="E22" s="19" t="s">
        <v>289</v>
      </c>
      <c r="F22" s="177">
        <v>3</v>
      </c>
      <c r="G22" s="22" t="s">
        <v>82</v>
      </c>
      <c r="H22" s="177" t="s">
        <v>21</v>
      </c>
      <c r="I22" s="147">
        <v>105</v>
      </c>
      <c r="J22" s="173" t="s">
        <v>320</v>
      </c>
      <c r="K22" s="147">
        <v>100</v>
      </c>
      <c r="L22" s="147">
        <v>100</v>
      </c>
      <c r="M22" s="147" t="s">
        <v>320</v>
      </c>
      <c r="N22" s="173">
        <v>100</v>
      </c>
      <c r="O22" s="147">
        <v>100</v>
      </c>
      <c r="P22" s="147">
        <v>100</v>
      </c>
      <c r="Q22" s="147" t="s">
        <v>320</v>
      </c>
      <c r="R22" s="173" t="s">
        <v>320</v>
      </c>
      <c r="S22" s="147">
        <v>100</v>
      </c>
      <c r="T22" s="147">
        <v>100</v>
      </c>
      <c r="U22" s="153">
        <f t="shared" si="2"/>
        <v>100.625</v>
      </c>
      <c r="V22" s="86" t="s">
        <v>236</v>
      </c>
      <c r="W22" s="178" t="s">
        <v>277</v>
      </c>
      <c r="X22" s="178" t="s">
        <v>276</v>
      </c>
      <c r="Y22" s="32" t="s">
        <v>237</v>
      </c>
      <c r="AA22" s="92">
        <f t="shared" ref="AA22:AL22" si="23">IF(I22="NA","NA",IF(I22&gt;95,3,IF(I22&gt;93,2,IF(I22&gt;90,1,0))))</f>
        <v>3</v>
      </c>
      <c r="AB22" s="92" t="str">
        <f t="shared" si="23"/>
        <v>NA</v>
      </c>
      <c r="AC22" s="92">
        <f t="shared" si="23"/>
        <v>3</v>
      </c>
      <c r="AD22" s="160">
        <f>IF(L22="NA","NA",IF(L22&gt;95,3,IF(L22&gt;93,2,IF(L22&gt;90,1,0))))</f>
        <v>3</v>
      </c>
      <c r="AE22" s="92" t="str">
        <f t="shared" si="23"/>
        <v>NA</v>
      </c>
      <c r="AF22" s="92">
        <f t="shared" si="23"/>
        <v>3</v>
      </c>
      <c r="AG22" s="92">
        <f t="shared" si="23"/>
        <v>3</v>
      </c>
      <c r="AH22" s="92">
        <f t="shared" si="23"/>
        <v>3</v>
      </c>
      <c r="AI22" s="92" t="str">
        <f t="shared" si="23"/>
        <v>NA</v>
      </c>
      <c r="AJ22" s="92" t="str">
        <f t="shared" si="23"/>
        <v>NA</v>
      </c>
      <c r="AK22" s="92">
        <f t="shared" si="23"/>
        <v>3</v>
      </c>
      <c r="AL22" s="92">
        <f t="shared" si="23"/>
        <v>3</v>
      </c>
      <c r="AM22" s="90"/>
      <c r="AN22" s="108">
        <f t="shared" ref="AN22:AO22" si="24">IF(OR(AA22="NA"),"NA",AA22/$F22*100)</f>
        <v>100</v>
      </c>
      <c r="AO22" s="108" t="str">
        <f t="shared" si="24"/>
        <v>NA</v>
      </c>
      <c r="AP22" s="108">
        <f t="shared" si="19"/>
        <v>100</v>
      </c>
      <c r="AQ22" s="108">
        <f t="shared" si="19"/>
        <v>100</v>
      </c>
      <c r="AR22" s="108" t="str">
        <f t="shared" si="19"/>
        <v>NA</v>
      </c>
      <c r="AS22" s="108">
        <f t="shared" si="19"/>
        <v>100</v>
      </c>
      <c r="AT22" s="108">
        <f t="shared" si="19"/>
        <v>100</v>
      </c>
      <c r="AU22" s="108">
        <f t="shared" si="19"/>
        <v>100</v>
      </c>
      <c r="AV22" s="108" t="str">
        <f t="shared" si="19"/>
        <v>NA</v>
      </c>
      <c r="AW22" s="108" t="str">
        <f t="shared" si="19"/>
        <v>NA</v>
      </c>
      <c r="AX22" s="108">
        <f t="shared" si="19"/>
        <v>100</v>
      </c>
      <c r="AY22" s="108">
        <f t="shared" si="19"/>
        <v>100</v>
      </c>
      <c r="AZ22" s="94">
        <f t="shared" si="4"/>
        <v>100</v>
      </c>
    </row>
    <row r="23" spans="1:52" ht="31.2">
      <c r="A23" s="198"/>
      <c r="B23" s="200"/>
      <c r="C23" s="13">
        <v>3.8</v>
      </c>
      <c r="D23" s="20" t="s">
        <v>35</v>
      </c>
      <c r="E23" s="19" t="s">
        <v>36</v>
      </c>
      <c r="F23" s="177">
        <v>4</v>
      </c>
      <c r="G23" s="70" t="s">
        <v>77</v>
      </c>
      <c r="H23" s="177" t="s">
        <v>7</v>
      </c>
      <c r="I23" s="147">
        <v>106.95153061224489</v>
      </c>
      <c r="J23" s="147">
        <v>163.71951219512195</v>
      </c>
      <c r="K23" s="147">
        <v>100.8028545941124</v>
      </c>
      <c r="L23" s="147">
        <v>109.33237616654704</v>
      </c>
      <c r="M23" s="147">
        <v>111.92052980132449</v>
      </c>
      <c r="N23" s="147">
        <v>110.93749999999997</v>
      </c>
      <c r="O23" s="147">
        <v>94.117647058823522</v>
      </c>
      <c r="P23" s="147">
        <v>94.444444444444443</v>
      </c>
      <c r="Q23" s="147">
        <v>89</v>
      </c>
      <c r="R23" s="147">
        <v>90.909090909090907</v>
      </c>
      <c r="S23" s="147">
        <v>100</v>
      </c>
      <c r="T23" s="147">
        <v>100</v>
      </c>
      <c r="U23" s="153">
        <f t="shared" si="2"/>
        <v>106.01129048180913</v>
      </c>
      <c r="V23" s="86" t="s">
        <v>98</v>
      </c>
      <c r="W23" s="178" t="s">
        <v>278</v>
      </c>
      <c r="X23" s="178" t="s">
        <v>99</v>
      </c>
      <c r="Y23" s="32" t="s">
        <v>100</v>
      </c>
      <c r="AA23" s="92">
        <f t="shared" ref="AA23:AL23" si="25">IF(I23&gt;95,4,IF(I23&gt;93,3,IF(I23&gt;90,2,IF(I23&gt;85,1,0))))</f>
        <v>4</v>
      </c>
      <c r="AB23" s="92">
        <f t="shared" si="25"/>
        <v>4</v>
      </c>
      <c r="AC23" s="92">
        <f t="shared" si="25"/>
        <v>4</v>
      </c>
      <c r="AD23" s="160">
        <f t="shared" si="25"/>
        <v>4</v>
      </c>
      <c r="AE23" s="92">
        <f t="shared" si="25"/>
        <v>4</v>
      </c>
      <c r="AF23" s="92">
        <f t="shared" si="25"/>
        <v>4</v>
      </c>
      <c r="AG23" s="92">
        <f t="shared" si="25"/>
        <v>3</v>
      </c>
      <c r="AH23" s="92">
        <f t="shared" si="25"/>
        <v>3</v>
      </c>
      <c r="AI23" s="92">
        <f t="shared" si="25"/>
        <v>1</v>
      </c>
      <c r="AJ23" s="92">
        <f t="shared" si="25"/>
        <v>2</v>
      </c>
      <c r="AK23" s="92">
        <f t="shared" si="25"/>
        <v>4</v>
      </c>
      <c r="AL23" s="92">
        <f t="shared" si="25"/>
        <v>4</v>
      </c>
      <c r="AM23" s="90"/>
      <c r="AN23" s="108">
        <f t="shared" si="6"/>
        <v>100</v>
      </c>
      <c r="AO23" s="108">
        <f t="shared" si="6"/>
        <v>100</v>
      </c>
      <c r="AP23" s="108">
        <f t="shared" si="6"/>
        <v>100</v>
      </c>
      <c r="AQ23" s="108">
        <f t="shared" si="6"/>
        <v>100</v>
      </c>
      <c r="AR23" s="108">
        <f t="shared" si="6"/>
        <v>100</v>
      </c>
      <c r="AS23" s="108">
        <f t="shared" si="6"/>
        <v>100</v>
      </c>
      <c r="AT23" s="108">
        <f t="shared" si="6"/>
        <v>75</v>
      </c>
      <c r="AU23" s="108">
        <f t="shared" si="6"/>
        <v>75</v>
      </c>
      <c r="AV23" s="108">
        <f t="shared" si="6"/>
        <v>25</v>
      </c>
      <c r="AW23" s="108">
        <f t="shared" si="6"/>
        <v>50</v>
      </c>
      <c r="AX23" s="108">
        <f t="shared" si="6"/>
        <v>100</v>
      </c>
      <c r="AY23" s="108">
        <f t="shared" si="6"/>
        <v>100</v>
      </c>
      <c r="AZ23" s="94">
        <f t="shared" si="4"/>
        <v>85.416666666666671</v>
      </c>
    </row>
    <row r="24" spans="1:52" ht="25.2" customHeight="1">
      <c r="A24" s="198"/>
      <c r="B24" s="200"/>
      <c r="C24" s="13">
        <v>3.9</v>
      </c>
      <c r="D24" s="20" t="s">
        <v>117</v>
      </c>
      <c r="E24" s="19" t="s">
        <v>294</v>
      </c>
      <c r="F24" s="177">
        <v>2</v>
      </c>
      <c r="G24" s="177" t="s">
        <v>74</v>
      </c>
      <c r="H24" s="177" t="s">
        <v>21</v>
      </c>
      <c r="I24" s="147">
        <v>60.836501901140686</v>
      </c>
      <c r="J24" s="173" t="s">
        <v>320</v>
      </c>
      <c r="K24" s="147">
        <v>100</v>
      </c>
      <c r="L24" s="147">
        <v>100</v>
      </c>
      <c r="M24" s="147" t="s">
        <v>320</v>
      </c>
      <c r="N24" s="147">
        <v>100</v>
      </c>
      <c r="O24" s="147">
        <v>100</v>
      </c>
      <c r="P24" s="147">
        <v>100</v>
      </c>
      <c r="Q24" s="147" t="s">
        <v>320</v>
      </c>
      <c r="R24" s="173" t="s">
        <v>320</v>
      </c>
      <c r="S24" s="147">
        <v>100</v>
      </c>
      <c r="T24" s="147">
        <v>100</v>
      </c>
      <c r="U24" s="153">
        <f t="shared" si="2"/>
        <v>95.104562737642581</v>
      </c>
      <c r="V24" s="179" t="s">
        <v>89</v>
      </c>
      <c r="W24" s="203" t="s">
        <v>267</v>
      </c>
      <c r="X24" s="205"/>
      <c r="Y24" s="32" t="s">
        <v>97</v>
      </c>
      <c r="AA24" s="92">
        <f>IF(I24="NA","NA",IF(I24&gt;95,2,IF(I24&gt;85,1,0)))</f>
        <v>0</v>
      </c>
      <c r="AB24" s="92" t="str">
        <f>IF(J24="NA","NA",IF(J24&gt;95,2,IF(J24&gt;85,1,0)))</f>
        <v>NA</v>
      </c>
      <c r="AC24" s="92">
        <f t="shared" ref="AC24:AL24" si="26">IF(K24="NA","NA",IF(K24&gt;95,2,IF(K24&gt;85,1,0)))</f>
        <v>2</v>
      </c>
      <c r="AD24" s="160">
        <f>IF(L24="NA","NA",IF(L24&gt;95,2,IF(L24&gt;85,1,0)))</f>
        <v>2</v>
      </c>
      <c r="AE24" s="92" t="str">
        <f t="shared" si="26"/>
        <v>NA</v>
      </c>
      <c r="AF24" s="92">
        <f t="shared" si="26"/>
        <v>2</v>
      </c>
      <c r="AG24" s="92">
        <f t="shared" si="26"/>
        <v>2</v>
      </c>
      <c r="AH24" s="92">
        <f t="shared" si="26"/>
        <v>2</v>
      </c>
      <c r="AI24" s="92" t="str">
        <f t="shared" si="26"/>
        <v>NA</v>
      </c>
      <c r="AJ24" s="92" t="str">
        <f t="shared" si="26"/>
        <v>NA</v>
      </c>
      <c r="AK24" s="92">
        <f t="shared" si="26"/>
        <v>2</v>
      </c>
      <c r="AL24" s="92">
        <f t="shared" si="26"/>
        <v>2</v>
      </c>
      <c r="AM24" s="90"/>
      <c r="AN24" s="108">
        <f>IF(OR(AA24="NA"),"NA",AA24/$F24*100)</f>
        <v>0</v>
      </c>
      <c r="AO24" s="108" t="str">
        <f t="shared" ref="AO24:AY25" si="27">IF(OR(AB24="NA"),"NA",AB24/$F24*100)</f>
        <v>NA</v>
      </c>
      <c r="AP24" s="108">
        <f t="shared" si="27"/>
        <v>100</v>
      </c>
      <c r="AQ24" s="108">
        <f t="shared" si="27"/>
        <v>100</v>
      </c>
      <c r="AR24" s="108" t="str">
        <f t="shared" si="27"/>
        <v>NA</v>
      </c>
      <c r="AS24" s="108">
        <f t="shared" si="27"/>
        <v>100</v>
      </c>
      <c r="AT24" s="108">
        <f t="shared" si="27"/>
        <v>100</v>
      </c>
      <c r="AU24" s="108">
        <f t="shared" si="27"/>
        <v>100</v>
      </c>
      <c r="AV24" s="108" t="str">
        <f t="shared" si="27"/>
        <v>NA</v>
      </c>
      <c r="AW24" s="108" t="str">
        <f t="shared" si="27"/>
        <v>NA</v>
      </c>
      <c r="AX24" s="108">
        <f t="shared" si="27"/>
        <v>100</v>
      </c>
      <c r="AY24" s="108">
        <f t="shared" si="27"/>
        <v>100</v>
      </c>
      <c r="AZ24" s="94">
        <f t="shared" si="4"/>
        <v>87.5</v>
      </c>
    </row>
    <row r="25" spans="1:52" ht="31.2">
      <c r="A25" s="198"/>
      <c r="B25" s="200"/>
      <c r="C25" s="74">
        <v>3.1</v>
      </c>
      <c r="D25" s="19" t="s">
        <v>224</v>
      </c>
      <c r="E25" s="19" t="s">
        <v>37</v>
      </c>
      <c r="F25" s="177" t="s">
        <v>320</v>
      </c>
      <c r="G25" s="22" t="s">
        <v>82</v>
      </c>
      <c r="H25" s="177" t="s">
        <v>27</v>
      </c>
      <c r="I25" s="147" t="s">
        <v>320</v>
      </c>
      <c r="J25" s="173" t="s">
        <v>320</v>
      </c>
      <c r="K25" s="147" t="s">
        <v>320</v>
      </c>
      <c r="L25" s="147" t="s">
        <v>320</v>
      </c>
      <c r="M25" s="147" t="s">
        <v>320</v>
      </c>
      <c r="N25" s="173" t="s">
        <v>320</v>
      </c>
      <c r="O25" s="147" t="s">
        <v>320</v>
      </c>
      <c r="P25" s="147" t="s">
        <v>320</v>
      </c>
      <c r="Q25" s="147" t="s">
        <v>320</v>
      </c>
      <c r="R25" s="173" t="s">
        <v>320</v>
      </c>
      <c r="S25" s="147" t="s">
        <v>320</v>
      </c>
      <c r="T25" s="147" t="s">
        <v>320</v>
      </c>
      <c r="U25" s="177" t="s">
        <v>320</v>
      </c>
      <c r="V25" s="179" t="s">
        <v>89</v>
      </c>
      <c r="W25" s="203" t="s">
        <v>267</v>
      </c>
      <c r="X25" s="204"/>
      <c r="Y25" s="32" t="s">
        <v>97</v>
      </c>
      <c r="AA25" s="92" t="str">
        <f>IF(I25="NA","NA",IF(I25&gt;95,2,IF(I25&gt;85,1,0)))</f>
        <v>NA</v>
      </c>
      <c r="AB25" s="92" t="str">
        <f t="shared" ref="AB25:AL25" si="28">IF(J25="NA","NA",IF(J25&gt;95,2,IF(J25&gt;85,1,0)))</f>
        <v>NA</v>
      </c>
      <c r="AC25" s="92" t="str">
        <f t="shared" si="28"/>
        <v>NA</v>
      </c>
      <c r="AD25" s="162" t="str">
        <f>L25</f>
        <v>NA</v>
      </c>
      <c r="AE25" s="92" t="str">
        <f t="shared" si="28"/>
        <v>NA</v>
      </c>
      <c r="AF25" s="92" t="str">
        <f t="shared" si="28"/>
        <v>NA</v>
      </c>
      <c r="AG25" s="92" t="str">
        <f t="shared" si="28"/>
        <v>NA</v>
      </c>
      <c r="AH25" s="92" t="str">
        <f t="shared" si="28"/>
        <v>NA</v>
      </c>
      <c r="AI25" s="92" t="str">
        <f t="shared" si="28"/>
        <v>NA</v>
      </c>
      <c r="AJ25" s="92" t="str">
        <f t="shared" si="28"/>
        <v>NA</v>
      </c>
      <c r="AK25" s="92" t="str">
        <f t="shared" si="28"/>
        <v>NA</v>
      </c>
      <c r="AL25" s="92" t="str">
        <f t="shared" si="28"/>
        <v>NA</v>
      </c>
      <c r="AM25" s="90"/>
      <c r="AN25" s="108" t="str">
        <f>IF(OR(AA25="NA"),"NA",AA25/$F25*100)</f>
        <v>NA</v>
      </c>
      <c r="AO25" s="108" t="str">
        <f t="shared" si="27"/>
        <v>NA</v>
      </c>
      <c r="AP25" s="108" t="str">
        <f t="shared" si="27"/>
        <v>NA</v>
      </c>
      <c r="AQ25" s="108" t="str">
        <f t="shared" si="27"/>
        <v>NA</v>
      </c>
      <c r="AR25" s="108" t="str">
        <f t="shared" si="27"/>
        <v>NA</v>
      </c>
      <c r="AS25" s="108" t="str">
        <f t="shared" si="27"/>
        <v>NA</v>
      </c>
      <c r="AT25" s="108" t="str">
        <f t="shared" si="27"/>
        <v>NA</v>
      </c>
      <c r="AU25" s="108" t="str">
        <f t="shared" si="27"/>
        <v>NA</v>
      </c>
      <c r="AV25" s="108" t="str">
        <f t="shared" si="27"/>
        <v>NA</v>
      </c>
      <c r="AW25" s="108" t="str">
        <f t="shared" si="27"/>
        <v>NA</v>
      </c>
      <c r="AX25" s="108" t="str">
        <f t="shared" si="27"/>
        <v>NA</v>
      </c>
      <c r="AY25" s="108" t="str">
        <f t="shared" si="27"/>
        <v>NA</v>
      </c>
      <c r="AZ25" s="114" t="s">
        <v>320</v>
      </c>
    </row>
    <row r="26" spans="1:52" ht="15.6">
      <c r="A26" s="14"/>
      <c r="B26" s="15"/>
      <c r="C26" s="15"/>
      <c r="D26" s="16"/>
      <c r="E26" s="21" t="s">
        <v>17</v>
      </c>
      <c r="F26" s="17">
        <f>SUM(F16:F25)</f>
        <v>26</v>
      </c>
      <c r="G26" s="15"/>
      <c r="H26" s="15"/>
      <c r="I26" s="148"/>
      <c r="J26" s="159"/>
      <c r="K26" s="159"/>
      <c r="L26" s="159"/>
      <c r="M26" s="159"/>
      <c r="N26" s="159"/>
      <c r="O26" s="159"/>
      <c r="P26" s="159"/>
      <c r="Q26" s="159"/>
      <c r="R26" s="159"/>
      <c r="S26" s="159"/>
      <c r="T26" s="159"/>
      <c r="U26" s="15"/>
      <c r="V26" s="15"/>
      <c r="W26" s="15"/>
      <c r="X26" s="15"/>
      <c r="Y26" s="15"/>
      <c r="AA26" s="15">
        <f>SUM(AA16:AA25)</f>
        <v>15</v>
      </c>
      <c r="AB26" s="15">
        <f t="shared" ref="AB26:AL26" si="29">SUM(AB16:AB25)</f>
        <v>9</v>
      </c>
      <c r="AC26" s="15">
        <f t="shared" si="29"/>
        <v>17</v>
      </c>
      <c r="AD26" s="159">
        <f t="shared" si="29"/>
        <v>13</v>
      </c>
      <c r="AE26" s="15">
        <f t="shared" si="29"/>
        <v>8</v>
      </c>
      <c r="AF26" s="15">
        <f t="shared" si="29"/>
        <v>17</v>
      </c>
      <c r="AG26" s="15">
        <f t="shared" si="29"/>
        <v>12</v>
      </c>
      <c r="AH26" s="15">
        <f t="shared" si="29"/>
        <v>16</v>
      </c>
      <c r="AI26" s="15">
        <f t="shared" si="29"/>
        <v>6</v>
      </c>
      <c r="AJ26" s="15">
        <f t="shared" si="29"/>
        <v>6</v>
      </c>
      <c r="AK26" s="15">
        <f t="shared" si="29"/>
        <v>14</v>
      </c>
      <c r="AL26" s="15">
        <f t="shared" si="29"/>
        <v>10</v>
      </c>
      <c r="AM26" s="90"/>
      <c r="AN26" s="155">
        <f>AA26/26*100</f>
        <v>57.692307692307686</v>
      </c>
      <c r="AO26" s="109">
        <f>AB26/9*100</f>
        <v>100</v>
      </c>
      <c r="AP26" s="109">
        <f>AC26/24*100</f>
        <v>70.833333333333343</v>
      </c>
      <c r="AQ26" s="109">
        <f t="shared" ref="AQ26:AY32" si="30">AD26/$F26*100</f>
        <v>50</v>
      </c>
      <c r="AR26" s="109">
        <f>AE26/9*100</f>
        <v>88.888888888888886</v>
      </c>
      <c r="AS26" s="109">
        <f>AF26/24*100</f>
        <v>70.833333333333343</v>
      </c>
      <c r="AT26" s="109">
        <f t="shared" si="30"/>
        <v>46.153846153846153</v>
      </c>
      <c r="AU26" s="109">
        <f t="shared" si="30"/>
        <v>61.53846153846154</v>
      </c>
      <c r="AV26" s="109">
        <f t="shared" si="30"/>
        <v>23.076923076923077</v>
      </c>
      <c r="AW26" s="109">
        <f t="shared" si="30"/>
        <v>23.076923076923077</v>
      </c>
      <c r="AX26" s="109">
        <f>AK26/22*100</f>
        <v>63.636363636363633</v>
      </c>
      <c r="AY26" s="109">
        <f t="shared" si="30"/>
        <v>38.461538461538467</v>
      </c>
      <c r="AZ26" s="109">
        <f t="shared" si="4"/>
        <v>57.849326599326595</v>
      </c>
    </row>
    <row r="27" spans="1:52" ht="31.2">
      <c r="A27" s="196" t="s">
        <v>38</v>
      </c>
      <c r="B27" s="199">
        <v>10</v>
      </c>
      <c r="C27" s="13">
        <v>4.0999999999999996</v>
      </c>
      <c r="D27" s="19" t="s">
        <v>39</v>
      </c>
      <c r="E27" s="19" t="s">
        <v>40</v>
      </c>
      <c r="F27" s="177">
        <v>2</v>
      </c>
      <c r="G27" s="177" t="s">
        <v>79</v>
      </c>
      <c r="H27" s="177" t="s">
        <v>27</v>
      </c>
      <c r="I27" s="147">
        <v>0</v>
      </c>
      <c r="J27" s="173">
        <v>0</v>
      </c>
      <c r="K27" s="147">
        <v>0</v>
      </c>
      <c r="L27" s="173">
        <v>0</v>
      </c>
      <c r="M27" s="173">
        <v>0</v>
      </c>
      <c r="N27" s="173">
        <v>0</v>
      </c>
      <c r="O27" s="173">
        <v>0</v>
      </c>
      <c r="P27" s="173">
        <v>0</v>
      </c>
      <c r="Q27" s="173">
        <v>0</v>
      </c>
      <c r="R27" s="173">
        <v>0</v>
      </c>
      <c r="S27" s="173">
        <v>0</v>
      </c>
      <c r="T27" s="173">
        <v>0</v>
      </c>
      <c r="U27" s="153">
        <f>SUM(I27:T27)</f>
        <v>0</v>
      </c>
      <c r="V27" s="179" t="s">
        <v>101</v>
      </c>
      <c r="W27" s="203" t="s">
        <v>102</v>
      </c>
      <c r="X27" s="205"/>
      <c r="Y27" s="32" t="s">
        <v>103</v>
      </c>
      <c r="Z27" t="s">
        <v>79</v>
      </c>
      <c r="AA27" s="92">
        <f>IF(I27&lt;1,2,IF(I27&lt;5,1,0))</f>
        <v>2</v>
      </c>
      <c r="AB27" s="92">
        <f t="shared" ref="AB27:AL27" si="31">IF(J27&lt;1,2,IF(J27&lt;5,1,0))</f>
        <v>2</v>
      </c>
      <c r="AC27" s="92">
        <f t="shared" si="31"/>
        <v>2</v>
      </c>
      <c r="AD27" s="160">
        <f t="shared" si="31"/>
        <v>2</v>
      </c>
      <c r="AE27" s="92">
        <f t="shared" si="31"/>
        <v>2</v>
      </c>
      <c r="AF27" s="92">
        <f t="shared" si="31"/>
        <v>2</v>
      </c>
      <c r="AG27" s="92">
        <f t="shared" si="31"/>
        <v>2</v>
      </c>
      <c r="AH27" s="92">
        <f t="shared" si="31"/>
        <v>2</v>
      </c>
      <c r="AI27" s="92">
        <f t="shared" si="31"/>
        <v>2</v>
      </c>
      <c r="AJ27" s="92">
        <f t="shared" si="31"/>
        <v>2</v>
      </c>
      <c r="AK27" s="92">
        <f t="shared" si="31"/>
        <v>2</v>
      </c>
      <c r="AL27" s="92">
        <f t="shared" si="31"/>
        <v>2</v>
      </c>
      <c r="AM27" s="90"/>
      <c r="AN27" s="108">
        <f t="shared" ref="AN27:AP32" si="32">AA27/$F27*100</f>
        <v>100</v>
      </c>
      <c r="AO27" s="108">
        <f t="shared" si="32"/>
        <v>100</v>
      </c>
      <c r="AP27" s="108">
        <f t="shared" si="32"/>
        <v>100</v>
      </c>
      <c r="AQ27" s="108">
        <f t="shared" si="30"/>
        <v>100</v>
      </c>
      <c r="AR27" s="108">
        <f t="shared" si="30"/>
        <v>100</v>
      </c>
      <c r="AS27" s="108">
        <f t="shared" si="30"/>
        <v>100</v>
      </c>
      <c r="AT27" s="108">
        <f t="shared" si="30"/>
        <v>100</v>
      </c>
      <c r="AU27" s="108">
        <f t="shared" si="30"/>
        <v>100</v>
      </c>
      <c r="AV27" s="108">
        <f t="shared" si="30"/>
        <v>100</v>
      </c>
      <c r="AW27" s="108">
        <f t="shared" si="30"/>
        <v>100</v>
      </c>
      <c r="AX27" s="108">
        <f t="shared" si="30"/>
        <v>100</v>
      </c>
      <c r="AY27" s="108">
        <f t="shared" si="30"/>
        <v>100</v>
      </c>
      <c r="AZ27" s="94">
        <f t="shared" si="4"/>
        <v>100</v>
      </c>
    </row>
    <row r="28" spans="1:52" ht="32.4" customHeight="1">
      <c r="A28" s="198"/>
      <c r="B28" s="200"/>
      <c r="C28" s="13">
        <v>4.2</v>
      </c>
      <c r="D28" s="20" t="s">
        <v>41</v>
      </c>
      <c r="E28" s="19" t="s">
        <v>42</v>
      </c>
      <c r="F28" s="177">
        <v>3</v>
      </c>
      <c r="G28" s="177" t="s">
        <v>79</v>
      </c>
      <c r="H28" s="177" t="s">
        <v>7</v>
      </c>
      <c r="I28" s="147">
        <v>0</v>
      </c>
      <c r="J28" s="173">
        <v>0</v>
      </c>
      <c r="K28" s="147">
        <v>0</v>
      </c>
      <c r="L28" s="173">
        <v>0</v>
      </c>
      <c r="M28" s="173">
        <v>0</v>
      </c>
      <c r="N28" s="173">
        <v>0</v>
      </c>
      <c r="O28" s="173">
        <v>2</v>
      </c>
      <c r="P28" s="173">
        <v>0</v>
      </c>
      <c r="Q28" s="173">
        <v>0</v>
      </c>
      <c r="R28" s="173">
        <v>0</v>
      </c>
      <c r="S28" s="173">
        <v>0</v>
      </c>
      <c r="T28" s="173">
        <v>0</v>
      </c>
      <c r="U28" s="153">
        <f>SUM(I28:T28)</f>
        <v>2</v>
      </c>
      <c r="V28" s="179" t="s">
        <v>279</v>
      </c>
      <c r="W28" s="206" t="s">
        <v>104</v>
      </c>
      <c r="X28" s="205"/>
      <c r="Y28" s="32" t="s">
        <v>105</v>
      </c>
      <c r="AA28" s="92">
        <f>IF(I28&lt;1,3,IF(I28&lt;3,2,IF(I28&lt;5,1,0)))</f>
        <v>3</v>
      </c>
      <c r="AB28" s="92">
        <f t="shared" ref="AB28:AL28" si="33">IF(J28&lt;1,3,IF(J28&lt;3,2,IF(J28&lt;5,1,0)))</f>
        <v>3</v>
      </c>
      <c r="AC28" s="92">
        <f t="shared" si="33"/>
        <v>3</v>
      </c>
      <c r="AD28" s="160">
        <f t="shared" si="33"/>
        <v>3</v>
      </c>
      <c r="AE28" s="92">
        <f t="shared" si="33"/>
        <v>3</v>
      </c>
      <c r="AF28" s="92">
        <f t="shared" si="33"/>
        <v>3</v>
      </c>
      <c r="AG28" s="92">
        <f t="shared" si="33"/>
        <v>2</v>
      </c>
      <c r="AH28" s="92">
        <f t="shared" si="33"/>
        <v>3</v>
      </c>
      <c r="AI28" s="92">
        <f t="shared" si="33"/>
        <v>3</v>
      </c>
      <c r="AJ28" s="92">
        <f t="shared" si="33"/>
        <v>3</v>
      </c>
      <c r="AK28" s="92">
        <f t="shared" si="33"/>
        <v>3</v>
      </c>
      <c r="AL28" s="92">
        <f t="shared" si="33"/>
        <v>3</v>
      </c>
      <c r="AM28" s="90"/>
      <c r="AN28" s="108">
        <f t="shared" si="32"/>
        <v>100</v>
      </c>
      <c r="AO28" s="108">
        <f t="shared" si="32"/>
        <v>100</v>
      </c>
      <c r="AP28" s="108">
        <f t="shared" si="32"/>
        <v>100</v>
      </c>
      <c r="AQ28" s="108">
        <f t="shared" si="30"/>
        <v>100</v>
      </c>
      <c r="AR28" s="108">
        <f t="shared" si="30"/>
        <v>100</v>
      </c>
      <c r="AS28" s="108">
        <f t="shared" si="30"/>
        <v>100</v>
      </c>
      <c r="AT28" s="108">
        <f t="shared" si="30"/>
        <v>66.666666666666657</v>
      </c>
      <c r="AU28" s="108">
        <f t="shared" si="30"/>
        <v>100</v>
      </c>
      <c r="AV28" s="108">
        <f t="shared" si="30"/>
        <v>100</v>
      </c>
      <c r="AW28" s="108">
        <f t="shared" si="30"/>
        <v>100</v>
      </c>
      <c r="AX28" s="108">
        <f t="shared" si="30"/>
        <v>100</v>
      </c>
      <c r="AY28" s="108">
        <f t="shared" si="30"/>
        <v>100</v>
      </c>
      <c r="AZ28" s="94">
        <f t="shared" si="4"/>
        <v>97.222222222222214</v>
      </c>
    </row>
    <row r="29" spans="1:52" ht="24" customHeight="1">
      <c r="A29" s="198"/>
      <c r="B29" s="200"/>
      <c r="C29" s="13">
        <v>4.3</v>
      </c>
      <c r="D29" s="20" t="s">
        <v>43</v>
      </c>
      <c r="E29" s="19" t="s">
        <v>44</v>
      </c>
      <c r="F29" s="177">
        <v>2</v>
      </c>
      <c r="G29" s="177" t="s">
        <v>79</v>
      </c>
      <c r="H29" s="177" t="s">
        <v>21</v>
      </c>
      <c r="I29" s="147">
        <v>7</v>
      </c>
      <c r="J29" s="173">
        <v>2</v>
      </c>
      <c r="K29" s="147">
        <v>7</v>
      </c>
      <c r="L29" s="173">
        <v>4</v>
      </c>
      <c r="M29" s="173">
        <v>6</v>
      </c>
      <c r="N29" s="173">
        <v>5</v>
      </c>
      <c r="O29" s="173">
        <v>5</v>
      </c>
      <c r="P29" s="173">
        <v>2</v>
      </c>
      <c r="Q29" s="173">
        <v>5</v>
      </c>
      <c r="R29" s="173">
        <v>3</v>
      </c>
      <c r="S29" s="173">
        <v>4</v>
      </c>
      <c r="T29" s="173">
        <v>3</v>
      </c>
      <c r="U29" s="153">
        <f>SUM(I29:T29)</f>
        <v>53</v>
      </c>
      <c r="V29" s="179" t="s">
        <v>280</v>
      </c>
      <c r="W29" s="203" t="s">
        <v>240</v>
      </c>
      <c r="X29" s="205"/>
      <c r="Y29" s="32" t="s">
        <v>241</v>
      </c>
      <c r="AA29" s="92">
        <f>IF(I29&gt;5,2,IF(I29&gt;2,1,0))</f>
        <v>2</v>
      </c>
      <c r="AB29" s="92">
        <f t="shared" ref="AB29:AL29" si="34">IF(J29&gt;5,2,IF(J29&gt;2,1,0))</f>
        <v>0</v>
      </c>
      <c r="AC29" s="92">
        <f t="shared" si="34"/>
        <v>2</v>
      </c>
      <c r="AD29" s="160">
        <f t="shared" si="34"/>
        <v>1</v>
      </c>
      <c r="AE29" s="92">
        <f t="shared" si="34"/>
        <v>2</v>
      </c>
      <c r="AF29" s="92">
        <f t="shared" si="34"/>
        <v>1</v>
      </c>
      <c r="AG29" s="92">
        <f t="shared" si="34"/>
        <v>1</v>
      </c>
      <c r="AH29" s="92">
        <f t="shared" si="34"/>
        <v>0</v>
      </c>
      <c r="AI29" s="92">
        <f t="shared" si="34"/>
        <v>1</v>
      </c>
      <c r="AJ29" s="92">
        <f t="shared" si="34"/>
        <v>1</v>
      </c>
      <c r="AK29" s="92">
        <f t="shared" si="34"/>
        <v>1</v>
      </c>
      <c r="AL29" s="92">
        <f t="shared" si="34"/>
        <v>1</v>
      </c>
      <c r="AM29" s="90"/>
      <c r="AN29" s="108">
        <f t="shared" si="32"/>
        <v>100</v>
      </c>
      <c r="AO29" s="108">
        <f t="shared" si="32"/>
        <v>0</v>
      </c>
      <c r="AP29" s="108">
        <f t="shared" si="32"/>
        <v>100</v>
      </c>
      <c r="AQ29" s="108">
        <f t="shared" si="30"/>
        <v>50</v>
      </c>
      <c r="AR29" s="108">
        <f t="shared" si="30"/>
        <v>100</v>
      </c>
      <c r="AS29" s="108">
        <f t="shared" si="30"/>
        <v>50</v>
      </c>
      <c r="AT29" s="108">
        <f t="shared" si="30"/>
        <v>50</v>
      </c>
      <c r="AU29" s="108">
        <f t="shared" si="30"/>
        <v>0</v>
      </c>
      <c r="AV29" s="108">
        <f t="shared" si="30"/>
        <v>50</v>
      </c>
      <c r="AW29" s="108">
        <f t="shared" si="30"/>
        <v>50</v>
      </c>
      <c r="AX29" s="108">
        <f t="shared" si="30"/>
        <v>50</v>
      </c>
      <c r="AY29" s="108">
        <f t="shared" si="30"/>
        <v>50</v>
      </c>
      <c r="AZ29" s="94">
        <f t="shared" si="4"/>
        <v>54.166666666666664</v>
      </c>
    </row>
    <row r="30" spans="1:52" ht="23.4" customHeight="1">
      <c r="A30" s="198"/>
      <c r="B30" s="200"/>
      <c r="C30" s="13">
        <v>4.4000000000000004</v>
      </c>
      <c r="D30" s="20" t="s">
        <v>72</v>
      </c>
      <c r="E30" s="19" t="s">
        <v>45</v>
      </c>
      <c r="F30" s="177">
        <v>2</v>
      </c>
      <c r="G30" s="177" t="s">
        <v>79</v>
      </c>
      <c r="H30" s="177" t="s">
        <v>21</v>
      </c>
      <c r="I30" s="147">
        <v>90</v>
      </c>
      <c r="J30" s="147">
        <v>80</v>
      </c>
      <c r="K30" s="147">
        <v>50</v>
      </c>
      <c r="L30" s="147">
        <v>100</v>
      </c>
      <c r="M30" s="147">
        <v>100</v>
      </c>
      <c r="N30" s="147">
        <v>80</v>
      </c>
      <c r="O30" s="173">
        <v>75</v>
      </c>
      <c r="P30" s="173">
        <v>100</v>
      </c>
      <c r="Q30" s="173">
        <v>60</v>
      </c>
      <c r="R30" s="147">
        <v>100</v>
      </c>
      <c r="S30" s="173">
        <v>80</v>
      </c>
      <c r="T30" s="147">
        <v>70</v>
      </c>
      <c r="U30" s="153">
        <f t="shared" si="2"/>
        <v>82.083333333333329</v>
      </c>
      <c r="V30" s="179" t="s">
        <v>281</v>
      </c>
      <c r="W30" s="203" t="s">
        <v>243</v>
      </c>
      <c r="X30" s="205"/>
      <c r="Y30" s="32" t="s">
        <v>244</v>
      </c>
      <c r="AA30" s="92">
        <f>IF(I30&gt;80,2,IF(I30&gt;60,1,0))</f>
        <v>2</v>
      </c>
      <c r="AB30" s="92">
        <f t="shared" ref="AB30:AL30" si="35">IF(J30&gt;80,2,IF(J30&gt;60,1,0))</f>
        <v>1</v>
      </c>
      <c r="AC30" s="92">
        <f t="shared" si="35"/>
        <v>0</v>
      </c>
      <c r="AD30" s="160">
        <f t="shared" si="35"/>
        <v>2</v>
      </c>
      <c r="AE30" s="92">
        <f t="shared" si="35"/>
        <v>2</v>
      </c>
      <c r="AF30" s="92">
        <f t="shared" si="35"/>
        <v>1</v>
      </c>
      <c r="AG30" s="92">
        <f t="shared" si="35"/>
        <v>1</v>
      </c>
      <c r="AH30" s="92">
        <f t="shared" si="35"/>
        <v>2</v>
      </c>
      <c r="AI30" s="92">
        <f t="shared" si="35"/>
        <v>0</v>
      </c>
      <c r="AJ30" s="92">
        <f t="shared" si="35"/>
        <v>2</v>
      </c>
      <c r="AK30" s="92">
        <f t="shared" si="35"/>
        <v>1</v>
      </c>
      <c r="AL30" s="92">
        <f t="shared" si="35"/>
        <v>1</v>
      </c>
      <c r="AM30" s="90"/>
      <c r="AN30" s="108">
        <f t="shared" si="32"/>
        <v>100</v>
      </c>
      <c r="AO30" s="108">
        <f t="shared" si="32"/>
        <v>50</v>
      </c>
      <c r="AP30" s="108">
        <f t="shared" si="32"/>
        <v>0</v>
      </c>
      <c r="AQ30" s="108">
        <f t="shared" si="30"/>
        <v>100</v>
      </c>
      <c r="AR30" s="108">
        <f t="shared" si="30"/>
        <v>100</v>
      </c>
      <c r="AS30" s="108">
        <f t="shared" si="30"/>
        <v>50</v>
      </c>
      <c r="AT30" s="108">
        <f t="shared" si="30"/>
        <v>50</v>
      </c>
      <c r="AU30" s="108">
        <f t="shared" si="30"/>
        <v>100</v>
      </c>
      <c r="AV30" s="108">
        <f t="shared" si="30"/>
        <v>0</v>
      </c>
      <c r="AW30" s="108">
        <f t="shared" si="30"/>
        <v>100</v>
      </c>
      <c r="AX30" s="108">
        <f t="shared" si="30"/>
        <v>50</v>
      </c>
      <c r="AY30" s="108">
        <f t="shared" si="30"/>
        <v>50</v>
      </c>
      <c r="AZ30" s="94">
        <f t="shared" si="4"/>
        <v>62.5</v>
      </c>
    </row>
    <row r="31" spans="1:52" ht="29.4" customHeight="1">
      <c r="A31" s="198"/>
      <c r="B31" s="200"/>
      <c r="C31" s="13">
        <v>4.5</v>
      </c>
      <c r="D31" s="20" t="s">
        <v>46</v>
      </c>
      <c r="E31" s="19" t="s">
        <v>47</v>
      </c>
      <c r="F31" s="177">
        <v>1</v>
      </c>
      <c r="G31" s="177" t="s">
        <v>79</v>
      </c>
      <c r="H31" s="177" t="s">
        <v>21</v>
      </c>
      <c r="I31" s="147">
        <v>100</v>
      </c>
      <c r="J31" s="173">
        <v>100</v>
      </c>
      <c r="K31" s="147">
        <v>100</v>
      </c>
      <c r="L31" s="173">
        <v>100</v>
      </c>
      <c r="M31" s="173">
        <v>100</v>
      </c>
      <c r="N31" s="173">
        <v>100</v>
      </c>
      <c r="O31" s="173">
        <v>100</v>
      </c>
      <c r="P31" s="173">
        <v>100</v>
      </c>
      <c r="Q31" s="173">
        <v>100</v>
      </c>
      <c r="R31" s="147">
        <v>100</v>
      </c>
      <c r="S31" s="173">
        <v>100</v>
      </c>
      <c r="T31" s="147">
        <v>100</v>
      </c>
      <c r="U31" s="153">
        <f t="shared" si="2"/>
        <v>100</v>
      </c>
      <c r="V31" s="179" t="s">
        <v>282</v>
      </c>
      <c r="W31" s="203" t="s">
        <v>108</v>
      </c>
      <c r="X31" s="205"/>
      <c r="Y31" s="32" t="s">
        <v>109</v>
      </c>
      <c r="AA31" s="92">
        <f>IF(I31&gt;99,1,IF(I31&gt;90,0.5,0))</f>
        <v>1</v>
      </c>
      <c r="AB31" s="92">
        <f t="shared" ref="AB31:AL31" si="36">IF(J31&gt;99,1,IF(J31&gt;90,0.5,0))</f>
        <v>1</v>
      </c>
      <c r="AC31" s="92">
        <f t="shared" si="36"/>
        <v>1</v>
      </c>
      <c r="AD31" s="160">
        <f t="shared" si="36"/>
        <v>1</v>
      </c>
      <c r="AE31" s="92">
        <f t="shared" si="36"/>
        <v>1</v>
      </c>
      <c r="AF31" s="92">
        <f t="shared" si="36"/>
        <v>1</v>
      </c>
      <c r="AG31" s="92">
        <f t="shared" si="36"/>
        <v>1</v>
      </c>
      <c r="AH31" s="92">
        <f t="shared" si="36"/>
        <v>1</v>
      </c>
      <c r="AI31" s="92">
        <f t="shared" si="36"/>
        <v>1</v>
      </c>
      <c r="AJ31" s="92">
        <f t="shared" si="36"/>
        <v>1</v>
      </c>
      <c r="AK31" s="92">
        <f t="shared" si="36"/>
        <v>1</v>
      </c>
      <c r="AL31" s="92">
        <f t="shared" si="36"/>
        <v>1</v>
      </c>
      <c r="AM31" s="90"/>
      <c r="AN31" s="108">
        <f t="shared" si="32"/>
        <v>100</v>
      </c>
      <c r="AO31" s="108">
        <f t="shared" si="32"/>
        <v>100</v>
      </c>
      <c r="AP31" s="108">
        <f t="shared" si="32"/>
        <v>100</v>
      </c>
      <c r="AQ31" s="108">
        <f t="shared" si="30"/>
        <v>100</v>
      </c>
      <c r="AR31" s="108">
        <f t="shared" si="30"/>
        <v>100</v>
      </c>
      <c r="AS31" s="108">
        <f t="shared" si="30"/>
        <v>100</v>
      </c>
      <c r="AT31" s="108">
        <f t="shared" si="30"/>
        <v>100</v>
      </c>
      <c r="AU31" s="108">
        <f t="shared" si="30"/>
        <v>100</v>
      </c>
      <c r="AV31" s="108">
        <f t="shared" si="30"/>
        <v>100</v>
      </c>
      <c r="AW31" s="108">
        <f t="shared" si="30"/>
        <v>100</v>
      </c>
      <c r="AX31" s="108">
        <f t="shared" si="30"/>
        <v>100</v>
      </c>
      <c r="AY31" s="108">
        <f t="shared" si="30"/>
        <v>100</v>
      </c>
      <c r="AZ31" s="94">
        <f t="shared" si="4"/>
        <v>100</v>
      </c>
    </row>
    <row r="32" spans="1:52" ht="15.6">
      <c r="A32" s="14"/>
      <c r="B32" s="15"/>
      <c r="C32" s="15"/>
      <c r="D32" s="16"/>
      <c r="E32" s="21" t="s">
        <v>17</v>
      </c>
      <c r="F32" s="17">
        <f>SUM(F27:F31)</f>
        <v>10</v>
      </c>
      <c r="G32" s="15"/>
      <c r="H32" s="15"/>
      <c r="I32" s="148"/>
      <c r="J32" s="159"/>
      <c r="K32" s="159"/>
      <c r="L32" s="159"/>
      <c r="M32" s="159"/>
      <c r="N32" s="159"/>
      <c r="O32" s="159"/>
      <c r="P32" s="159"/>
      <c r="Q32" s="159"/>
      <c r="R32" s="159"/>
      <c r="S32" s="159"/>
      <c r="T32" s="159"/>
      <c r="U32" s="15"/>
      <c r="V32" s="15"/>
      <c r="W32" s="15"/>
      <c r="X32" s="15"/>
      <c r="Y32" s="15"/>
      <c r="AA32" s="15">
        <f>SUM(AA27:AA31)</f>
        <v>10</v>
      </c>
      <c r="AB32" s="15">
        <f t="shared" ref="AB32:AL32" si="37">SUM(AB27:AB31)</f>
        <v>7</v>
      </c>
      <c r="AC32" s="15">
        <f t="shared" si="37"/>
        <v>8</v>
      </c>
      <c r="AD32" s="159">
        <f t="shared" si="37"/>
        <v>9</v>
      </c>
      <c r="AE32" s="15">
        <f t="shared" si="37"/>
        <v>10</v>
      </c>
      <c r="AF32" s="15">
        <f t="shared" si="37"/>
        <v>8</v>
      </c>
      <c r="AG32" s="15">
        <f t="shared" si="37"/>
        <v>7</v>
      </c>
      <c r="AH32" s="15">
        <f t="shared" si="37"/>
        <v>8</v>
      </c>
      <c r="AI32" s="15">
        <f t="shared" si="37"/>
        <v>7</v>
      </c>
      <c r="AJ32" s="15">
        <f t="shared" si="37"/>
        <v>9</v>
      </c>
      <c r="AK32" s="15">
        <f t="shared" si="37"/>
        <v>8</v>
      </c>
      <c r="AL32" s="15">
        <f t="shared" si="37"/>
        <v>8</v>
      </c>
      <c r="AM32" s="90"/>
      <c r="AN32" s="109">
        <f t="shared" si="32"/>
        <v>100</v>
      </c>
      <c r="AO32" s="109">
        <f t="shared" si="32"/>
        <v>70</v>
      </c>
      <c r="AP32" s="109">
        <f t="shared" si="32"/>
        <v>80</v>
      </c>
      <c r="AQ32" s="109">
        <f t="shared" si="30"/>
        <v>90</v>
      </c>
      <c r="AR32" s="109">
        <f t="shared" si="30"/>
        <v>100</v>
      </c>
      <c r="AS32" s="109">
        <f t="shared" si="30"/>
        <v>80</v>
      </c>
      <c r="AT32" s="109">
        <f t="shared" si="30"/>
        <v>70</v>
      </c>
      <c r="AU32" s="109">
        <f t="shared" si="30"/>
        <v>80</v>
      </c>
      <c r="AV32" s="109">
        <f t="shared" si="30"/>
        <v>70</v>
      </c>
      <c r="AW32" s="109">
        <f t="shared" si="30"/>
        <v>90</v>
      </c>
      <c r="AX32" s="109">
        <f t="shared" si="30"/>
        <v>80</v>
      </c>
      <c r="AY32" s="109">
        <f t="shared" si="30"/>
        <v>80</v>
      </c>
      <c r="AZ32" s="109">
        <f t="shared" si="4"/>
        <v>82.5</v>
      </c>
    </row>
    <row r="33" spans="1:52" ht="38.4" customHeight="1">
      <c r="A33" s="196" t="s">
        <v>48</v>
      </c>
      <c r="B33" s="207">
        <v>8</v>
      </c>
      <c r="C33" s="13">
        <v>5.0999999999999996</v>
      </c>
      <c r="D33" s="19" t="s">
        <v>225</v>
      </c>
      <c r="E33" s="19" t="s">
        <v>37</v>
      </c>
      <c r="F33" s="177">
        <v>2</v>
      </c>
      <c r="G33" s="177" t="s">
        <v>74</v>
      </c>
      <c r="H33" s="177" t="s">
        <v>7</v>
      </c>
      <c r="I33" s="147" t="s">
        <v>320</v>
      </c>
      <c r="J33" s="173" t="s">
        <v>320</v>
      </c>
      <c r="K33" s="147">
        <v>100</v>
      </c>
      <c r="L33" s="147" t="s">
        <v>320</v>
      </c>
      <c r="M33" s="147" t="s">
        <v>320</v>
      </c>
      <c r="N33" s="147">
        <v>52.173913043478258</v>
      </c>
      <c r="O33" s="147" t="s">
        <v>320</v>
      </c>
      <c r="P33" s="147" t="s">
        <v>320</v>
      </c>
      <c r="Q33" s="147" t="s">
        <v>320</v>
      </c>
      <c r="R33" s="173">
        <v>100</v>
      </c>
      <c r="S33" s="147">
        <v>97.560975609756099</v>
      </c>
      <c r="T33" s="175" t="s">
        <v>320</v>
      </c>
      <c r="U33" s="70" t="s">
        <v>320</v>
      </c>
      <c r="V33" s="179" t="s">
        <v>283</v>
      </c>
      <c r="W33" s="203" t="s">
        <v>110</v>
      </c>
      <c r="X33" s="205"/>
      <c r="Y33" s="32" t="s">
        <v>111</v>
      </c>
      <c r="Z33" s="79" t="s">
        <v>231</v>
      </c>
      <c r="AA33" s="92" t="str">
        <f>IF(I33="NA","NA",IF(I33&gt;95,2,IF(I33&gt;85,1,0)))</f>
        <v>NA</v>
      </c>
      <c r="AB33" s="92" t="str">
        <f t="shared" ref="AB33:AL33" si="38">IF(J33="NA","NA",IF(J33&gt;95,2,IF(J33&gt;85,1,0)))</f>
        <v>NA</v>
      </c>
      <c r="AC33" s="92">
        <f t="shared" si="38"/>
        <v>2</v>
      </c>
      <c r="AD33" s="162" t="str">
        <f>L33</f>
        <v>NA</v>
      </c>
      <c r="AE33" s="92" t="str">
        <f t="shared" si="38"/>
        <v>NA</v>
      </c>
      <c r="AF33" s="92">
        <f t="shared" si="38"/>
        <v>0</v>
      </c>
      <c r="AG33" s="92" t="str">
        <f t="shared" si="38"/>
        <v>NA</v>
      </c>
      <c r="AH33" s="92" t="str">
        <f t="shared" si="38"/>
        <v>NA</v>
      </c>
      <c r="AI33" s="92" t="str">
        <f t="shared" si="38"/>
        <v>NA</v>
      </c>
      <c r="AJ33" s="92">
        <f t="shared" si="38"/>
        <v>2</v>
      </c>
      <c r="AK33" s="92">
        <f t="shared" si="38"/>
        <v>2</v>
      </c>
      <c r="AL33" s="92" t="str">
        <f t="shared" si="38"/>
        <v>NA</v>
      </c>
      <c r="AM33" s="90"/>
      <c r="AN33" s="108" t="str">
        <f t="shared" ref="AN33:AY34" si="39">IF(OR(AA33="NA"),"NA",AA33/$F33*100)</f>
        <v>NA</v>
      </c>
      <c r="AO33" s="108" t="str">
        <f t="shared" si="39"/>
        <v>NA</v>
      </c>
      <c r="AP33" s="108">
        <f t="shared" si="39"/>
        <v>100</v>
      </c>
      <c r="AQ33" s="108" t="str">
        <f t="shared" si="39"/>
        <v>NA</v>
      </c>
      <c r="AR33" s="108" t="str">
        <f t="shared" si="39"/>
        <v>NA</v>
      </c>
      <c r="AS33" s="108">
        <f t="shared" si="39"/>
        <v>0</v>
      </c>
      <c r="AT33" s="108" t="str">
        <f t="shared" si="39"/>
        <v>NA</v>
      </c>
      <c r="AU33" s="108" t="str">
        <f t="shared" si="39"/>
        <v>NA</v>
      </c>
      <c r="AV33" s="108" t="str">
        <f t="shared" si="39"/>
        <v>NA</v>
      </c>
      <c r="AW33" s="108">
        <f t="shared" si="39"/>
        <v>100</v>
      </c>
      <c r="AX33" s="108">
        <f t="shared" si="39"/>
        <v>100</v>
      </c>
      <c r="AY33" s="108" t="str">
        <f t="shared" si="39"/>
        <v>NA</v>
      </c>
      <c r="AZ33" s="94">
        <f t="shared" si="4"/>
        <v>75</v>
      </c>
    </row>
    <row r="34" spans="1:52" ht="24" customHeight="1">
      <c r="A34" s="198"/>
      <c r="B34" s="208"/>
      <c r="C34" s="13">
        <v>5.2</v>
      </c>
      <c r="D34" s="20" t="s">
        <v>49</v>
      </c>
      <c r="E34" s="19" t="s">
        <v>50</v>
      </c>
      <c r="F34" s="177">
        <v>2</v>
      </c>
      <c r="G34" s="177" t="s">
        <v>74</v>
      </c>
      <c r="H34" s="177" t="s">
        <v>21</v>
      </c>
      <c r="I34" s="147" t="s">
        <v>320</v>
      </c>
      <c r="J34" s="173" t="s">
        <v>320</v>
      </c>
      <c r="K34" s="147">
        <v>0</v>
      </c>
      <c r="L34" s="147" t="s">
        <v>320</v>
      </c>
      <c r="M34" s="147" t="s">
        <v>320</v>
      </c>
      <c r="N34" s="173">
        <v>25</v>
      </c>
      <c r="O34" s="147" t="s">
        <v>320</v>
      </c>
      <c r="P34" s="147" t="s">
        <v>320</v>
      </c>
      <c r="Q34" s="147" t="s">
        <v>320</v>
      </c>
      <c r="R34" s="147">
        <v>0</v>
      </c>
      <c r="S34" s="173">
        <v>0</v>
      </c>
      <c r="T34" s="175" t="s">
        <v>320</v>
      </c>
      <c r="U34" s="70" t="s">
        <v>320</v>
      </c>
      <c r="V34" s="179" t="s">
        <v>284</v>
      </c>
      <c r="W34" s="203" t="s">
        <v>102</v>
      </c>
      <c r="X34" s="205"/>
      <c r="Y34" s="32" t="s">
        <v>103</v>
      </c>
      <c r="AA34" s="92" t="str">
        <f>IF(I34="NA","NA",IF(I34&lt;1,2,IF(I34&lt;5,1,0)))</f>
        <v>NA</v>
      </c>
      <c r="AB34" s="92" t="str">
        <f t="shared" ref="AB34:AL34" si="40">IF(J34="NA","NA",IF(J34&lt;1,2,IF(J34&lt;5,1,0)))</f>
        <v>NA</v>
      </c>
      <c r="AC34" s="92">
        <f t="shared" si="40"/>
        <v>2</v>
      </c>
      <c r="AD34" s="92" t="str">
        <f t="shared" si="40"/>
        <v>NA</v>
      </c>
      <c r="AE34" s="92" t="str">
        <f t="shared" si="40"/>
        <v>NA</v>
      </c>
      <c r="AF34" s="92">
        <f t="shared" si="40"/>
        <v>0</v>
      </c>
      <c r="AG34" s="92" t="str">
        <f t="shared" si="40"/>
        <v>NA</v>
      </c>
      <c r="AH34" s="92" t="str">
        <f t="shared" si="40"/>
        <v>NA</v>
      </c>
      <c r="AI34" s="92" t="str">
        <f t="shared" si="40"/>
        <v>NA</v>
      </c>
      <c r="AJ34" s="92">
        <f t="shared" si="40"/>
        <v>2</v>
      </c>
      <c r="AK34" s="92">
        <f t="shared" si="40"/>
        <v>2</v>
      </c>
      <c r="AL34" s="92" t="str">
        <f t="shared" si="40"/>
        <v>NA</v>
      </c>
      <c r="AM34" s="90"/>
      <c r="AN34" s="108" t="str">
        <f>IF(OR(AA34="NA"),"NA",AA34/$F34*100)</f>
        <v>NA</v>
      </c>
      <c r="AO34" s="108" t="str">
        <f t="shared" si="39"/>
        <v>NA</v>
      </c>
      <c r="AP34" s="108">
        <f t="shared" si="39"/>
        <v>100</v>
      </c>
      <c r="AQ34" s="108" t="str">
        <f t="shared" si="39"/>
        <v>NA</v>
      </c>
      <c r="AR34" s="108" t="str">
        <f t="shared" si="39"/>
        <v>NA</v>
      </c>
      <c r="AS34" s="108">
        <f t="shared" si="39"/>
        <v>0</v>
      </c>
      <c r="AT34" s="108" t="str">
        <f t="shared" si="39"/>
        <v>NA</v>
      </c>
      <c r="AU34" s="108" t="str">
        <f t="shared" si="39"/>
        <v>NA</v>
      </c>
      <c r="AV34" s="108" t="str">
        <f t="shared" si="39"/>
        <v>NA</v>
      </c>
      <c r="AW34" s="108">
        <f t="shared" si="39"/>
        <v>100</v>
      </c>
      <c r="AX34" s="108">
        <f t="shared" si="39"/>
        <v>100</v>
      </c>
      <c r="AY34" s="108" t="str">
        <f t="shared" si="39"/>
        <v>NA</v>
      </c>
      <c r="AZ34" s="94">
        <f t="shared" si="4"/>
        <v>75</v>
      </c>
    </row>
    <row r="35" spans="1:52" ht="21.6" customHeight="1">
      <c r="A35" s="198"/>
      <c r="B35" s="208"/>
      <c r="C35" s="13">
        <v>5.3</v>
      </c>
      <c r="D35" s="20" t="s">
        <v>51</v>
      </c>
      <c r="E35" s="19" t="s">
        <v>52</v>
      </c>
      <c r="F35" s="177">
        <v>2</v>
      </c>
      <c r="G35" s="177" t="s">
        <v>74</v>
      </c>
      <c r="H35" s="177" t="s">
        <v>7</v>
      </c>
      <c r="I35" s="147">
        <v>0</v>
      </c>
      <c r="J35" s="173">
        <v>0</v>
      </c>
      <c r="K35" s="147">
        <v>0</v>
      </c>
      <c r="L35" s="173">
        <v>0</v>
      </c>
      <c r="M35" s="173">
        <v>0</v>
      </c>
      <c r="N35" s="173">
        <v>0</v>
      </c>
      <c r="O35" s="173">
        <v>0</v>
      </c>
      <c r="P35" s="173">
        <v>0</v>
      </c>
      <c r="Q35" s="173">
        <v>0</v>
      </c>
      <c r="R35" s="173">
        <v>0</v>
      </c>
      <c r="S35" s="173">
        <v>0</v>
      </c>
      <c r="T35" s="173">
        <v>0</v>
      </c>
      <c r="U35" s="177">
        <f>SUM(I35:T35)</f>
        <v>0</v>
      </c>
      <c r="V35" s="179" t="s">
        <v>112</v>
      </c>
      <c r="W35" s="203" t="s">
        <v>113</v>
      </c>
      <c r="X35" s="205"/>
      <c r="Y35" s="32" t="s">
        <v>114</v>
      </c>
      <c r="AA35" s="92">
        <f>IF(I35&lt;=0,2,IF(I35&lt;=1,1,0))</f>
        <v>2</v>
      </c>
      <c r="AB35" s="92">
        <f t="shared" ref="AB35:AL35" si="41">IF(J35&lt;=0,2,IF(J35&lt;=1,1,0))</f>
        <v>2</v>
      </c>
      <c r="AC35" s="92">
        <f t="shared" si="41"/>
        <v>2</v>
      </c>
      <c r="AD35" s="160">
        <f t="shared" si="41"/>
        <v>2</v>
      </c>
      <c r="AE35" s="92">
        <f t="shared" si="41"/>
        <v>2</v>
      </c>
      <c r="AF35" s="92">
        <f t="shared" si="41"/>
        <v>2</v>
      </c>
      <c r="AG35" s="92">
        <f t="shared" si="41"/>
        <v>2</v>
      </c>
      <c r="AH35" s="92">
        <f t="shared" si="41"/>
        <v>2</v>
      </c>
      <c r="AI35" s="92">
        <f t="shared" si="41"/>
        <v>2</v>
      </c>
      <c r="AJ35" s="92">
        <f t="shared" si="41"/>
        <v>2</v>
      </c>
      <c r="AK35" s="92">
        <f t="shared" si="41"/>
        <v>2</v>
      </c>
      <c r="AL35" s="92">
        <f t="shared" si="41"/>
        <v>2</v>
      </c>
      <c r="AM35" s="90"/>
      <c r="AN35" s="108">
        <f t="shared" ref="AN35:AY38" si="42">AA35/$F35*100</f>
        <v>100</v>
      </c>
      <c r="AO35" s="108">
        <f t="shared" si="42"/>
        <v>100</v>
      </c>
      <c r="AP35" s="108">
        <f t="shared" si="42"/>
        <v>100</v>
      </c>
      <c r="AQ35" s="108">
        <f t="shared" si="42"/>
        <v>100</v>
      </c>
      <c r="AR35" s="108">
        <f t="shared" si="42"/>
        <v>100</v>
      </c>
      <c r="AS35" s="108">
        <f t="shared" si="42"/>
        <v>100</v>
      </c>
      <c r="AT35" s="108">
        <f t="shared" si="42"/>
        <v>100</v>
      </c>
      <c r="AU35" s="108">
        <f t="shared" si="42"/>
        <v>100</v>
      </c>
      <c r="AV35" s="108">
        <f t="shared" si="42"/>
        <v>100</v>
      </c>
      <c r="AW35" s="108">
        <f t="shared" si="42"/>
        <v>100</v>
      </c>
      <c r="AX35" s="108">
        <f t="shared" si="42"/>
        <v>100</v>
      </c>
      <c r="AY35" s="108">
        <f t="shared" si="42"/>
        <v>100</v>
      </c>
      <c r="AZ35" s="94">
        <f t="shared" si="4"/>
        <v>100</v>
      </c>
    </row>
    <row r="36" spans="1:52" ht="24" customHeight="1">
      <c r="A36" s="198"/>
      <c r="B36" s="208"/>
      <c r="C36" s="13">
        <v>5.4</v>
      </c>
      <c r="D36" s="20" t="s">
        <v>53</v>
      </c>
      <c r="E36" s="19" t="s">
        <v>54</v>
      </c>
      <c r="F36" s="177">
        <v>2</v>
      </c>
      <c r="G36" s="177" t="s">
        <v>74</v>
      </c>
      <c r="H36" s="177" t="s">
        <v>26</v>
      </c>
      <c r="I36" s="147">
        <v>100</v>
      </c>
      <c r="J36" s="173">
        <v>100</v>
      </c>
      <c r="K36" s="147">
        <v>200</v>
      </c>
      <c r="L36" s="147">
        <v>100</v>
      </c>
      <c r="M36" s="147">
        <v>300</v>
      </c>
      <c r="N36" s="147">
        <v>100</v>
      </c>
      <c r="O36" s="147">
        <v>100</v>
      </c>
      <c r="P36" s="147">
        <v>100</v>
      </c>
      <c r="Q36" s="147">
        <v>100</v>
      </c>
      <c r="R36" s="147">
        <v>100</v>
      </c>
      <c r="S36" s="147">
        <v>100</v>
      </c>
      <c r="T36" s="147">
        <v>100</v>
      </c>
      <c r="U36" s="153">
        <f t="shared" si="2"/>
        <v>125</v>
      </c>
      <c r="V36" s="179" t="s">
        <v>285</v>
      </c>
      <c r="W36" s="203" t="s">
        <v>106</v>
      </c>
      <c r="X36" s="205"/>
      <c r="Y36" s="32" t="s">
        <v>107</v>
      </c>
      <c r="AA36" s="92">
        <f>IF(I36&gt;90,2,IF(I36&gt;80,1,0))</f>
        <v>2</v>
      </c>
      <c r="AB36" s="92">
        <f t="shared" ref="AB36:AL36" si="43">IF(J36&gt;90,2,IF(J36&gt;80,1,0))</f>
        <v>2</v>
      </c>
      <c r="AC36" s="92">
        <f t="shared" si="43"/>
        <v>2</v>
      </c>
      <c r="AD36" s="160">
        <f t="shared" si="43"/>
        <v>2</v>
      </c>
      <c r="AE36" s="92">
        <f t="shared" si="43"/>
        <v>2</v>
      </c>
      <c r="AF36" s="92">
        <f t="shared" si="43"/>
        <v>2</v>
      </c>
      <c r="AG36" s="92">
        <f t="shared" si="43"/>
        <v>2</v>
      </c>
      <c r="AH36" s="92">
        <f t="shared" si="43"/>
        <v>2</v>
      </c>
      <c r="AI36" s="92">
        <f t="shared" si="43"/>
        <v>2</v>
      </c>
      <c r="AJ36" s="92">
        <f t="shared" si="43"/>
        <v>2</v>
      </c>
      <c r="AK36" s="92">
        <f t="shared" si="43"/>
        <v>2</v>
      </c>
      <c r="AL36" s="92">
        <f t="shared" si="43"/>
        <v>2</v>
      </c>
      <c r="AM36" s="90"/>
      <c r="AN36" s="108">
        <f t="shared" si="42"/>
        <v>100</v>
      </c>
      <c r="AO36" s="108">
        <f t="shared" si="42"/>
        <v>100</v>
      </c>
      <c r="AP36" s="108">
        <f t="shared" si="42"/>
        <v>100</v>
      </c>
      <c r="AQ36" s="108">
        <f t="shared" si="42"/>
        <v>100</v>
      </c>
      <c r="AR36" s="108">
        <f t="shared" si="42"/>
        <v>100</v>
      </c>
      <c r="AS36" s="108">
        <f t="shared" si="42"/>
        <v>100</v>
      </c>
      <c r="AT36" s="108">
        <f t="shared" si="42"/>
        <v>100</v>
      </c>
      <c r="AU36" s="108">
        <f t="shared" si="42"/>
        <v>100</v>
      </c>
      <c r="AV36" s="108">
        <f t="shared" si="42"/>
        <v>100</v>
      </c>
      <c r="AW36" s="108">
        <f t="shared" si="42"/>
        <v>100</v>
      </c>
      <c r="AX36" s="108">
        <f t="shared" si="42"/>
        <v>100</v>
      </c>
      <c r="AY36" s="108">
        <f t="shared" si="42"/>
        <v>100</v>
      </c>
      <c r="AZ36" s="94">
        <f t="shared" si="4"/>
        <v>100</v>
      </c>
    </row>
    <row r="37" spans="1:52" ht="27" customHeight="1">
      <c r="A37" s="198"/>
      <c r="B37" s="209"/>
      <c r="C37" s="15"/>
      <c r="D37" s="16"/>
      <c r="E37" s="21" t="s">
        <v>17</v>
      </c>
      <c r="F37" s="17">
        <f>SUM(F33:F36)</f>
        <v>8</v>
      </c>
      <c r="G37" s="15"/>
      <c r="H37" s="15"/>
      <c r="I37" s="148"/>
      <c r="J37" s="159"/>
      <c r="K37" s="159"/>
      <c r="L37" s="159"/>
      <c r="M37" s="159"/>
      <c r="N37" s="159"/>
      <c r="O37" s="159"/>
      <c r="P37" s="159"/>
      <c r="Q37" s="159"/>
      <c r="R37" s="159"/>
      <c r="S37" s="159"/>
      <c r="T37" s="159"/>
      <c r="U37" s="15"/>
      <c r="V37" s="15"/>
      <c r="W37" s="15"/>
      <c r="X37" s="15"/>
      <c r="Y37" s="15"/>
      <c r="AA37" s="15">
        <f>SUM(AA33:AA36)</f>
        <v>4</v>
      </c>
      <c r="AB37" s="15">
        <f t="shared" ref="AB37:AL37" si="44">SUM(AB33:AB36)</f>
        <v>4</v>
      </c>
      <c r="AC37" s="15">
        <f t="shared" si="44"/>
        <v>8</v>
      </c>
      <c r="AD37" s="159">
        <f t="shared" si="44"/>
        <v>4</v>
      </c>
      <c r="AE37" s="15">
        <f t="shared" si="44"/>
        <v>4</v>
      </c>
      <c r="AF37" s="15">
        <f t="shared" si="44"/>
        <v>4</v>
      </c>
      <c r="AG37" s="15">
        <f t="shared" si="44"/>
        <v>4</v>
      </c>
      <c r="AH37" s="15">
        <f t="shared" si="44"/>
        <v>4</v>
      </c>
      <c r="AI37" s="15">
        <f t="shared" si="44"/>
        <v>4</v>
      </c>
      <c r="AJ37" s="15">
        <f t="shared" si="44"/>
        <v>8</v>
      </c>
      <c r="AK37" s="15">
        <f t="shared" si="44"/>
        <v>8</v>
      </c>
      <c r="AL37" s="15">
        <f t="shared" si="44"/>
        <v>4</v>
      </c>
      <c r="AM37" s="90"/>
      <c r="AN37" s="109">
        <f>AA37/4*100</f>
        <v>100</v>
      </c>
      <c r="AO37" s="109">
        <f>AB37/4*100</f>
        <v>100</v>
      </c>
      <c r="AP37" s="109">
        <f t="shared" si="42"/>
        <v>100</v>
      </c>
      <c r="AQ37" s="109">
        <f>AD37/4*100</f>
        <v>100</v>
      </c>
      <c r="AR37" s="109">
        <f>AE37/4*100</f>
        <v>100</v>
      </c>
      <c r="AS37" s="109">
        <f>AF37/8*100</f>
        <v>50</v>
      </c>
      <c r="AT37" s="109">
        <f>AG37/4*100</f>
        <v>100</v>
      </c>
      <c r="AU37" s="109">
        <f>AH37/4*100</f>
        <v>100</v>
      </c>
      <c r="AV37" s="109">
        <f>AI37/4*100</f>
        <v>100</v>
      </c>
      <c r="AW37" s="109">
        <f t="shared" si="42"/>
        <v>100</v>
      </c>
      <c r="AX37" s="109">
        <f t="shared" si="42"/>
        <v>100</v>
      </c>
      <c r="AY37" s="109">
        <f>AL37/4*100</f>
        <v>100</v>
      </c>
      <c r="AZ37" s="109">
        <f t="shared" si="4"/>
        <v>95.833333333333329</v>
      </c>
    </row>
    <row r="38" spans="1:52" ht="31.2">
      <c r="A38" s="196" t="s">
        <v>55</v>
      </c>
      <c r="B38" s="199">
        <v>10</v>
      </c>
      <c r="C38" s="13">
        <v>6.1</v>
      </c>
      <c r="D38" s="20" t="s">
        <v>56</v>
      </c>
      <c r="E38" s="19" t="s">
        <v>291</v>
      </c>
      <c r="F38" s="177">
        <v>2</v>
      </c>
      <c r="G38" s="177" t="s">
        <v>83</v>
      </c>
      <c r="H38" s="177" t="s">
        <v>7</v>
      </c>
      <c r="I38" s="147">
        <v>100.62893081761007</v>
      </c>
      <c r="J38" s="147">
        <v>96.721311475409834</v>
      </c>
      <c r="K38" s="147">
        <v>95.064935064935057</v>
      </c>
      <c r="L38" s="147">
        <v>99.46</v>
      </c>
      <c r="M38" s="147">
        <v>93.939393939393938</v>
      </c>
      <c r="N38" s="147">
        <v>86.868686868686879</v>
      </c>
      <c r="O38" s="147">
        <v>104.95867768595042</v>
      </c>
      <c r="P38" s="147">
        <v>104.59770114942528</v>
      </c>
      <c r="Q38" s="147">
        <v>112.85714285714286</v>
      </c>
      <c r="R38" s="147">
        <v>104.34782608695652</v>
      </c>
      <c r="S38" s="147">
        <v>105.22875816993465</v>
      </c>
      <c r="T38" s="147">
        <v>102.85714285714285</v>
      </c>
      <c r="U38" s="153">
        <f t="shared" si="2"/>
        <v>100.62754224771571</v>
      </c>
      <c r="V38" s="145" t="s">
        <v>328</v>
      </c>
      <c r="W38" s="211" t="s">
        <v>110</v>
      </c>
      <c r="X38" s="195"/>
      <c r="Y38" s="35" t="s">
        <v>111</v>
      </c>
      <c r="Z38" t="s">
        <v>232</v>
      </c>
      <c r="AA38" s="92">
        <f>IF(I38&gt;95,2,IF(I38&gt;85,1,0))</f>
        <v>2</v>
      </c>
      <c r="AB38" s="92">
        <f t="shared" ref="AB38:AL38" si="45">IF(J38&gt;95,2,IF(J38&gt;85,1,0))</f>
        <v>2</v>
      </c>
      <c r="AC38" s="92">
        <f t="shared" si="45"/>
        <v>2</v>
      </c>
      <c r="AD38" s="160">
        <f t="shared" si="45"/>
        <v>2</v>
      </c>
      <c r="AE38" s="92">
        <f t="shared" si="45"/>
        <v>1</v>
      </c>
      <c r="AF38" s="92">
        <f t="shared" si="45"/>
        <v>1</v>
      </c>
      <c r="AG38" s="92">
        <f t="shared" si="45"/>
        <v>2</v>
      </c>
      <c r="AH38" s="92">
        <f t="shared" si="45"/>
        <v>2</v>
      </c>
      <c r="AI38" s="92">
        <f t="shared" si="45"/>
        <v>2</v>
      </c>
      <c r="AJ38" s="92">
        <f t="shared" si="45"/>
        <v>2</v>
      </c>
      <c r="AK38" s="92">
        <f t="shared" si="45"/>
        <v>2</v>
      </c>
      <c r="AL38" s="92">
        <f t="shared" si="45"/>
        <v>2</v>
      </c>
      <c r="AM38" s="90"/>
      <c r="AN38" s="108">
        <f t="shared" si="42"/>
        <v>100</v>
      </c>
      <c r="AO38" s="108">
        <f t="shared" si="42"/>
        <v>100</v>
      </c>
      <c r="AP38" s="108">
        <f t="shared" si="42"/>
        <v>100</v>
      </c>
      <c r="AQ38" s="108">
        <f t="shared" si="42"/>
        <v>100</v>
      </c>
      <c r="AR38" s="108">
        <f t="shared" si="42"/>
        <v>50</v>
      </c>
      <c r="AS38" s="108">
        <f t="shared" si="42"/>
        <v>50</v>
      </c>
      <c r="AT38" s="108">
        <f t="shared" si="42"/>
        <v>100</v>
      </c>
      <c r="AU38" s="108">
        <f t="shared" si="42"/>
        <v>100</v>
      </c>
      <c r="AV38" s="108">
        <f t="shared" si="42"/>
        <v>100</v>
      </c>
      <c r="AW38" s="108">
        <f t="shared" si="42"/>
        <v>100</v>
      </c>
      <c r="AX38" s="108">
        <f t="shared" si="42"/>
        <v>100</v>
      </c>
      <c r="AY38" s="108">
        <f t="shared" si="42"/>
        <v>100</v>
      </c>
      <c r="AZ38" s="94">
        <f t="shared" si="4"/>
        <v>91.666666666666671</v>
      </c>
    </row>
    <row r="39" spans="1:52" ht="28.8" customHeight="1">
      <c r="A39" s="210"/>
      <c r="B39" s="200"/>
      <c r="C39" s="13">
        <v>6.2</v>
      </c>
      <c r="D39" s="75" t="s">
        <v>226</v>
      </c>
      <c r="E39" s="19" t="s">
        <v>292</v>
      </c>
      <c r="F39" s="177">
        <v>3</v>
      </c>
      <c r="G39" s="177" t="s">
        <v>83</v>
      </c>
      <c r="H39" s="177" t="s">
        <v>7</v>
      </c>
      <c r="I39" s="146">
        <v>1.7</v>
      </c>
      <c r="J39" s="173">
        <v>1.6</v>
      </c>
      <c r="K39" s="147">
        <v>0</v>
      </c>
      <c r="L39" s="173">
        <v>0</v>
      </c>
      <c r="M39" s="173">
        <v>0</v>
      </c>
      <c r="N39" s="173">
        <v>3</v>
      </c>
      <c r="O39" s="173">
        <v>4</v>
      </c>
      <c r="P39" s="173">
        <v>12</v>
      </c>
      <c r="Q39" s="173">
        <v>11</v>
      </c>
      <c r="R39" s="173">
        <v>11</v>
      </c>
      <c r="S39" s="173">
        <v>8</v>
      </c>
      <c r="T39" s="173">
        <v>12</v>
      </c>
      <c r="U39" s="153">
        <f t="shared" si="2"/>
        <v>5.3583333333333334</v>
      </c>
      <c r="V39" s="179" t="s">
        <v>322</v>
      </c>
      <c r="W39" s="206" t="s">
        <v>323</v>
      </c>
      <c r="X39" s="205"/>
      <c r="Y39" s="32" t="s">
        <v>324</v>
      </c>
      <c r="AA39" s="92">
        <f>IF(I39="NA","NA",IF(I39&lt;15,3,IF(I39&lt;20,2,IF(I39&lt;=25,1,IF(I39&gt;25,0)))))</f>
        <v>3</v>
      </c>
      <c r="AB39" s="92">
        <f t="shared" ref="AB39:AL39" si="46">IF(J39="NA","NA",IF(J39&lt;15,3,IF(J39&lt;20,2,IF(J39&lt;=25,1,IF(J39&gt;25,0)))))</f>
        <v>3</v>
      </c>
      <c r="AC39" s="92">
        <f t="shared" si="46"/>
        <v>3</v>
      </c>
      <c r="AD39" s="92">
        <f t="shared" si="46"/>
        <v>3</v>
      </c>
      <c r="AE39" s="92">
        <f t="shared" si="46"/>
        <v>3</v>
      </c>
      <c r="AF39" s="92">
        <f t="shared" si="46"/>
        <v>3</v>
      </c>
      <c r="AG39" s="92">
        <f t="shared" si="46"/>
        <v>3</v>
      </c>
      <c r="AH39" s="92">
        <f t="shared" si="46"/>
        <v>3</v>
      </c>
      <c r="AI39" s="92">
        <f t="shared" si="46"/>
        <v>3</v>
      </c>
      <c r="AJ39" s="92">
        <f t="shared" si="46"/>
        <v>3</v>
      </c>
      <c r="AK39" s="92">
        <f t="shared" si="46"/>
        <v>3</v>
      </c>
      <c r="AL39" s="92">
        <f t="shared" si="46"/>
        <v>3</v>
      </c>
      <c r="AM39" s="90"/>
      <c r="AN39" s="108">
        <f>IF(OR(AA39="NA"),"NA",AA39/$F39*100)</f>
        <v>100</v>
      </c>
      <c r="AO39" s="108">
        <f t="shared" ref="AO39:AY39" si="47">IF(OR(AB39="NA"),"NA",AB39/$F39*100)</f>
        <v>100</v>
      </c>
      <c r="AP39" s="108">
        <f t="shared" si="47"/>
        <v>100</v>
      </c>
      <c r="AQ39" s="108">
        <f t="shared" si="47"/>
        <v>100</v>
      </c>
      <c r="AR39" s="108">
        <f t="shared" si="47"/>
        <v>100</v>
      </c>
      <c r="AS39" s="108">
        <f t="shared" si="47"/>
        <v>100</v>
      </c>
      <c r="AT39" s="108">
        <f t="shared" si="47"/>
        <v>100</v>
      </c>
      <c r="AU39" s="108">
        <f t="shared" si="47"/>
        <v>100</v>
      </c>
      <c r="AV39" s="108">
        <f t="shared" si="47"/>
        <v>100</v>
      </c>
      <c r="AW39" s="108">
        <f t="shared" si="47"/>
        <v>100</v>
      </c>
      <c r="AX39" s="108">
        <f t="shared" si="47"/>
        <v>100</v>
      </c>
      <c r="AY39" s="108">
        <f t="shared" si="47"/>
        <v>100</v>
      </c>
      <c r="AZ39" s="94">
        <f t="shared" si="4"/>
        <v>100</v>
      </c>
    </row>
    <row r="40" spans="1:52" ht="26.4" customHeight="1">
      <c r="A40" s="210"/>
      <c r="B40" s="200"/>
      <c r="C40" s="13">
        <v>6.3</v>
      </c>
      <c r="D40" s="20" t="s">
        <v>59</v>
      </c>
      <c r="E40" s="19" t="s">
        <v>227</v>
      </c>
      <c r="F40" s="177">
        <v>3</v>
      </c>
      <c r="G40" s="177" t="s">
        <v>83</v>
      </c>
      <c r="H40" s="177" t="s">
        <v>21</v>
      </c>
      <c r="I40" s="147">
        <v>83.9</v>
      </c>
      <c r="J40" s="173">
        <v>85.600000000000009</v>
      </c>
      <c r="K40" s="147">
        <v>71.599999999999994</v>
      </c>
      <c r="L40" s="147">
        <v>89.2</v>
      </c>
      <c r="M40" s="147">
        <v>89</v>
      </c>
      <c r="N40" s="173">
        <v>86.4</v>
      </c>
      <c r="O40" s="147">
        <v>90</v>
      </c>
      <c r="P40" s="147">
        <v>84.2</v>
      </c>
      <c r="Q40" s="147">
        <v>91</v>
      </c>
      <c r="R40" s="147">
        <v>92</v>
      </c>
      <c r="S40" s="147">
        <v>97</v>
      </c>
      <c r="T40" s="147">
        <v>91.4</v>
      </c>
      <c r="U40" s="153">
        <f t="shared" si="2"/>
        <v>87.608333333333348</v>
      </c>
      <c r="V40" s="179" t="s">
        <v>286</v>
      </c>
      <c r="W40" s="206" t="s">
        <v>287</v>
      </c>
      <c r="X40" s="205"/>
      <c r="Y40" s="32" t="s">
        <v>115</v>
      </c>
      <c r="AA40" s="92">
        <f>IF(I40&gt;85,3,IF(I40&gt;80,2,IF(I40&gt;75,1,0)))</f>
        <v>2</v>
      </c>
      <c r="AB40" s="92">
        <f t="shared" ref="AB40:AL40" si="48">IF(J40&gt;85,3,IF(J40&gt;80,2,IF(J40&gt;75,1,0)))</f>
        <v>3</v>
      </c>
      <c r="AC40" s="92">
        <f t="shared" si="48"/>
        <v>0</v>
      </c>
      <c r="AD40" s="160">
        <f t="shared" si="48"/>
        <v>3</v>
      </c>
      <c r="AE40" s="92">
        <f t="shared" si="48"/>
        <v>3</v>
      </c>
      <c r="AF40" s="92">
        <f t="shared" si="48"/>
        <v>3</v>
      </c>
      <c r="AG40" s="92">
        <f t="shared" si="48"/>
        <v>3</v>
      </c>
      <c r="AH40" s="92">
        <f t="shared" si="48"/>
        <v>2</v>
      </c>
      <c r="AI40" s="92">
        <f t="shared" si="48"/>
        <v>3</v>
      </c>
      <c r="AJ40" s="92">
        <f t="shared" si="48"/>
        <v>3</v>
      </c>
      <c r="AK40" s="92">
        <f t="shared" si="48"/>
        <v>3</v>
      </c>
      <c r="AL40" s="92">
        <f t="shared" si="48"/>
        <v>3</v>
      </c>
      <c r="AM40" s="90"/>
      <c r="AN40" s="108">
        <f t="shared" ref="AN40:AY42" si="49">AA40/$F40*100</f>
        <v>66.666666666666657</v>
      </c>
      <c r="AO40" s="108">
        <f t="shared" si="49"/>
        <v>100</v>
      </c>
      <c r="AP40" s="108">
        <f t="shared" si="49"/>
        <v>0</v>
      </c>
      <c r="AQ40" s="108">
        <f t="shared" si="49"/>
        <v>100</v>
      </c>
      <c r="AR40" s="108">
        <f t="shared" si="49"/>
        <v>100</v>
      </c>
      <c r="AS40" s="108">
        <f t="shared" si="49"/>
        <v>100</v>
      </c>
      <c r="AT40" s="108">
        <f t="shared" si="49"/>
        <v>100</v>
      </c>
      <c r="AU40" s="108">
        <f t="shared" si="49"/>
        <v>66.666666666666657</v>
      </c>
      <c r="AV40" s="108">
        <f t="shared" si="49"/>
        <v>100</v>
      </c>
      <c r="AW40" s="108">
        <f t="shared" si="49"/>
        <v>100</v>
      </c>
      <c r="AX40" s="108">
        <f t="shared" si="49"/>
        <v>100</v>
      </c>
      <c r="AY40" s="108">
        <f t="shared" si="49"/>
        <v>100</v>
      </c>
      <c r="AZ40" s="94">
        <f t="shared" si="4"/>
        <v>86.1111111111111</v>
      </c>
    </row>
    <row r="41" spans="1:52" ht="31.2">
      <c r="A41" s="210"/>
      <c r="B41" s="200"/>
      <c r="C41" s="13">
        <v>6.4</v>
      </c>
      <c r="D41" s="20" t="s">
        <v>61</v>
      </c>
      <c r="E41" s="19" t="s">
        <v>62</v>
      </c>
      <c r="F41" s="177">
        <v>2</v>
      </c>
      <c r="G41" s="177" t="s">
        <v>83</v>
      </c>
      <c r="H41" s="177" t="s">
        <v>7</v>
      </c>
      <c r="I41" s="147">
        <v>74.306306306306297</v>
      </c>
      <c r="J41" s="147">
        <v>59.322033898305079</v>
      </c>
      <c r="K41" s="147">
        <v>82.16</v>
      </c>
      <c r="L41" s="147">
        <v>161.83870967741936</v>
      </c>
      <c r="M41" s="147">
        <v>275.09677419354841</v>
      </c>
      <c r="N41" s="147">
        <v>67.093023255813961</v>
      </c>
      <c r="O41" s="147">
        <v>335.43956043956047</v>
      </c>
      <c r="P41" s="147">
        <v>87.252747252747255</v>
      </c>
      <c r="Q41" s="147">
        <v>96.708860759493675</v>
      </c>
      <c r="R41" s="147">
        <v>342.53424657534248</v>
      </c>
      <c r="S41" s="147">
        <v>89.522821576763491</v>
      </c>
      <c r="T41" s="147">
        <v>65.732425742574264</v>
      </c>
      <c r="U41" s="153">
        <f t="shared" si="2"/>
        <v>144.75062580648955</v>
      </c>
      <c r="V41" s="88" t="s">
        <v>285</v>
      </c>
      <c r="W41" s="211" t="s">
        <v>116</v>
      </c>
      <c r="X41" s="195"/>
      <c r="Y41" s="35" t="s">
        <v>107</v>
      </c>
      <c r="AA41" s="92">
        <f>IF(I41&gt;90,2,IF(I41&gt;80,1,0))</f>
        <v>0</v>
      </c>
      <c r="AB41" s="92">
        <f t="shared" ref="AB41:AL41" si="50">IF(J41&gt;90,2,IF(J41&gt;80,1,0))</f>
        <v>0</v>
      </c>
      <c r="AC41" s="92">
        <f t="shared" si="50"/>
        <v>1</v>
      </c>
      <c r="AD41" s="160">
        <f t="shared" si="50"/>
        <v>2</v>
      </c>
      <c r="AE41" s="92">
        <f t="shared" si="50"/>
        <v>2</v>
      </c>
      <c r="AF41" s="92">
        <f t="shared" si="50"/>
        <v>0</v>
      </c>
      <c r="AG41" s="92">
        <f t="shared" si="50"/>
        <v>2</v>
      </c>
      <c r="AH41" s="92">
        <f t="shared" si="50"/>
        <v>1</v>
      </c>
      <c r="AI41" s="92">
        <f t="shared" si="50"/>
        <v>2</v>
      </c>
      <c r="AJ41" s="92">
        <f t="shared" si="50"/>
        <v>2</v>
      </c>
      <c r="AK41" s="92">
        <f t="shared" si="50"/>
        <v>1</v>
      </c>
      <c r="AL41" s="92">
        <f t="shared" si="50"/>
        <v>0</v>
      </c>
      <c r="AM41" s="90"/>
      <c r="AN41" s="108">
        <f t="shared" si="49"/>
        <v>0</v>
      </c>
      <c r="AO41" s="108">
        <f t="shared" si="49"/>
        <v>0</v>
      </c>
      <c r="AP41" s="108">
        <f t="shared" si="49"/>
        <v>50</v>
      </c>
      <c r="AQ41" s="108">
        <f t="shared" si="49"/>
        <v>100</v>
      </c>
      <c r="AR41" s="108">
        <f t="shared" si="49"/>
        <v>100</v>
      </c>
      <c r="AS41" s="108">
        <f t="shared" si="49"/>
        <v>0</v>
      </c>
      <c r="AT41" s="108">
        <f t="shared" si="49"/>
        <v>100</v>
      </c>
      <c r="AU41" s="108">
        <f t="shared" si="49"/>
        <v>50</v>
      </c>
      <c r="AV41" s="108">
        <f t="shared" si="49"/>
        <v>100</v>
      </c>
      <c r="AW41" s="108">
        <f t="shared" si="49"/>
        <v>100</v>
      </c>
      <c r="AX41" s="108">
        <f t="shared" si="49"/>
        <v>50</v>
      </c>
      <c r="AY41" s="108">
        <f t="shared" si="49"/>
        <v>0</v>
      </c>
      <c r="AZ41" s="94">
        <f t="shared" si="4"/>
        <v>54.166666666666664</v>
      </c>
    </row>
    <row r="42" spans="1:52" ht="16.2" thickBot="1">
      <c r="A42" s="14"/>
      <c r="B42" s="15"/>
      <c r="C42" s="15"/>
      <c r="D42" s="16"/>
      <c r="E42" s="21" t="s">
        <v>17</v>
      </c>
      <c r="F42" s="17">
        <f>SUM(F38:F41)</f>
        <v>10</v>
      </c>
      <c r="G42" s="15"/>
      <c r="H42" s="15"/>
      <c r="I42" s="15"/>
      <c r="J42" s="15"/>
      <c r="K42" s="15"/>
      <c r="L42" s="15"/>
      <c r="M42" s="15"/>
      <c r="N42" s="15"/>
      <c r="O42" s="15"/>
      <c r="P42" s="15"/>
      <c r="Q42" s="15"/>
      <c r="R42" s="15"/>
      <c r="S42" s="15"/>
      <c r="T42" s="15"/>
      <c r="U42" s="15"/>
      <c r="AA42" s="15">
        <f>SUM(AA38:AA41)</f>
        <v>7</v>
      </c>
      <c r="AB42" s="15">
        <f t="shared" ref="AB42:AL42" si="51">SUM(AB38:AB41)</f>
        <v>8</v>
      </c>
      <c r="AC42" s="15">
        <f t="shared" si="51"/>
        <v>6</v>
      </c>
      <c r="AD42" s="159">
        <f t="shared" si="51"/>
        <v>10</v>
      </c>
      <c r="AE42" s="15">
        <f t="shared" si="51"/>
        <v>9</v>
      </c>
      <c r="AF42" s="15">
        <f t="shared" si="51"/>
        <v>7</v>
      </c>
      <c r="AG42" s="15">
        <f t="shared" si="51"/>
        <v>10</v>
      </c>
      <c r="AH42" s="15">
        <f t="shared" si="51"/>
        <v>8</v>
      </c>
      <c r="AI42" s="15">
        <f t="shared" si="51"/>
        <v>10</v>
      </c>
      <c r="AJ42" s="15">
        <f t="shared" si="51"/>
        <v>10</v>
      </c>
      <c r="AK42" s="15">
        <f t="shared" si="51"/>
        <v>9</v>
      </c>
      <c r="AL42" s="15">
        <f t="shared" si="51"/>
        <v>8</v>
      </c>
      <c r="AM42" s="90"/>
      <c r="AN42" s="109">
        <f t="shared" si="49"/>
        <v>70</v>
      </c>
      <c r="AO42" s="109">
        <f t="shared" si="49"/>
        <v>80</v>
      </c>
      <c r="AP42" s="109">
        <f t="shared" si="49"/>
        <v>60</v>
      </c>
      <c r="AQ42" s="109">
        <f t="shared" si="49"/>
        <v>100</v>
      </c>
      <c r="AR42" s="109">
        <f t="shared" si="49"/>
        <v>90</v>
      </c>
      <c r="AS42" s="109">
        <f t="shared" si="49"/>
        <v>70</v>
      </c>
      <c r="AT42" s="109">
        <f t="shared" si="49"/>
        <v>100</v>
      </c>
      <c r="AU42" s="109">
        <f t="shared" si="49"/>
        <v>80</v>
      </c>
      <c r="AV42" s="109">
        <f t="shared" si="49"/>
        <v>100</v>
      </c>
      <c r="AW42" s="109">
        <f t="shared" si="49"/>
        <v>100</v>
      </c>
      <c r="AX42" s="109">
        <f t="shared" si="49"/>
        <v>90</v>
      </c>
      <c r="AY42" s="109">
        <f t="shared" si="49"/>
        <v>80</v>
      </c>
      <c r="AZ42" s="109">
        <f t="shared" si="4"/>
        <v>85</v>
      </c>
    </row>
    <row r="43" spans="1:52" ht="16.8" thickTop="1" thickBot="1">
      <c r="A43" s="65"/>
      <c r="B43" s="69">
        <f>B38+B33+B27+B16+B9+B3</f>
        <v>100</v>
      </c>
      <c r="C43" s="66"/>
      <c r="D43" s="67"/>
      <c r="E43" s="68" t="s">
        <v>63</v>
      </c>
      <c r="F43" s="18">
        <f>F42+F37+F32+F26+F15+F8</f>
        <v>98</v>
      </c>
      <c r="G43" s="66"/>
      <c r="H43" s="66"/>
      <c r="I43" s="18">
        <v>90</v>
      </c>
      <c r="J43" s="18">
        <v>77</v>
      </c>
      <c r="K43" s="18">
        <v>96</v>
      </c>
      <c r="L43" s="18">
        <v>90</v>
      </c>
      <c r="M43" s="18">
        <v>77</v>
      </c>
      <c r="N43" s="18">
        <v>96</v>
      </c>
      <c r="O43" s="18">
        <v>90</v>
      </c>
      <c r="P43" s="18">
        <v>88</v>
      </c>
      <c r="Q43" s="18">
        <v>77</v>
      </c>
      <c r="R43" s="18">
        <v>81</v>
      </c>
      <c r="S43" s="18">
        <v>94</v>
      </c>
      <c r="T43" s="18">
        <v>90</v>
      </c>
      <c r="U43" s="66"/>
      <c r="AA43" s="66">
        <f>SUM(AA42+AA37+AA32+AA26+AA15+AA8)</f>
        <v>64</v>
      </c>
      <c r="AB43" s="66">
        <f t="shared" ref="AB43:AL43" si="52">SUM(AB42+AB37+AB32+AB26+AB15+AB8)</f>
        <v>64</v>
      </c>
      <c r="AC43" s="66">
        <f t="shared" si="52"/>
        <v>73</v>
      </c>
      <c r="AD43" s="163">
        <f t="shared" si="52"/>
        <v>77</v>
      </c>
      <c r="AE43" s="66">
        <f t="shared" si="52"/>
        <v>64</v>
      </c>
      <c r="AF43" s="66">
        <f t="shared" si="52"/>
        <v>63</v>
      </c>
      <c r="AG43" s="66">
        <f t="shared" si="52"/>
        <v>65</v>
      </c>
      <c r="AH43" s="110">
        <f t="shared" si="52"/>
        <v>66.5</v>
      </c>
      <c r="AI43" s="110">
        <f t="shared" si="52"/>
        <v>59</v>
      </c>
      <c r="AJ43" s="66">
        <f t="shared" si="52"/>
        <v>62</v>
      </c>
      <c r="AK43" s="110">
        <f t="shared" si="52"/>
        <v>71</v>
      </c>
      <c r="AL43" s="66">
        <f t="shared" si="52"/>
        <v>63</v>
      </c>
      <c r="AM43" s="90"/>
      <c r="AN43" s="110">
        <f>AA43/90*100</f>
        <v>71.111111111111114</v>
      </c>
      <c r="AO43" s="110">
        <f>AB43/77*100</f>
        <v>83.116883116883116</v>
      </c>
      <c r="AP43" s="110">
        <f>AC43/96*100</f>
        <v>76.041666666666657</v>
      </c>
      <c r="AQ43" s="110">
        <f>AD43/L43*100</f>
        <v>85.555555555555557</v>
      </c>
      <c r="AR43" s="110">
        <f>AE43/77*100</f>
        <v>83.116883116883116</v>
      </c>
      <c r="AS43" s="110">
        <f>AF43/96*100</f>
        <v>65.625</v>
      </c>
      <c r="AT43" s="110">
        <f>AG43/90*100</f>
        <v>72.222222222222214</v>
      </c>
      <c r="AU43" s="110">
        <f>AH43/88*100</f>
        <v>75.568181818181827</v>
      </c>
      <c r="AV43" s="110">
        <f>AI43/77*100</f>
        <v>76.623376623376629</v>
      </c>
      <c r="AW43" s="110">
        <f>AJ43/81*100</f>
        <v>76.543209876543202</v>
      </c>
      <c r="AX43" s="110">
        <f>AK43/S43*100</f>
        <v>75.531914893617028</v>
      </c>
      <c r="AY43" s="110">
        <f>AL43/90*100</f>
        <v>70</v>
      </c>
      <c r="AZ43" s="110">
        <f t="shared" si="4"/>
        <v>75.921333750086703</v>
      </c>
    </row>
    <row r="44" spans="1:52" ht="13.8" thickTop="1">
      <c r="A44" s="1"/>
      <c r="B44" s="2"/>
      <c r="C44" s="2"/>
      <c r="D44" s="3"/>
      <c r="E44" s="4"/>
      <c r="F44" s="2"/>
      <c r="G44" s="2"/>
      <c r="H44" s="2"/>
      <c r="I44" s="2"/>
      <c r="J44" s="2"/>
      <c r="K44" s="2"/>
      <c r="L44" s="2"/>
      <c r="M44" s="2"/>
      <c r="N44" s="2"/>
      <c r="O44" s="2"/>
      <c r="P44" s="2"/>
      <c r="Q44" s="2"/>
      <c r="R44" s="2"/>
      <c r="S44" s="2"/>
      <c r="T44" s="2"/>
      <c r="U44" s="2"/>
      <c r="AM44" s="91"/>
    </row>
    <row r="45" spans="1:52">
      <c r="A45" s="1"/>
      <c r="B45" s="2"/>
      <c r="C45" s="2"/>
      <c r="D45" s="3"/>
      <c r="E45" s="4"/>
      <c r="F45" s="2"/>
      <c r="G45" s="2"/>
      <c r="H45" s="2"/>
      <c r="I45" s="2"/>
      <c r="J45" s="2"/>
      <c r="K45" s="2"/>
      <c r="L45" s="2"/>
      <c r="M45" s="2"/>
      <c r="N45" s="2"/>
      <c r="O45" s="2"/>
      <c r="P45" s="2"/>
      <c r="Q45" s="2"/>
      <c r="R45" s="2"/>
      <c r="S45" s="2"/>
      <c r="T45" s="2"/>
      <c r="U45" s="2"/>
      <c r="AM45" s="91"/>
    </row>
    <row r="46" spans="1:52">
      <c r="A46" s="1"/>
      <c r="B46" s="2"/>
      <c r="C46" s="2"/>
      <c r="D46" s="3"/>
      <c r="E46" s="4"/>
      <c r="F46" s="2"/>
      <c r="G46" s="2"/>
      <c r="H46" s="2"/>
      <c r="I46" s="2"/>
      <c r="J46" s="2"/>
      <c r="K46" s="2"/>
      <c r="L46" s="2"/>
      <c r="M46" s="2"/>
      <c r="N46" s="2"/>
      <c r="O46" s="2"/>
      <c r="P46" s="2"/>
      <c r="Q46" s="2"/>
      <c r="R46" s="2"/>
      <c r="S46" s="2"/>
      <c r="T46" s="2"/>
      <c r="U46" s="2"/>
      <c r="AM46" s="91"/>
    </row>
    <row r="47" spans="1:52">
      <c r="A47" s="1"/>
      <c r="B47" s="2"/>
      <c r="C47" s="2"/>
      <c r="D47" s="3"/>
      <c r="E47" s="4"/>
      <c r="F47" s="2"/>
      <c r="G47" s="2"/>
      <c r="H47" s="2"/>
      <c r="I47" s="2"/>
      <c r="J47" s="2"/>
      <c r="K47" s="2"/>
      <c r="L47" s="2"/>
      <c r="M47" s="2"/>
      <c r="N47" s="2"/>
      <c r="O47" s="2"/>
      <c r="P47" s="2"/>
      <c r="Q47" s="2"/>
      <c r="R47" s="2"/>
      <c r="S47" s="2"/>
      <c r="T47" s="2"/>
      <c r="U47" s="2"/>
      <c r="AM47" s="91"/>
    </row>
    <row r="48" spans="1:52">
      <c r="A48" s="1"/>
      <c r="B48" s="2"/>
      <c r="C48" s="2"/>
      <c r="D48" s="3"/>
      <c r="E48" s="4"/>
      <c r="F48" s="2"/>
      <c r="G48" s="2"/>
      <c r="H48" s="2"/>
      <c r="I48" s="2"/>
      <c r="J48" s="2"/>
      <c r="K48" s="2"/>
      <c r="L48" s="2"/>
      <c r="M48" s="2"/>
      <c r="N48" s="2"/>
      <c r="O48" s="2"/>
      <c r="P48" s="2"/>
      <c r="Q48" s="2"/>
      <c r="R48" s="2"/>
      <c r="S48" s="2"/>
      <c r="T48" s="2"/>
      <c r="U48" s="2"/>
    </row>
    <row r="49" spans="1:23">
      <c r="A49" s="1"/>
      <c r="B49" s="2"/>
      <c r="C49" s="2"/>
      <c r="D49" s="3"/>
      <c r="E49" s="4"/>
      <c r="F49" s="2"/>
      <c r="G49" s="2"/>
      <c r="H49" s="2"/>
      <c r="I49" s="2"/>
      <c r="J49" s="2"/>
      <c r="K49" s="2"/>
      <c r="L49" s="2"/>
      <c r="M49" s="2"/>
      <c r="N49" s="2"/>
      <c r="O49" s="2"/>
      <c r="P49" s="2"/>
      <c r="Q49" s="2"/>
      <c r="R49" s="2"/>
      <c r="S49" s="2"/>
      <c r="T49" s="2"/>
      <c r="U49" s="2"/>
      <c r="W49" s="165"/>
    </row>
    <row r="50" spans="1:23">
      <c r="A50" s="1"/>
      <c r="B50" s="2"/>
      <c r="C50" s="2"/>
      <c r="D50" s="3"/>
      <c r="E50" s="4"/>
      <c r="F50" s="2"/>
      <c r="G50" s="2"/>
      <c r="H50" s="2"/>
      <c r="I50" s="2"/>
      <c r="J50" s="2"/>
      <c r="K50" s="2"/>
      <c r="L50" s="2"/>
      <c r="M50" s="2"/>
      <c r="N50" s="2"/>
      <c r="O50" s="2"/>
      <c r="P50" s="2"/>
      <c r="Q50" s="2"/>
      <c r="R50" s="2"/>
      <c r="S50" s="2"/>
      <c r="T50" s="2"/>
      <c r="U50" s="2"/>
    </row>
    <row r="51" spans="1:23">
      <c r="A51" s="1"/>
      <c r="B51" s="2"/>
      <c r="C51" s="2"/>
      <c r="D51" s="3"/>
      <c r="E51" s="4"/>
      <c r="F51" s="2"/>
      <c r="G51" s="2"/>
      <c r="H51" s="2"/>
      <c r="I51" s="2"/>
      <c r="J51" s="2"/>
      <c r="K51" s="2"/>
      <c r="L51" s="2"/>
      <c r="M51" s="2"/>
      <c r="N51" s="2"/>
      <c r="O51" s="2"/>
      <c r="P51" s="2"/>
      <c r="Q51" s="2"/>
      <c r="R51" s="2"/>
      <c r="S51" s="2"/>
      <c r="T51" s="2"/>
      <c r="U51" s="2"/>
    </row>
    <row r="52" spans="1:23">
      <c r="A52" s="1"/>
      <c r="B52" s="2"/>
      <c r="C52" s="2"/>
      <c r="D52" s="3"/>
      <c r="E52" s="4"/>
      <c r="F52" s="2"/>
      <c r="G52" s="2"/>
      <c r="H52" s="2"/>
      <c r="I52" s="2"/>
      <c r="J52" s="2"/>
      <c r="K52" s="2"/>
      <c r="L52" s="2"/>
      <c r="M52" s="2"/>
      <c r="N52" s="2"/>
      <c r="O52" s="2"/>
      <c r="P52" s="2"/>
      <c r="Q52" s="2"/>
      <c r="R52" s="2"/>
      <c r="S52" s="2"/>
      <c r="T52" s="2"/>
      <c r="U52" s="2"/>
    </row>
    <row r="53" spans="1:23">
      <c r="A53" s="1"/>
      <c r="B53" s="2"/>
      <c r="C53" s="2"/>
      <c r="D53" s="3"/>
      <c r="E53" s="4"/>
      <c r="F53" s="2"/>
      <c r="G53" s="2"/>
      <c r="H53" s="2"/>
      <c r="I53" s="2"/>
      <c r="J53" s="2"/>
      <c r="K53" s="2"/>
      <c r="L53" s="2"/>
      <c r="M53" s="2"/>
      <c r="N53" s="2"/>
      <c r="O53" s="2"/>
      <c r="P53" s="2"/>
      <c r="Q53" s="2"/>
      <c r="R53" s="2"/>
      <c r="S53" s="2"/>
      <c r="T53" s="2"/>
      <c r="U53" s="2"/>
    </row>
    <row r="54" spans="1:23">
      <c r="A54" s="1"/>
      <c r="B54" s="2"/>
      <c r="C54" s="2"/>
      <c r="D54" s="3"/>
      <c r="E54" s="4"/>
      <c r="F54" s="2"/>
      <c r="G54" s="2"/>
      <c r="H54" s="2"/>
      <c r="I54" s="2"/>
      <c r="J54" s="2"/>
      <c r="K54" s="2"/>
      <c r="L54" s="2"/>
      <c r="M54" s="2"/>
      <c r="N54" s="2"/>
      <c r="O54" s="2"/>
      <c r="P54" s="2"/>
      <c r="Q54" s="2"/>
      <c r="R54" s="2"/>
      <c r="S54" s="2"/>
      <c r="T54" s="2"/>
      <c r="U54" s="2"/>
    </row>
    <row r="55" spans="1:23">
      <c r="A55" s="1"/>
      <c r="B55" s="2"/>
      <c r="C55" s="2"/>
      <c r="D55" s="3"/>
      <c r="E55" s="4"/>
      <c r="F55" s="2"/>
      <c r="G55" s="2"/>
      <c r="H55" s="2"/>
      <c r="I55" s="2"/>
      <c r="J55" s="2"/>
      <c r="K55" s="2"/>
      <c r="L55" s="2"/>
      <c r="M55" s="2"/>
      <c r="N55" s="2"/>
      <c r="O55" s="2"/>
      <c r="P55" s="2"/>
      <c r="Q55" s="2"/>
      <c r="R55" s="2"/>
      <c r="S55" s="2"/>
      <c r="T55" s="2"/>
      <c r="U55" s="2"/>
    </row>
    <row r="56" spans="1:23">
      <c r="A56" s="1"/>
      <c r="B56" s="2"/>
      <c r="C56" s="2"/>
      <c r="D56" s="3"/>
      <c r="E56" s="4"/>
      <c r="F56" s="2"/>
      <c r="G56" s="2"/>
      <c r="H56" s="2"/>
      <c r="I56" s="2"/>
      <c r="J56" s="2"/>
      <c r="K56" s="2"/>
      <c r="L56" s="2"/>
      <c r="M56" s="2"/>
      <c r="N56" s="2"/>
      <c r="O56" s="2"/>
      <c r="P56" s="2"/>
      <c r="Q56" s="2"/>
      <c r="R56" s="2"/>
      <c r="S56" s="2"/>
      <c r="T56" s="2"/>
      <c r="U56" s="2"/>
    </row>
    <row r="57" spans="1:23">
      <c r="A57" s="1"/>
      <c r="B57" s="2"/>
      <c r="C57" s="2"/>
      <c r="D57" s="3"/>
      <c r="E57" s="4"/>
      <c r="F57" s="2"/>
      <c r="G57" s="2"/>
      <c r="H57" s="2"/>
      <c r="I57" s="2"/>
      <c r="J57" s="2"/>
      <c r="K57" s="2"/>
      <c r="L57" s="2"/>
      <c r="M57" s="2"/>
      <c r="N57" s="2"/>
      <c r="O57" s="2"/>
      <c r="P57" s="2"/>
      <c r="Q57" s="2"/>
      <c r="R57" s="2"/>
      <c r="S57" s="2"/>
      <c r="T57" s="2"/>
      <c r="U57" s="2"/>
    </row>
    <row r="58" spans="1:23">
      <c r="A58" s="1"/>
      <c r="B58" s="2"/>
      <c r="C58" s="2"/>
      <c r="D58" s="3"/>
      <c r="E58" s="4"/>
      <c r="F58" s="2"/>
      <c r="G58" s="2"/>
      <c r="H58" s="2"/>
      <c r="I58" s="2"/>
      <c r="J58" s="2"/>
      <c r="K58" s="2"/>
      <c r="L58" s="2"/>
      <c r="M58" s="2"/>
      <c r="N58" s="2"/>
      <c r="O58" s="2"/>
      <c r="P58" s="2"/>
      <c r="Q58" s="2"/>
      <c r="R58" s="2"/>
      <c r="S58" s="2"/>
      <c r="T58" s="2"/>
      <c r="U58" s="2"/>
    </row>
    <row r="59" spans="1:23" ht="13.8" customHeight="1">
      <c r="A59" s="1"/>
      <c r="B59" s="2"/>
      <c r="C59" s="2"/>
      <c r="D59" s="3"/>
      <c r="E59" s="4"/>
      <c r="F59" s="2"/>
      <c r="G59" s="2"/>
      <c r="H59" s="2"/>
      <c r="I59" s="2"/>
      <c r="J59" s="2"/>
      <c r="K59" s="2"/>
      <c r="L59" s="2"/>
      <c r="M59" s="2"/>
      <c r="N59" s="2"/>
      <c r="O59" s="2"/>
      <c r="P59" s="2"/>
      <c r="Q59" s="2"/>
      <c r="R59" s="2"/>
      <c r="S59" s="2"/>
      <c r="T59" s="2"/>
      <c r="U59" s="2"/>
    </row>
    <row r="60" spans="1:23" ht="13.8" customHeight="1">
      <c r="A60" s="1"/>
      <c r="B60" s="2"/>
      <c r="C60" s="2"/>
      <c r="D60" s="3"/>
      <c r="E60" s="4"/>
      <c r="F60" s="2"/>
      <c r="G60" s="2"/>
      <c r="H60" s="2"/>
      <c r="I60" s="2"/>
      <c r="J60" s="2"/>
      <c r="K60" s="2"/>
      <c r="L60" s="2"/>
      <c r="M60" s="2"/>
      <c r="N60" s="2"/>
      <c r="O60" s="2"/>
      <c r="P60" s="2"/>
      <c r="Q60" s="2"/>
      <c r="R60" s="2"/>
      <c r="S60" s="2"/>
      <c r="T60" s="2"/>
      <c r="U60" s="2"/>
    </row>
    <row r="61" spans="1:23">
      <c r="A61" s="1"/>
      <c r="B61" s="2"/>
      <c r="C61" s="2"/>
      <c r="D61" s="3"/>
      <c r="E61" s="4"/>
      <c r="F61" s="2"/>
      <c r="G61" s="2"/>
      <c r="H61" s="2"/>
      <c r="I61" s="2"/>
      <c r="J61" s="2"/>
      <c r="K61" s="2"/>
      <c r="L61" s="2"/>
      <c r="M61" s="2"/>
      <c r="N61" s="2"/>
      <c r="O61" s="2"/>
      <c r="P61" s="2"/>
      <c r="Q61" s="2"/>
      <c r="R61" s="2"/>
      <c r="S61" s="2"/>
      <c r="T61" s="2"/>
      <c r="U61" s="2"/>
    </row>
    <row r="62" spans="1:23">
      <c r="A62" s="1"/>
      <c r="B62" s="2"/>
      <c r="C62" s="2"/>
      <c r="D62" s="3"/>
      <c r="E62" s="4"/>
      <c r="F62" s="2"/>
      <c r="G62" s="2"/>
      <c r="H62" s="2"/>
      <c r="I62" s="2"/>
      <c r="J62" s="2"/>
      <c r="K62" s="2"/>
      <c r="L62" s="2"/>
      <c r="M62" s="2"/>
      <c r="N62" s="2"/>
      <c r="O62" s="2"/>
      <c r="P62" s="2"/>
      <c r="Q62" s="2"/>
      <c r="R62" s="2"/>
      <c r="S62" s="2"/>
      <c r="T62" s="2"/>
      <c r="U62" s="2"/>
    </row>
    <row r="63" spans="1:23">
      <c r="A63" s="1"/>
      <c r="B63" s="2"/>
      <c r="C63" s="2"/>
      <c r="D63" s="3"/>
      <c r="E63" s="4"/>
      <c r="F63" s="2"/>
      <c r="G63" s="2"/>
      <c r="H63" s="2"/>
      <c r="I63" s="2"/>
      <c r="J63" s="2"/>
      <c r="K63" s="2"/>
      <c r="L63" s="2"/>
      <c r="M63" s="2"/>
      <c r="N63" s="2"/>
      <c r="O63" s="2"/>
      <c r="P63" s="2"/>
      <c r="Q63" s="2"/>
      <c r="R63" s="2"/>
      <c r="S63" s="2"/>
      <c r="T63" s="2"/>
      <c r="U63" s="2"/>
    </row>
    <row r="64" spans="1:23">
      <c r="A64" s="1"/>
      <c r="B64" s="2"/>
      <c r="C64" s="2"/>
      <c r="D64" s="3"/>
      <c r="E64" s="4"/>
      <c r="F64" s="2"/>
      <c r="G64" s="2"/>
      <c r="H64" s="2"/>
      <c r="I64" s="2"/>
      <c r="J64" s="2"/>
      <c r="K64" s="2"/>
      <c r="L64" s="2"/>
      <c r="M64" s="2"/>
      <c r="N64" s="2"/>
      <c r="O64" s="2"/>
      <c r="P64" s="2"/>
      <c r="Q64" s="2"/>
      <c r="R64" s="2"/>
      <c r="S64" s="2"/>
      <c r="T64" s="2"/>
      <c r="U64" s="2"/>
    </row>
    <row r="65" spans="1:21">
      <c r="A65" s="1"/>
      <c r="B65" s="2"/>
      <c r="C65" s="2"/>
      <c r="D65" s="3"/>
      <c r="E65" s="4"/>
      <c r="F65" s="2"/>
      <c r="G65" s="2"/>
      <c r="H65" s="2"/>
      <c r="I65" s="2"/>
      <c r="J65" s="2"/>
      <c r="K65" s="2"/>
      <c r="L65" s="2"/>
      <c r="M65" s="2"/>
      <c r="N65" s="2"/>
      <c r="O65" s="2"/>
      <c r="P65" s="2"/>
      <c r="Q65" s="2"/>
      <c r="R65" s="2"/>
      <c r="S65" s="2"/>
      <c r="T65" s="2"/>
      <c r="U65" s="2"/>
    </row>
    <row r="66" spans="1:21">
      <c r="A66" s="1"/>
      <c r="B66" s="2"/>
      <c r="C66" s="2"/>
      <c r="D66" s="3"/>
      <c r="E66" s="4"/>
      <c r="F66" s="2"/>
      <c r="G66" s="2"/>
      <c r="H66" s="2"/>
      <c r="I66" s="2"/>
      <c r="J66" s="2"/>
      <c r="K66" s="2"/>
      <c r="L66" s="2"/>
      <c r="M66" s="2"/>
      <c r="N66" s="2"/>
      <c r="O66" s="2"/>
      <c r="P66" s="2"/>
      <c r="Q66" s="2"/>
      <c r="R66" s="2"/>
      <c r="S66" s="2"/>
      <c r="T66" s="2"/>
      <c r="U66" s="2"/>
    </row>
    <row r="67" spans="1:21">
      <c r="A67" s="1"/>
      <c r="B67" s="2"/>
      <c r="C67" s="2"/>
      <c r="D67" s="3"/>
      <c r="E67" s="4"/>
      <c r="F67" s="2"/>
      <c r="G67" s="2"/>
      <c r="H67" s="2"/>
      <c r="I67" s="2"/>
      <c r="J67" s="2"/>
      <c r="K67" s="2"/>
      <c r="L67" s="2"/>
      <c r="M67" s="2"/>
      <c r="N67" s="2"/>
      <c r="O67" s="2"/>
      <c r="P67" s="2"/>
      <c r="Q67" s="2"/>
      <c r="R67" s="2"/>
      <c r="S67" s="2"/>
      <c r="T67" s="2"/>
      <c r="U67" s="2"/>
    </row>
    <row r="68" spans="1:21">
      <c r="A68" s="1"/>
      <c r="B68" s="2"/>
      <c r="C68" s="2"/>
      <c r="D68" s="3"/>
      <c r="E68" s="4"/>
      <c r="F68" s="2"/>
      <c r="G68" s="2"/>
      <c r="H68" s="2"/>
      <c r="I68" s="2"/>
      <c r="J68" s="2"/>
      <c r="K68" s="2"/>
      <c r="L68" s="2"/>
      <c r="M68" s="2"/>
      <c r="N68" s="2"/>
      <c r="O68" s="2"/>
      <c r="P68" s="2"/>
      <c r="Q68" s="2"/>
      <c r="R68" s="2"/>
      <c r="S68" s="2"/>
      <c r="T68" s="2"/>
      <c r="U68" s="2"/>
    </row>
    <row r="69" spans="1:21">
      <c r="A69" s="1"/>
      <c r="B69" s="2"/>
      <c r="C69" s="2"/>
      <c r="D69" s="3"/>
      <c r="E69" s="4"/>
      <c r="F69" s="2"/>
      <c r="G69" s="2"/>
      <c r="H69" s="2"/>
      <c r="I69" s="2"/>
      <c r="J69" s="2"/>
      <c r="K69" s="2"/>
      <c r="L69" s="2"/>
      <c r="M69" s="2"/>
      <c r="N69" s="2"/>
      <c r="O69" s="2"/>
      <c r="P69" s="2"/>
      <c r="Q69" s="2"/>
      <c r="R69" s="2"/>
      <c r="S69" s="2"/>
      <c r="T69" s="2"/>
      <c r="U69" s="2"/>
    </row>
    <row r="70" spans="1:21">
      <c r="A70" s="1"/>
      <c r="B70" s="2"/>
      <c r="C70" s="2"/>
      <c r="D70" s="3"/>
      <c r="E70" s="4"/>
      <c r="F70" s="2"/>
      <c r="G70" s="2"/>
      <c r="H70" s="2"/>
      <c r="I70" s="2"/>
      <c r="J70" s="2"/>
      <c r="K70" s="2"/>
      <c r="L70" s="2"/>
      <c r="M70" s="2"/>
      <c r="N70" s="2"/>
      <c r="O70" s="2"/>
      <c r="P70" s="2"/>
      <c r="Q70" s="2"/>
      <c r="R70" s="2"/>
      <c r="S70" s="2"/>
      <c r="T70" s="2"/>
      <c r="U70" s="2"/>
    </row>
    <row r="71" spans="1:21">
      <c r="A71" s="1"/>
      <c r="B71" s="2"/>
      <c r="C71" s="2"/>
      <c r="D71" s="3"/>
      <c r="E71" s="4"/>
      <c r="F71" s="2"/>
      <c r="G71" s="2"/>
      <c r="H71" s="2"/>
      <c r="I71" s="2"/>
      <c r="J71" s="2"/>
      <c r="K71" s="2"/>
      <c r="L71" s="2"/>
      <c r="M71" s="2"/>
      <c r="N71" s="2"/>
      <c r="O71" s="2"/>
      <c r="P71" s="2"/>
      <c r="Q71" s="2"/>
      <c r="R71" s="2"/>
      <c r="S71" s="2"/>
      <c r="T71" s="2"/>
      <c r="U71" s="2"/>
    </row>
    <row r="72" spans="1:21">
      <c r="A72" s="1"/>
      <c r="B72" s="2"/>
      <c r="C72" s="2"/>
      <c r="D72" s="3"/>
      <c r="E72" s="4"/>
      <c r="F72" s="2"/>
      <c r="G72" s="2"/>
      <c r="H72" s="2"/>
      <c r="I72" s="2"/>
      <c r="J72" s="2"/>
      <c r="K72" s="2"/>
      <c r="L72" s="2"/>
      <c r="M72" s="2"/>
      <c r="N72" s="2"/>
      <c r="O72" s="2"/>
      <c r="P72" s="2"/>
      <c r="Q72" s="2"/>
      <c r="R72" s="2"/>
      <c r="S72" s="2"/>
      <c r="T72" s="2"/>
      <c r="U72" s="2"/>
    </row>
    <row r="73" spans="1:21">
      <c r="A73" s="1"/>
      <c r="B73" s="2"/>
      <c r="C73" s="2"/>
      <c r="D73" s="3"/>
      <c r="E73" s="4"/>
      <c r="F73" s="2"/>
      <c r="G73" s="2"/>
      <c r="H73" s="2"/>
      <c r="I73" s="2"/>
      <c r="J73" s="2"/>
      <c r="K73" s="2"/>
      <c r="L73" s="2"/>
      <c r="M73" s="2"/>
      <c r="N73" s="2"/>
      <c r="O73" s="2"/>
      <c r="P73" s="2"/>
      <c r="Q73" s="2"/>
      <c r="R73" s="2"/>
      <c r="S73" s="2"/>
      <c r="T73" s="2"/>
      <c r="U73" s="2"/>
    </row>
    <row r="74" spans="1:21">
      <c r="A74" s="1"/>
      <c r="B74" s="2"/>
      <c r="C74" s="2"/>
      <c r="D74" s="3"/>
      <c r="E74" s="4"/>
      <c r="F74" s="2"/>
      <c r="G74" s="2"/>
      <c r="H74" s="2"/>
      <c r="I74" s="2"/>
      <c r="J74" s="2"/>
      <c r="K74" s="2"/>
      <c r="L74" s="2"/>
      <c r="M74" s="2"/>
      <c r="N74" s="2"/>
      <c r="O74" s="2"/>
      <c r="P74" s="2"/>
      <c r="Q74" s="2"/>
      <c r="R74" s="2"/>
      <c r="S74" s="2"/>
      <c r="T74" s="2"/>
      <c r="U74" s="2"/>
    </row>
    <row r="75" spans="1:21">
      <c r="A75" s="1"/>
      <c r="B75" s="2"/>
      <c r="C75" s="2"/>
      <c r="D75" s="3"/>
      <c r="E75" s="4"/>
      <c r="F75" s="2"/>
      <c r="G75" s="2"/>
      <c r="H75" s="2"/>
      <c r="I75" s="2"/>
      <c r="J75" s="2"/>
      <c r="K75" s="2"/>
      <c r="L75" s="2"/>
      <c r="M75" s="2"/>
      <c r="N75" s="2"/>
      <c r="O75" s="2"/>
      <c r="P75" s="2"/>
      <c r="Q75" s="2"/>
      <c r="R75" s="2"/>
      <c r="S75" s="2"/>
      <c r="T75" s="2"/>
      <c r="U75" s="2"/>
    </row>
    <row r="76" spans="1:21">
      <c r="A76" s="1"/>
      <c r="B76" s="2"/>
      <c r="C76" s="2"/>
      <c r="D76" s="3"/>
      <c r="E76" s="4"/>
      <c r="F76" s="2"/>
      <c r="G76" s="2"/>
      <c r="H76" s="2"/>
      <c r="I76" s="2"/>
      <c r="J76" s="2"/>
      <c r="K76" s="2"/>
      <c r="L76" s="2"/>
      <c r="M76" s="2"/>
      <c r="N76" s="2"/>
      <c r="O76" s="2"/>
      <c r="P76" s="2"/>
      <c r="Q76" s="2"/>
      <c r="R76" s="2"/>
      <c r="S76" s="2"/>
      <c r="T76" s="2"/>
      <c r="U76" s="2"/>
    </row>
    <row r="77" spans="1:21">
      <c r="A77" s="1"/>
      <c r="B77" s="2"/>
      <c r="C77" s="2"/>
      <c r="D77" s="3"/>
      <c r="E77" s="4"/>
      <c r="F77" s="2"/>
      <c r="G77" s="2"/>
      <c r="H77" s="2"/>
      <c r="I77" s="2"/>
      <c r="J77" s="2"/>
      <c r="K77" s="2"/>
      <c r="L77" s="2"/>
      <c r="M77" s="2"/>
      <c r="N77" s="2"/>
      <c r="O77" s="2"/>
      <c r="P77" s="2"/>
      <c r="Q77" s="2"/>
      <c r="R77" s="2"/>
      <c r="S77" s="2"/>
      <c r="T77" s="2"/>
      <c r="U77" s="2"/>
    </row>
    <row r="78" spans="1:21">
      <c r="A78" s="1"/>
      <c r="B78" s="2"/>
      <c r="C78" s="2"/>
      <c r="D78" s="3"/>
      <c r="E78" s="4"/>
      <c r="F78" s="2"/>
      <c r="G78" s="2"/>
      <c r="H78" s="2"/>
      <c r="I78" s="2"/>
      <c r="J78" s="2"/>
      <c r="K78" s="2"/>
      <c r="L78" s="2"/>
      <c r="M78" s="2"/>
      <c r="N78" s="2"/>
      <c r="O78" s="2"/>
      <c r="P78" s="2"/>
      <c r="Q78" s="2"/>
      <c r="R78" s="2"/>
      <c r="S78" s="2"/>
      <c r="T78" s="2"/>
      <c r="U78" s="2"/>
    </row>
    <row r="79" spans="1:21">
      <c r="A79" s="1"/>
      <c r="B79" s="2"/>
      <c r="C79" s="2"/>
      <c r="D79" s="3"/>
      <c r="E79" s="4"/>
      <c r="F79" s="2"/>
      <c r="G79" s="2"/>
      <c r="H79" s="2"/>
      <c r="I79" s="2"/>
      <c r="J79" s="2"/>
      <c r="K79" s="2"/>
      <c r="L79" s="2"/>
      <c r="M79" s="2"/>
      <c r="N79" s="2"/>
      <c r="O79" s="2"/>
      <c r="P79" s="2"/>
      <c r="Q79" s="2"/>
      <c r="R79" s="2"/>
      <c r="S79" s="2"/>
      <c r="T79" s="2"/>
      <c r="U79" s="2"/>
    </row>
    <row r="80" spans="1:21">
      <c r="A80" s="1"/>
      <c r="B80" s="2"/>
      <c r="C80" s="2"/>
      <c r="D80" s="3"/>
      <c r="E80" s="4"/>
      <c r="F80" s="2"/>
      <c r="G80" s="2"/>
      <c r="H80" s="2"/>
      <c r="I80" s="2"/>
      <c r="J80" s="2"/>
      <c r="K80" s="2"/>
      <c r="L80" s="2"/>
      <c r="M80" s="2"/>
      <c r="N80" s="2"/>
      <c r="O80" s="2"/>
      <c r="P80" s="2"/>
      <c r="Q80" s="2"/>
      <c r="R80" s="2"/>
      <c r="S80" s="2"/>
      <c r="T80" s="2"/>
      <c r="U80" s="2"/>
    </row>
    <row r="81" spans="1:21">
      <c r="A81" s="1"/>
      <c r="B81" s="2"/>
      <c r="C81" s="2"/>
      <c r="D81" s="3"/>
      <c r="E81" s="4"/>
      <c r="F81" s="2"/>
      <c r="G81" s="2"/>
      <c r="H81" s="2"/>
      <c r="I81" s="2"/>
      <c r="J81" s="2"/>
      <c r="K81" s="2"/>
      <c r="L81" s="2"/>
      <c r="M81" s="2"/>
      <c r="N81" s="2"/>
      <c r="O81" s="2"/>
      <c r="P81" s="2"/>
      <c r="Q81" s="2"/>
      <c r="R81" s="2"/>
      <c r="S81" s="2"/>
      <c r="T81" s="2"/>
      <c r="U81" s="2"/>
    </row>
    <row r="82" spans="1:21">
      <c r="A82" s="1"/>
      <c r="B82" s="2"/>
      <c r="C82" s="2"/>
      <c r="D82" s="3"/>
      <c r="E82" s="4"/>
      <c r="F82" s="2"/>
      <c r="G82" s="2"/>
      <c r="H82" s="2"/>
      <c r="I82" s="2"/>
      <c r="J82" s="2"/>
      <c r="K82" s="2"/>
      <c r="L82" s="2"/>
      <c r="M82" s="2"/>
      <c r="N82" s="2"/>
      <c r="O82" s="2"/>
      <c r="P82" s="2"/>
      <c r="Q82" s="2"/>
      <c r="R82" s="2"/>
      <c r="S82" s="2"/>
      <c r="T82" s="2"/>
      <c r="U82" s="2"/>
    </row>
    <row r="83" spans="1:21">
      <c r="A83" s="1"/>
      <c r="B83" s="2"/>
      <c r="C83" s="2"/>
      <c r="D83" s="3"/>
      <c r="E83" s="4"/>
      <c r="F83" s="2"/>
      <c r="G83" s="2"/>
      <c r="H83" s="2"/>
      <c r="I83" s="2"/>
      <c r="J83" s="2"/>
      <c r="K83" s="2"/>
      <c r="L83" s="2"/>
      <c r="M83" s="2"/>
      <c r="N83" s="2"/>
      <c r="O83" s="2"/>
      <c r="P83" s="2"/>
      <c r="Q83" s="2"/>
      <c r="R83" s="2"/>
      <c r="S83" s="2"/>
      <c r="T83" s="2"/>
      <c r="U83" s="2"/>
    </row>
    <row r="84" spans="1:21">
      <c r="A84" s="1"/>
      <c r="B84" s="2"/>
      <c r="C84" s="2"/>
      <c r="D84" s="3"/>
      <c r="E84" s="4"/>
      <c r="F84" s="2"/>
      <c r="G84" s="2"/>
      <c r="H84" s="2"/>
      <c r="I84" s="2"/>
      <c r="J84" s="2"/>
      <c r="K84" s="2"/>
      <c r="L84" s="2"/>
      <c r="M84" s="2"/>
      <c r="N84" s="2"/>
      <c r="O84" s="2"/>
      <c r="P84" s="2"/>
      <c r="Q84" s="2"/>
      <c r="R84" s="2"/>
      <c r="S84" s="2"/>
      <c r="T84" s="2"/>
      <c r="U84" s="2"/>
    </row>
    <row r="85" spans="1:21">
      <c r="A85" s="1"/>
      <c r="B85" s="2"/>
      <c r="C85" s="2"/>
      <c r="D85" s="3"/>
      <c r="E85" s="4"/>
      <c r="F85" s="2"/>
      <c r="G85" s="2"/>
      <c r="H85" s="2"/>
      <c r="I85" s="2"/>
      <c r="J85" s="2"/>
      <c r="K85" s="2"/>
      <c r="L85" s="2"/>
      <c r="M85" s="2"/>
      <c r="N85" s="2"/>
      <c r="O85" s="2"/>
      <c r="P85" s="2"/>
      <c r="Q85" s="2"/>
      <c r="R85" s="2"/>
      <c r="S85" s="2"/>
      <c r="T85" s="2"/>
      <c r="U85" s="2"/>
    </row>
    <row r="86" spans="1:21">
      <c r="A86" s="1"/>
      <c r="B86" s="2"/>
      <c r="C86" s="2"/>
      <c r="D86" s="3"/>
      <c r="E86" s="4"/>
      <c r="F86" s="2"/>
      <c r="G86" s="2"/>
      <c r="H86" s="2"/>
      <c r="I86" s="2"/>
      <c r="J86" s="2"/>
      <c r="K86" s="2"/>
      <c r="L86" s="2"/>
      <c r="M86" s="2"/>
      <c r="N86" s="2"/>
      <c r="O86" s="2"/>
      <c r="P86" s="2"/>
      <c r="Q86" s="2"/>
      <c r="R86" s="2"/>
      <c r="S86" s="2"/>
      <c r="T86" s="2"/>
      <c r="U86" s="2"/>
    </row>
    <row r="87" spans="1:21">
      <c r="A87" s="1"/>
      <c r="B87" s="2"/>
      <c r="C87" s="2"/>
      <c r="D87" s="3"/>
      <c r="E87" s="4"/>
      <c r="F87" s="2"/>
      <c r="G87" s="2"/>
      <c r="H87" s="2"/>
      <c r="I87" s="2"/>
      <c r="J87" s="2"/>
      <c r="K87" s="2"/>
      <c r="L87" s="2"/>
      <c r="M87" s="2"/>
      <c r="N87" s="2"/>
      <c r="O87" s="2"/>
      <c r="P87" s="2"/>
      <c r="Q87" s="2"/>
      <c r="R87" s="2"/>
      <c r="S87" s="2"/>
      <c r="T87" s="2"/>
      <c r="U87" s="2"/>
    </row>
    <row r="88" spans="1:21">
      <c r="A88" s="1"/>
      <c r="B88" s="2"/>
      <c r="C88" s="2"/>
      <c r="D88" s="3"/>
      <c r="E88" s="4"/>
      <c r="F88" s="2"/>
      <c r="G88" s="2"/>
      <c r="H88" s="2"/>
      <c r="I88" s="2"/>
      <c r="J88" s="2"/>
      <c r="K88" s="2"/>
      <c r="L88" s="2"/>
      <c r="M88" s="2"/>
      <c r="N88" s="2"/>
      <c r="O88" s="2"/>
      <c r="P88" s="2"/>
      <c r="Q88" s="2"/>
      <c r="R88" s="2"/>
      <c r="S88" s="2"/>
      <c r="T88" s="2"/>
      <c r="U88" s="2"/>
    </row>
    <row r="89" spans="1:21">
      <c r="A89" s="1"/>
      <c r="B89" s="2"/>
      <c r="C89" s="2"/>
      <c r="D89" s="3"/>
      <c r="E89" s="4"/>
      <c r="F89" s="2"/>
      <c r="G89" s="2"/>
      <c r="H89" s="2"/>
      <c r="I89" s="2"/>
      <c r="J89" s="2"/>
      <c r="K89" s="2"/>
      <c r="L89" s="2"/>
      <c r="M89" s="2"/>
      <c r="N89" s="2"/>
      <c r="O89" s="2"/>
      <c r="P89" s="2"/>
      <c r="Q89" s="2"/>
      <c r="R89" s="2"/>
      <c r="S89" s="2"/>
      <c r="T89" s="2"/>
      <c r="U89" s="2"/>
    </row>
    <row r="90" spans="1:21">
      <c r="A90" s="1"/>
      <c r="B90" s="2"/>
      <c r="C90" s="2"/>
      <c r="D90" s="3"/>
      <c r="E90" s="4"/>
      <c r="F90" s="2"/>
      <c r="G90" s="2"/>
      <c r="H90" s="2"/>
      <c r="I90" s="2"/>
      <c r="J90" s="2"/>
      <c r="K90" s="2"/>
      <c r="L90" s="2"/>
      <c r="M90" s="2"/>
      <c r="N90" s="2"/>
      <c r="O90" s="2"/>
      <c r="P90" s="2"/>
      <c r="Q90" s="2"/>
      <c r="R90" s="2"/>
      <c r="S90" s="2"/>
      <c r="T90" s="2"/>
      <c r="U90" s="2"/>
    </row>
    <row r="91" spans="1:21">
      <c r="A91" s="1"/>
      <c r="B91" s="2"/>
      <c r="C91" s="2"/>
      <c r="D91" s="3"/>
      <c r="E91" s="4"/>
      <c r="F91" s="2"/>
      <c r="G91" s="2"/>
      <c r="H91" s="2"/>
      <c r="I91" s="2"/>
      <c r="J91" s="2"/>
      <c r="K91" s="2"/>
      <c r="L91" s="2"/>
      <c r="M91" s="2"/>
      <c r="N91" s="2"/>
      <c r="O91" s="2"/>
      <c r="P91" s="2"/>
      <c r="Q91" s="2"/>
      <c r="R91" s="2"/>
      <c r="S91" s="2"/>
      <c r="T91" s="2"/>
      <c r="U91" s="2"/>
    </row>
    <row r="92" spans="1:21">
      <c r="A92" s="1"/>
      <c r="B92" s="2"/>
      <c r="C92" s="2"/>
      <c r="D92" s="3"/>
      <c r="E92" s="4"/>
      <c r="F92" s="2"/>
      <c r="G92" s="2"/>
      <c r="H92" s="2"/>
      <c r="I92" s="2"/>
      <c r="J92" s="2"/>
      <c r="K92" s="2"/>
      <c r="L92" s="2"/>
      <c r="M92" s="2"/>
      <c r="N92" s="2"/>
      <c r="O92" s="2"/>
      <c r="P92" s="2"/>
      <c r="Q92" s="2"/>
      <c r="R92" s="2"/>
      <c r="S92" s="2"/>
      <c r="T92" s="2"/>
      <c r="U92" s="2"/>
    </row>
    <row r="93" spans="1:21">
      <c r="A93" s="1"/>
      <c r="B93" s="2"/>
      <c r="C93" s="2"/>
      <c r="D93" s="3"/>
      <c r="E93" s="4"/>
      <c r="F93" s="2"/>
      <c r="G93" s="2"/>
      <c r="H93" s="2"/>
      <c r="I93" s="2"/>
      <c r="J93" s="2"/>
      <c r="K93" s="2"/>
      <c r="L93" s="2"/>
      <c r="M93" s="2"/>
      <c r="N93" s="2"/>
      <c r="O93" s="2"/>
      <c r="P93" s="2"/>
      <c r="Q93" s="2"/>
      <c r="R93" s="2"/>
      <c r="S93" s="2"/>
      <c r="T93" s="2"/>
      <c r="U93" s="2"/>
    </row>
    <row r="94" spans="1:21">
      <c r="A94" s="1"/>
      <c r="B94" s="2"/>
      <c r="C94" s="2"/>
      <c r="D94" s="3"/>
      <c r="E94" s="4"/>
      <c r="F94" s="2"/>
      <c r="G94" s="2"/>
      <c r="H94" s="2"/>
      <c r="I94" s="2"/>
      <c r="J94" s="2"/>
      <c r="K94" s="2"/>
      <c r="L94" s="2"/>
      <c r="M94" s="2"/>
      <c r="N94" s="2"/>
      <c r="O94" s="2"/>
      <c r="P94" s="2"/>
      <c r="Q94" s="2"/>
      <c r="R94" s="2"/>
      <c r="S94" s="2"/>
      <c r="T94" s="2"/>
      <c r="U94" s="2"/>
    </row>
    <row r="95" spans="1:21">
      <c r="A95" s="1"/>
      <c r="B95" s="2"/>
      <c r="C95" s="2"/>
      <c r="D95" s="3"/>
      <c r="E95" s="4"/>
      <c r="F95" s="2"/>
      <c r="G95" s="2"/>
      <c r="H95" s="2"/>
      <c r="I95" s="2"/>
      <c r="J95" s="2"/>
      <c r="K95" s="2"/>
      <c r="L95" s="2"/>
      <c r="M95" s="2"/>
      <c r="N95" s="2"/>
      <c r="O95" s="2"/>
      <c r="P95" s="2"/>
      <c r="Q95" s="2"/>
      <c r="R95" s="2"/>
      <c r="S95" s="2"/>
      <c r="T95" s="2"/>
      <c r="U95" s="2"/>
    </row>
    <row r="96" spans="1:21">
      <c r="A96" s="1"/>
      <c r="B96" s="2"/>
      <c r="C96" s="2"/>
      <c r="D96" s="3"/>
      <c r="E96" s="4"/>
      <c r="F96" s="2"/>
      <c r="G96" s="2"/>
      <c r="H96" s="2"/>
      <c r="I96" s="2"/>
      <c r="J96" s="2"/>
      <c r="K96" s="2"/>
      <c r="L96" s="2"/>
      <c r="M96" s="2"/>
      <c r="N96" s="2"/>
      <c r="O96" s="2"/>
      <c r="P96" s="2"/>
      <c r="Q96" s="2"/>
      <c r="R96" s="2"/>
      <c r="S96" s="2"/>
      <c r="T96" s="2"/>
      <c r="U96" s="2"/>
    </row>
    <row r="97" spans="1:21">
      <c r="A97" s="1"/>
      <c r="B97" s="2"/>
      <c r="C97" s="2"/>
      <c r="D97" s="3"/>
      <c r="E97" s="4"/>
      <c r="F97" s="2"/>
      <c r="G97" s="2"/>
      <c r="H97" s="2"/>
      <c r="I97" s="2"/>
      <c r="J97" s="2"/>
      <c r="K97" s="2"/>
      <c r="L97" s="2"/>
      <c r="M97" s="2"/>
      <c r="N97" s="2"/>
      <c r="O97" s="2"/>
      <c r="P97" s="2"/>
      <c r="Q97" s="2"/>
      <c r="R97" s="2"/>
      <c r="S97" s="2"/>
      <c r="T97" s="2"/>
      <c r="U97" s="2"/>
    </row>
    <row r="98" spans="1:21">
      <c r="A98" s="1"/>
      <c r="B98" s="2"/>
      <c r="C98" s="2"/>
      <c r="D98" s="3"/>
      <c r="E98" s="4"/>
      <c r="F98" s="2"/>
      <c r="G98" s="2"/>
      <c r="H98" s="2"/>
      <c r="I98" s="2"/>
      <c r="J98" s="2"/>
      <c r="K98" s="2"/>
      <c r="L98" s="2"/>
      <c r="M98" s="2"/>
      <c r="N98" s="2"/>
      <c r="O98" s="2"/>
      <c r="P98" s="2"/>
      <c r="Q98" s="2"/>
      <c r="R98" s="2"/>
      <c r="S98" s="2"/>
      <c r="T98" s="2"/>
      <c r="U98" s="2"/>
    </row>
    <row r="99" spans="1:21">
      <c r="A99" s="1"/>
      <c r="B99" s="2"/>
      <c r="C99" s="2"/>
      <c r="D99" s="3"/>
      <c r="E99" s="4"/>
      <c r="F99" s="2"/>
      <c r="G99" s="2"/>
      <c r="H99" s="2"/>
      <c r="I99" s="2"/>
      <c r="J99" s="2"/>
      <c r="K99" s="2"/>
      <c r="L99" s="2"/>
      <c r="M99" s="2"/>
      <c r="N99" s="2"/>
      <c r="O99" s="2"/>
      <c r="P99" s="2"/>
      <c r="Q99" s="2"/>
      <c r="R99" s="2"/>
      <c r="S99" s="2"/>
      <c r="T99" s="2"/>
      <c r="U99" s="2"/>
    </row>
    <row r="100" spans="1:21">
      <c r="A100" s="1"/>
      <c r="B100" s="2"/>
      <c r="C100" s="2"/>
      <c r="D100" s="3"/>
      <c r="E100" s="4"/>
      <c r="F100" s="2"/>
      <c r="G100" s="2"/>
      <c r="H100" s="2"/>
      <c r="I100" s="2"/>
      <c r="J100" s="2"/>
      <c r="K100" s="2"/>
      <c r="L100" s="2"/>
      <c r="M100" s="2"/>
      <c r="N100" s="2"/>
      <c r="O100" s="2"/>
      <c r="P100" s="2"/>
      <c r="Q100" s="2"/>
      <c r="R100" s="2"/>
      <c r="S100" s="2"/>
      <c r="T100" s="2"/>
      <c r="U100" s="2"/>
    </row>
    <row r="101" spans="1:21">
      <c r="A101" s="1"/>
      <c r="B101" s="2"/>
      <c r="C101" s="2"/>
      <c r="D101" s="3"/>
      <c r="E101" s="4"/>
      <c r="F101" s="2"/>
      <c r="G101" s="2"/>
      <c r="H101" s="2"/>
      <c r="I101" s="2"/>
      <c r="J101" s="2"/>
      <c r="K101" s="2"/>
      <c r="L101" s="2"/>
      <c r="M101" s="2"/>
      <c r="N101" s="2"/>
      <c r="O101" s="2"/>
      <c r="P101" s="2"/>
      <c r="Q101" s="2"/>
      <c r="R101" s="2"/>
      <c r="S101" s="2"/>
      <c r="T101" s="2"/>
      <c r="U101" s="2"/>
    </row>
    <row r="102" spans="1:21">
      <c r="A102" s="1"/>
      <c r="B102" s="2"/>
      <c r="C102" s="2"/>
      <c r="D102" s="3"/>
      <c r="E102" s="4"/>
      <c r="F102" s="2"/>
      <c r="G102" s="2"/>
      <c r="H102" s="2"/>
      <c r="I102" s="2"/>
      <c r="J102" s="2"/>
      <c r="K102" s="2"/>
      <c r="L102" s="2"/>
      <c r="M102" s="2"/>
      <c r="N102" s="2"/>
      <c r="O102" s="2"/>
      <c r="P102" s="2"/>
      <c r="Q102" s="2"/>
      <c r="R102" s="2"/>
      <c r="S102" s="2"/>
      <c r="T102" s="2"/>
      <c r="U102" s="2"/>
    </row>
    <row r="103" spans="1:21">
      <c r="A103" s="1"/>
      <c r="B103" s="2"/>
      <c r="C103" s="2"/>
      <c r="D103" s="3"/>
      <c r="E103" s="4"/>
      <c r="F103" s="2"/>
      <c r="G103" s="2"/>
      <c r="H103" s="2"/>
      <c r="I103" s="2"/>
      <c r="J103" s="2"/>
      <c r="K103" s="2"/>
      <c r="L103" s="2"/>
      <c r="M103" s="2"/>
      <c r="N103" s="2"/>
      <c r="O103" s="2"/>
      <c r="P103" s="2"/>
      <c r="Q103" s="2"/>
      <c r="R103" s="2"/>
      <c r="S103" s="2"/>
      <c r="T103" s="2"/>
      <c r="U103" s="2"/>
    </row>
    <row r="104" spans="1:21">
      <c r="A104" s="1"/>
      <c r="B104" s="2"/>
      <c r="C104" s="2"/>
      <c r="D104" s="3"/>
      <c r="E104" s="4"/>
      <c r="F104" s="2"/>
      <c r="G104" s="2"/>
      <c r="H104" s="2"/>
      <c r="I104" s="2"/>
      <c r="J104" s="2"/>
      <c r="K104" s="2"/>
      <c r="L104" s="2"/>
      <c r="M104" s="2"/>
      <c r="N104" s="2"/>
      <c r="O104" s="2"/>
      <c r="P104" s="2"/>
      <c r="Q104" s="2"/>
      <c r="R104" s="2"/>
      <c r="S104" s="2"/>
      <c r="T104" s="2"/>
      <c r="U104" s="2"/>
    </row>
    <row r="105" spans="1:21">
      <c r="A105" s="1"/>
      <c r="B105" s="2"/>
      <c r="C105" s="2"/>
      <c r="D105" s="3"/>
      <c r="E105" s="4"/>
      <c r="F105" s="2"/>
      <c r="G105" s="2"/>
      <c r="H105" s="2"/>
      <c r="I105" s="2"/>
      <c r="J105" s="2"/>
      <c r="K105" s="2"/>
      <c r="L105" s="2"/>
      <c r="M105" s="2"/>
      <c r="N105" s="2"/>
      <c r="O105" s="2"/>
      <c r="P105" s="2"/>
      <c r="Q105" s="2"/>
      <c r="R105" s="2"/>
      <c r="S105" s="2"/>
      <c r="T105" s="2"/>
      <c r="U105" s="2"/>
    </row>
    <row r="106" spans="1:21">
      <c r="A106" s="1"/>
      <c r="B106" s="2"/>
      <c r="C106" s="2"/>
      <c r="D106" s="3"/>
      <c r="E106" s="4"/>
      <c r="F106" s="2"/>
      <c r="G106" s="2"/>
      <c r="H106" s="2"/>
      <c r="I106" s="2"/>
      <c r="J106" s="2"/>
      <c r="K106" s="2"/>
      <c r="L106" s="2"/>
      <c r="M106" s="2"/>
      <c r="N106" s="2"/>
      <c r="O106" s="2"/>
      <c r="P106" s="2"/>
      <c r="Q106" s="2"/>
      <c r="R106" s="2"/>
      <c r="S106" s="2"/>
      <c r="T106" s="2"/>
      <c r="U106" s="2"/>
    </row>
    <row r="107" spans="1:21">
      <c r="A107" s="1"/>
      <c r="B107" s="2"/>
      <c r="C107" s="2"/>
      <c r="D107" s="3"/>
      <c r="E107" s="4"/>
      <c r="F107" s="2"/>
      <c r="G107" s="2"/>
      <c r="H107" s="2"/>
      <c r="I107" s="2"/>
      <c r="J107" s="2"/>
      <c r="K107" s="2"/>
      <c r="L107" s="2"/>
      <c r="M107" s="2"/>
      <c r="N107" s="2"/>
      <c r="O107" s="2"/>
      <c r="P107" s="2"/>
      <c r="Q107" s="2"/>
      <c r="R107" s="2"/>
      <c r="S107" s="2"/>
      <c r="T107" s="2"/>
      <c r="U107" s="2"/>
    </row>
    <row r="108" spans="1:21">
      <c r="A108" s="1"/>
      <c r="B108" s="2"/>
      <c r="C108" s="2"/>
      <c r="D108" s="3"/>
      <c r="E108" s="4"/>
      <c r="F108" s="2"/>
      <c r="G108" s="2"/>
      <c r="H108" s="2"/>
      <c r="I108" s="2"/>
      <c r="J108" s="2"/>
      <c r="K108" s="2"/>
      <c r="L108" s="2"/>
      <c r="M108" s="2"/>
      <c r="N108" s="2"/>
      <c r="O108" s="2"/>
      <c r="P108" s="2"/>
      <c r="Q108" s="2"/>
      <c r="R108" s="2"/>
      <c r="S108" s="2"/>
      <c r="T108" s="2"/>
      <c r="U108" s="2"/>
    </row>
    <row r="109" spans="1:21">
      <c r="A109" s="1"/>
      <c r="B109" s="2"/>
      <c r="C109" s="2"/>
      <c r="D109" s="3"/>
      <c r="E109" s="4"/>
      <c r="F109" s="2"/>
      <c r="G109" s="2"/>
      <c r="H109" s="2"/>
      <c r="I109" s="2"/>
      <c r="J109" s="2"/>
      <c r="K109" s="2"/>
      <c r="L109" s="2"/>
      <c r="M109" s="2"/>
      <c r="N109" s="2"/>
      <c r="O109" s="2"/>
      <c r="P109" s="2"/>
      <c r="Q109" s="2"/>
      <c r="R109" s="2"/>
      <c r="S109" s="2"/>
      <c r="T109" s="2"/>
      <c r="U109" s="2"/>
    </row>
    <row r="110" spans="1:21">
      <c r="A110" s="1"/>
      <c r="B110" s="2"/>
      <c r="C110" s="2"/>
      <c r="D110" s="3"/>
      <c r="E110" s="4"/>
      <c r="F110" s="2"/>
      <c r="G110" s="2"/>
      <c r="H110" s="2"/>
      <c r="I110" s="2"/>
      <c r="J110" s="2"/>
      <c r="K110" s="2"/>
      <c r="L110" s="2"/>
      <c r="M110" s="2"/>
      <c r="N110" s="2"/>
      <c r="O110" s="2"/>
      <c r="P110" s="2"/>
      <c r="Q110" s="2"/>
      <c r="R110" s="2"/>
      <c r="S110" s="2"/>
      <c r="T110" s="2"/>
      <c r="U110" s="2"/>
    </row>
    <row r="111" spans="1:21">
      <c r="A111" s="1"/>
      <c r="B111" s="2"/>
      <c r="C111" s="2"/>
      <c r="D111" s="3"/>
      <c r="E111" s="4"/>
      <c r="F111" s="2"/>
      <c r="G111" s="2"/>
      <c r="H111" s="2"/>
      <c r="I111" s="2"/>
      <c r="J111" s="2"/>
      <c r="K111" s="2"/>
      <c r="L111" s="2"/>
      <c r="M111" s="2"/>
      <c r="N111" s="2"/>
      <c r="O111" s="2"/>
      <c r="P111" s="2"/>
      <c r="Q111" s="2"/>
      <c r="R111" s="2"/>
      <c r="S111" s="2"/>
      <c r="T111" s="2"/>
      <c r="U111" s="2"/>
    </row>
    <row r="112" spans="1:21">
      <c r="A112" s="1"/>
      <c r="B112" s="2"/>
      <c r="C112" s="2"/>
      <c r="D112" s="3"/>
      <c r="E112" s="4"/>
      <c r="F112" s="2"/>
      <c r="G112" s="2"/>
      <c r="H112" s="2"/>
      <c r="I112" s="2"/>
      <c r="J112" s="2"/>
      <c r="K112" s="2"/>
      <c r="L112" s="2"/>
      <c r="M112" s="2"/>
      <c r="N112" s="2"/>
      <c r="O112" s="2"/>
      <c r="P112" s="2"/>
      <c r="Q112" s="2"/>
      <c r="R112" s="2"/>
      <c r="S112" s="2"/>
      <c r="T112" s="2"/>
      <c r="U112" s="2"/>
    </row>
    <row r="113" spans="1:21">
      <c r="A113" s="1"/>
      <c r="B113" s="2"/>
      <c r="C113" s="2"/>
      <c r="D113" s="3"/>
      <c r="E113" s="4"/>
      <c r="F113" s="2"/>
      <c r="G113" s="2"/>
      <c r="H113" s="2"/>
      <c r="I113" s="2"/>
      <c r="J113" s="2"/>
      <c r="K113" s="2"/>
      <c r="L113" s="2"/>
      <c r="M113" s="2"/>
      <c r="N113" s="2"/>
      <c r="O113" s="2"/>
      <c r="P113" s="2"/>
      <c r="Q113" s="2"/>
      <c r="R113" s="2"/>
      <c r="S113" s="2"/>
      <c r="T113" s="2"/>
      <c r="U113" s="2"/>
    </row>
    <row r="114" spans="1:21">
      <c r="A114" s="1"/>
      <c r="B114" s="2"/>
      <c r="C114" s="2"/>
      <c r="D114" s="3"/>
      <c r="E114" s="4"/>
      <c r="F114" s="2"/>
      <c r="G114" s="2"/>
      <c r="H114" s="2"/>
      <c r="I114" s="2"/>
      <c r="J114" s="2"/>
      <c r="K114" s="2"/>
      <c r="L114" s="2"/>
      <c r="M114" s="2"/>
      <c r="N114" s="2"/>
      <c r="O114" s="2"/>
      <c r="P114" s="2"/>
      <c r="Q114" s="2"/>
      <c r="R114" s="2"/>
      <c r="S114" s="2"/>
      <c r="T114" s="2"/>
      <c r="U114" s="2"/>
    </row>
    <row r="115" spans="1:21">
      <c r="A115" s="1"/>
      <c r="B115" s="2"/>
      <c r="C115" s="2"/>
      <c r="D115" s="3"/>
      <c r="E115" s="4"/>
      <c r="F115" s="2"/>
      <c r="G115" s="2"/>
      <c r="H115" s="2"/>
      <c r="I115" s="2"/>
      <c r="J115" s="2"/>
      <c r="K115" s="2"/>
      <c r="L115" s="2"/>
      <c r="M115" s="2"/>
      <c r="N115" s="2"/>
      <c r="O115" s="2"/>
      <c r="P115" s="2"/>
      <c r="Q115" s="2"/>
      <c r="R115" s="2"/>
      <c r="S115" s="2"/>
      <c r="T115" s="2"/>
      <c r="U115" s="2"/>
    </row>
    <row r="116" spans="1:21">
      <c r="A116" s="1"/>
      <c r="B116" s="2"/>
      <c r="C116" s="2"/>
      <c r="D116" s="3"/>
      <c r="E116" s="4"/>
      <c r="F116" s="2"/>
      <c r="G116" s="2"/>
      <c r="H116" s="2"/>
      <c r="I116" s="2"/>
      <c r="J116" s="2"/>
      <c r="K116" s="2"/>
      <c r="L116" s="2"/>
      <c r="M116" s="2"/>
      <c r="N116" s="2"/>
      <c r="O116" s="2"/>
      <c r="P116" s="2"/>
      <c r="Q116" s="2"/>
      <c r="R116" s="2"/>
      <c r="S116" s="2"/>
      <c r="T116" s="2"/>
      <c r="U116" s="2"/>
    </row>
    <row r="117" spans="1:21">
      <c r="A117" s="1"/>
      <c r="B117" s="2"/>
      <c r="C117" s="2"/>
      <c r="D117" s="3"/>
      <c r="E117" s="4"/>
      <c r="F117" s="2"/>
      <c r="G117" s="2"/>
      <c r="H117" s="2"/>
      <c r="I117" s="2"/>
      <c r="J117" s="2"/>
      <c r="K117" s="2"/>
      <c r="L117" s="2"/>
      <c r="M117" s="2"/>
      <c r="N117" s="2"/>
      <c r="O117" s="2"/>
      <c r="P117" s="2"/>
      <c r="Q117" s="2"/>
      <c r="R117" s="2"/>
      <c r="S117" s="2"/>
      <c r="T117" s="2"/>
      <c r="U117" s="2"/>
    </row>
    <row r="118" spans="1:21">
      <c r="A118" s="1"/>
      <c r="B118" s="2"/>
      <c r="C118" s="2"/>
      <c r="D118" s="3"/>
      <c r="E118" s="4"/>
      <c r="F118" s="2"/>
      <c r="G118" s="2"/>
      <c r="H118" s="2"/>
      <c r="I118" s="2"/>
      <c r="J118" s="2"/>
      <c r="K118" s="2"/>
      <c r="L118" s="2"/>
      <c r="M118" s="2"/>
      <c r="N118" s="2"/>
      <c r="O118" s="2"/>
      <c r="P118" s="2"/>
      <c r="Q118" s="2"/>
      <c r="R118" s="2"/>
      <c r="S118" s="2"/>
      <c r="T118" s="2"/>
      <c r="U118" s="2"/>
    </row>
    <row r="119" spans="1:21">
      <c r="A119" s="1"/>
      <c r="B119" s="2"/>
      <c r="C119" s="2"/>
      <c r="D119" s="3"/>
      <c r="E119" s="4"/>
      <c r="F119" s="2"/>
      <c r="G119" s="2"/>
      <c r="H119" s="2"/>
      <c r="I119" s="2"/>
      <c r="J119" s="2"/>
      <c r="K119" s="2"/>
      <c r="L119" s="2"/>
      <c r="M119" s="2"/>
      <c r="N119" s="2"/>
      <c r="O119" s="2"/>
      <c r="P119" s="2"/>
      <c r="Q119" s="2"/>
      <c r="R119" s="2"/>
      <c r="S119" s="2"/>
      <c r="T119" s="2"/>
      <c r="U119" s="2"/>
    </row>
    <row r="120" spans="1:21">
      <c r="A120" s="1"/>
      <c r="B120" s="2"/>
      <c r="C120" s="2"/>
      <c r="D120" s="3"/>
      <c r="E120" s="4"/>
      <c r="F120" s="2"/>
      <c r="G120" s="2"/>
      <c r="H120" s="2"/>
      <c r="I120" s="2"/>
      <c r="J120" s="2"/>
      <c r="K120" s="2"/>
      <c r="L120" s="2"/>
      <c r="M120" s="2"/>
      <c r="N120" s="2"/>
      <c r="O120" s="2"/>
      <c r="P120" s="2"/>
      <c r="Q120" s="2"/>
      <c r="R120" s="2"/>
      <c r="S120" s="2"/>
      <c r="T120" s="2"/>
      <c r="U120" s="2"/>
    </row>
    <row r="121" spans="1:21">
      <c r="A121" s="1"/>
      <c r="B121" s="2"/>
      <c r="C121" s="2"/>
      <c r="D121" s="3"/>
      <c r="E121" s="4"/>
      <c r="F121" s="2"/>
      <c r="G121" s="2"/>
      <c r="H121" s="2"/>
      <c r="I121" s="2"/>
      <c r="J121" s="2"/>
      <c r="K121" s="2"/>
      <c r="L121" s="2"/>
      <c r="M121" s="2"/>
      <c r="N121" s="2"/>
      <c r="O121" s="2"/>
      <c r="P121" s="2"/>
      <c r="Q121" s="2"/>
      <c r="R121" s="2"/>
      <c r="S121" s="2"/>
      <c r="T121" s="2"/>
      <c r="U121" s="2"/>
    </row>
    <row r="122" spans="1:21">
      <c r="A122" s="1"/>
      <c r="B122" s="2"/>
      <c r="C122" s="2"/>
      <c r="D122" s="3"/>
      <c r="E122" s="4"/>
      <c r="F122" s="2"/>
      <c r="G122" s="2"/>
      <c r="H122" s="2"/>
      <c r="I122" s="2"/>
      <c r="J122" s="2"/>
      <c r="K122" s="2"/>
      <c r="L122" s="2"/>
      <c r="M122" s="2"/>
      <c r="N122" s="2"/>
      <c r="O122" s="2"/>
      <c r="P122" s="2"/>
      <c r="Q122" s="2"/>
      <c r="R122" s="2"/>
      <c r="S122" s="2"/>
      <c r="T122" s="2"/>
      <c r="U122" s="2"/>
    </row>
    <row r="123" spans="1:21">
      <c r="A123" s="1"/>
      <c r="B123" s="2"/>
      <c r="C123" s="2"/>
      <c r="D123" s="3"/>
      <c r="E123" s="4"/>
      <c r="F123" s="2"/>
      <c r="G123" s="2"/>
      <c r="H123" s="2"/>
      <c r="I123" s="2"/>
      <c r="J123" s="2"/>
      <c r="K123" s="2"/>
      <c r="L123" s="2"/>
      <c r="M123" s="2"/>
      <c r="N123" s="2"/>
      <c r="O123" s="2"/>
      <c r="P123" s="2"/>
      <c r="Q123" s="2"/>
      <c r="R123" s="2"/>
      <c r="S123" s="2"/>
      <c r="T123" s="2"/>
      <c r="U123" s="2"/>
    </row>
    <row r="124" spans="1:21">
      <c r="A124" s="1"/>
      <c r="B124" s="2"/>
      <c r="C124" s="2"/>
      <c r="D124" s="3"/>
      <c r="E124" s="4"/>
      <c r="F124" s="2"/>
      <c r="G124" s="2"/>
      <c r="H124" s="2"/>
      <c r="I124" s="2"/>
      <c r="J124" s="2"/>
      <c r="K124" s="2"/>
      <c r="L124" s="2"/>
      <c r="M124" s="2"/>
      <c r="N124" s="2"/>
      <c r="O124" s="2"/>
      <c r="P124" s="2"/>
      <c r="Q124" s="2"/>
      <c r="R124" s="2"/>
      <c r="S124" s="2"/>
      <c r="T124" s="2"/>
      <c r="U124" s="2"/>
    </row>
    <row r="125" spans="1:21">
      <c r="A125" s="1"/>
      <c r="B125" s="2"/>
      <c r="C125" s="2"/>
      <c r="D125" s="3"/>
      <c r="E125" s="4"/>
      <c r="F125" s="2"/>
      <c r="G125" s="2"/>
      <c r="H125" s="2"/>
      <c r="I125" s="2"/>
      <c r="J125" s="2"/>
      <c r="K125" s="2"/>
      <c r="L125" s="2"/>
      <c r="M125" s="2"/>
      <c r="N125" s="2"/>
      <c r="O125" s="2"/>
      <c r="P125" s="2"/>
      <c r="Q125" s="2"/>
      <c r="R125" s="2"/>
      <c r="S125" s="2"/>
      <c r="T125" s="2"/>
      <c r="U125" s="2"/>
    </row>
    <row r="126" spans="1:21">
      <c r="A126" s="1"/>
      <c r="B126" s="2"/>
      <c r="C126" s="2"/>
      <c r="D126" s="3"/>
      <c r="E126" s="4"/>
      <c r="F126" s="2"/>
      <c r="G126" s="2"/>
      <c r="H126" s="2"/>
      <c r="I126" s="2"/>
      <c r="J126" s="2"/>
      <c r="K126" s="2"/>
      <c r="L126" s="2"/>
      <c r="M126" s="2"/>
      <c r="N126" s="2"/>
      <c r="O126" s="2"/>
      <c r="P126" s="2"/>
      <c r="Q126" s="2"/>
      <c r="R126" s="2"/>
      <c r="S126" s="2"/>
      <c r="T126" s="2"/>
      <c r="U126" s="2"/>
    </row>
    <row r="127" spans="1:21">
      <c r="A127" s="1"/>
      <c r="B127" s="2"/>
      <c r="C127" s="2"/>
      <c r="D127" s="3"/>
      <c r="E127" s="4"/>
      <c r="F127" s="2"/>
      <c r="G127" s="2"/>
      <c r="H127" s="2"/>
      <c r="I127" s="2"/>
      <c r="J127" s="2"/>
      <c r="K127" s="2"/>
      <c r="L127" s="2"/>
      <c r="M127" s="2"/>
      <c r="N127" s="2"/>
      <c r="O127" s="2"/>
      <c r="P127" s="2"/>
      <c r="Q127" s="2"/>
      <c r="R127" s="2"/>
      <c r="S127" s="2"/>
      <c r="T127" s="2"/>
      <c r="U127" s="2"/>
    </row>
    <row r="128" spans="1:21">
      <c r="A128" s="1"/>
      <c r="B128" s="2"/>
      <c r="C128" s="2"/>
      <c r="D128" s="3"/>
      <c r="E128" s="4"/>
      <c r="F128" s="2"/>
      <c r="G128" s="2"/>
      <c r="H128" s="2"/>
      <c r="I128" s="2"/>
      <c r="J128" s="2"/>
      <c r="K128" s="2"/>
      <c r="L128" s="2"/>
      <c r="M128" s="2"/>
      <c r="N128" s="2"/>
      <c r="O128" s="2"/>
      <c r="P128" s="2"/>
      <c r="Q128" s="2"/>
      <c r="R128" s="2"/>
      <c r="S128" s="2"/>
      <c r="T128" s="2"/>
      <c r="U128" s="2"/>
    </row>
    <row r="129" spans="1:21">
      <c r="A129" s="1"/>
      <c r="B129" s="2"/>
      <c r="C129" s="2"/>
      <c r="D129" s="3"/>
      <c r="E129" s="4"/>
      <c r="F129" s="2"/>
      <c r="G129" s="2"/>
      <c r="H129" s="2"/>
      <c r="I129" s="2"/>
      <c r="J129" s="2"/>
      <c r="K129" s="2"/>
      <c r="L129" s="2"/>
      <c r="M129" s="2"/>
      <c r="N129" s="2"/>
      <c r="O129" s="2"/>
      <c r="P129" s="2"/>
      <c r="Q129" s="2"/>
      <c r="R129" s="2"/>
      <c r="S129" s="2"/>
      <c r="T129" s="2"/>
      <c r="U129" s="2"/>
    </row>
    <row r="130" spans="1:21">
      <c r="A130" s="1"/>
      <c r="B130" s="2"/>
      <c r="C130" s="2"/>
      <c r="D130" s="3"/>
      <c r="E130" s="4"/>
      <c r="F130" s="2"/>
      <c r="G130" s="2"/>
      <c r="H130" s="2"/>
      <c r="I130" s="2"/>
      <c r="J130" s="2"/>
      <c r="K130" s="2"/>
      <c r="L130" s="2"/>
      <c r="M130" s="2"/>
      <c r="N130" s="2"/>
      <c r="O130" s="2"/>
      <c r="P130" s="2"/>
      <c r="Q130" s="2"/>
      <c r="R130" s="2"/>
      <c r="S130" s="2"/>
      <c r="T130" s="2"/>
      <c r="U130" s="2"/>
    </row>
    <row r="131" spans="1:21">
      <c r="A131" s="1"/>
      <c r="B131" s="2"/>
      <c r="C131" s="2"/>
      <c r="D131" s="3"/>
      <c r="E131" s="4"/>
      <c r="F131" s="2"/>
      <c r="G131" s="2"/>
      <c r="H131" s="2"/>
      <c r="I131" s="2"/>
      <c r="J131" s="2"/>
      <c r="K131" s="2"/>
      <c r="L131" s="2"/>
      <c r="M131" s="2"/>
      <c r="N131" s="2"/>
      <c r="O131" s="2"/>
      <c r="P131" s="2"/>
      <c r="Q131" s="2"/>
      <c r="R131" s="2"/>
      <c r="S131" s="2"/>
      <c r="T131" s="2"/>
      <c r="U131" s="2"/>
    </row>
    <row r="132" spans="1:21">
      <c r="A132" s="1"/>
      <c r="B132" s="2"/>
      <c r="C132" s="2"/>
      <c r="D132" s="3"/>
      <c r="E132" s="4"/>
      <c r="F132" s="2"/>
      <c r="G132" s="2"/>
      <c r="H132" s="2"/>
      <c r="I132" s="2"/>
      <c r="J132" s="2"/>
      <c r="K132" s="2"/>
      <c r="L132" s="2"/>
      <c r="M132" s="2"/>
      <c r="N132" s="2"/>
      <c r="O132" s="2"/>
      <c r="P132" s="2"/>
      <c r="Q132" s="2"/>
      <c r="R132" s="2"/>
      <c r="S132" s="2"/>
      <c r="T132" s="2"/>
      <c r="U132" s="2"/>
    </row>
    <row r="133" spans="1:21">
      <c r="A133" s="1"/>
      <c r="B133" s="2"/>
      <c r="C133" s="2"/>
      <c r="D133" s="3"/>
      <c r="E133" s="4"/>
      <c r="F133" s="2"/>
      <c r="G133" s="2"/>
      <c r="H133" s="2"/>
      <c r="I133" s="2"/>
      <c r="J133" s="2"/>
      <c r="K133" s="2"/>
      <c r="L133" s="2"/>
      <c r="M133" s="2"/>
      <c r="N133" s="2"/>
      <c r="O133" s="2"/>
      <c r="P133" s="2"/>
      <c r="Q133" s="2"/>
      <c r="R133" s="2"/>
      <c r="S133" s="2"/>
      <c r="T133" s="2"/>
      <c r="U133" s="2"/>
    </row>
    <row r="134" spans="1:21">
      <c r="A134" s="1"/>
      <c r="B134" s="2"/>
      <c r="C134" s="2"/>
      <c r="D134" s="3"/>
      <c r="E134" s="4"/>
      <c r="F134" s="2"/>
      <c r="G134" s="2"/>
      <c r="H134" s="2"/>
      <c r="I134" s="2"/>
      <c r="J134" s="2"/>
      <c r="K134" s="2"/>
      <c r="L134" s="2"/>
      <c r="M134" s="2"/>
      <c r="N134" s="2"/>
      <c r="O134" s="2"/>
      <c r="P134" s="2"/>
      <c r="Q134" s="2"/>
      <c r="R134" s="2"/>
      <c r="S134" s="2"/>
      <c r="T134" s="2"/>
      <c r="U134" s="2"/>
    </row>
    <row r="135" spans="1:21">
      <c r="A135" s="1"/>
      <c r="B135" s="2"/>
      <c r="C135" s="2"/>
      <c r="D135" s="3"/>
      <c r="E135" s="4"/>
      <c r="F135" s="2"/>
      <c r="G135" s="2"/>
      <c r="H135" s="2"/>
      <c r="I135" s="2"/>
      <c r="J135" s="2"/>
      <c r="K135" s="2"/>
      <c r="L135" s="2"/>
      <c r="M135" s="2"/>
      <c r="N135" s="2"/>
      <c r="O135" s="2"/>
      <c r="P135" s="2"/>
      <c r="Q135" s="2"/>
      <c r="R135" s="2"/>
      <c r="S135" s="2"/>
      <c r="T135" s="2"/>
      <c r="U135" s="2"/>
    </row>
    <row r="136" spans="1:21">
      <c r="A136" s="1"/>
      <c r="B136" s="2"/>
      <c r="C136" s="2"/>
      <c r="D136" s="3"/>
      <c r="E136" s="4"/>
      <c r="F136" s="2"/>
      <c r="G136" s="2"/>
      <c r="H136" s="2"/>
      <c r="I136" s="2"/>
      <c r="J136" s="2"/>
      <c r="K136" s="2"/>
      <c r="L136" s="2"/>
      <c r="M136" s="2"/>
      <c r="N136" s="2"/>
      <c r="O136" s="2"/>
      <c r="P136" s="2"/>
      <c r="Q136" s="2"/>
      <c r="R136" s="2"/>
      <c r="S136" s="2"/>
      <c r="T136" s="2"/>
      <c r="U136" s="2"/>
    </row>
    <row r="137" spans="1:21">
      <c r="A137" s="1"/>
      <c r="B137" s="2"/>
      <c r="C137" s="2"/>
      <c r="D137" s="3"/>
      <c r="E137" s="4"/>
      <c r="F137" s="2"/>
      <c r="G137" s="2"/>
      <c r="H137" s="2"/>
      <c r="I137" s="2"/>
      <c r="J137" s="2"/>
      <c r="K137" s="2"/>
      <c r="L137" s="2"/>
      <c r="M137" s="2"/>
      <c r="N137" s="2"/>
      <c r="O137" s="2"/>
      <c r="P137" s="2"/>
      <c r="Q137" s="2"/>
      <c r="R137" s="2"/>
      <c r="S137" s="2"/>
      <c r="T137" s="2"/>
      <c r="U137" s="2"/>
    </row>
    <row r="138" spans="1:21">
      <c r="A138" s="1"/>
      <c r="B138" s="2"/>
      <c r="C138" s="2"/>
      <c r="D138" s="3"/>
      <c r="E138" s="4"/>
      <c r="F138" s="2"/>
      <c r="G138" s="2"/>
      <c r="H138" s="2"/>
      <c r="I138" s="2"/>
      <c r="J138" s="2"/>
      <c r="K138" s="2"/>
      <c r="L138" s="2"/>
      <c r="M138" s="2"/>
      <c r="N138" s="2"/>
      <c r="O138" s="2"/>
      <c r="P138" s="2"/>
      <c r="Q138" s="2"/>
      <c r="R138" s="2"/>
      <c r="S138" s="2"/>
      <c r="T138" s="2"/>
      <c r="U138" s="2"/>
    </row>
    <row r="139" spans="1:21">
      <c r="A139" s="1"/>
      <c r="B139" s="2"/>
      <c r="C139" s="2"/>
      <c r="D139" s="3"/>
      <c r="E139" s="4"/>
      <c r="F139" s="2"/>
      <c r="G139" s="2"/>
      <c r="H139" s="2"/>
      <c r="I139" s="2"/>
      <c r="J139" s="2"/>
      <c r="K139" s="2"/>
      <c r="L139" s="2"/>
      <c r="M139" s="2"/>
      <c r="N139" s="2"/>
      <c r="O139" s="2"/>
      <c r="P139" s="2"/>
      <c r="Q139" s="2"/>
      <c r="R139" s="2"/>
      <c r="S139" s="2"/>
      <c r="T139" s="2"/>
      <c r="U139" s="2"/>
    </row>
    <row r="140" spans="1:21">
      <c r="A140" s="1"/>
      <c r="B140" s="2"/>
      <c r="C140" s="2"/>
      <c r="D140" s="3"/>
      <c r="E140" s="4"/>
      <c r="F140" s="2"/>
      <c r="G140" s="2"/>
      <c r="H140" s="2"/>
      <c r="I140" s="2"/>
      <c r="J140" s="2"/>
      <c r="K140" s="2"/>
      <c r="L140" s="2"/>
      <c r="M140" s="2"/>
      <c r="N140" s="2"/>
      <c r="O140" s="2"/>
      <c r="P140" s="2"/>
      <c r="Q140" s="2"/>
      <c r="R140" s="2"/>
      <c r="S140" s="2"/>
      <c r="T140" s="2"/>
      <c r="U140" s="2"/>
    </row>
    <row r="141" spans="1:21">
      <c r="A141" s="1"/>
      <c r="B141" s="2"/>
      <c r="C141" s="2"/>
      <c r="D141" s="3"/>
      <c r="E141" s="4"/>
      <c r="F141" s="2"/>
      <c r="G141" s="2"/>
      <c r="H141" s="2"/>
      <c r="I141" s="2"/>
      <c r="J141" s="2"/>
      <c r="K141" s="2"/>
      <c r="L141" s="2"/>
      <c r="M141" s="2"/>
      <c r="N141" s="2"/>
      <c r="O141" s="2"/>
      <c r="P141" s="2"/>
      <c r="Q141" s="2"/>
      <c r="R141" s="2"/>
      <c r="S141" s="2"/>
      <c r="T141" s="2"/>
      <c r="U141" s="2"/>
    </row>
    <row r="142" spans="1:21">
      <c r="A142" s="1"/>
      <c r="B142" s="2"/>
      <c r="C142" s="2"/>
      <c r="D142" s="3"/>
      <c r="E142" s="4"/>
      <c r="F142" s="2"/>
      <c r="G142" s="2"/>
      <c r="H142" s="2"/>
      <c r="I142" s="2"/>
      <c r="J142" s="2"/>
      <c r="K142" s="2"/>
      <c r="L142" s="2"/>
      <c r="M142" s="2"/>
      <c r="N142" s="2"/>
      <c r="O142" s="2"/>
      <c r="P142" s="2"/>
      <c r="Q142" s="2"/>
      <c r="R142" s="2"/>
      <c r="S142" s="2"/>
      <c r="T142" s="2"/>
      <c r="U142" s="2"/>
    </row>
    <row r="143" spans="1:21">
      <c r="A143" s="1"/>
      <c r="B143" s="2"/>
      <c r="C143" s="2"/>
      <c r="D143" s="3"/>
      <c r="E143" s="4"/>
      <c r="F143" s="2"/>
      <c r="G143" s="2"/>
      <c r="H143" s="2"/>
      <c r="I143" s="2"/>
      <c r="J143" s="2"/>
      <c r="K143" s="2"/>
      <c r="L143" s="2"/>
      <c r="M143" s="2"/>
      <c r="N143" s="2"/>
      <c r="O143" s="2"/>
      <c r="P143" s="2"/>
      <c r="Q143" s="2"/>
      <c r="R143" s="2"/>
      <c r="S143" s="2"/>
      <c r="T143" s="2"/>
      <c r="U143" s="2"/>
    </row>
    <row r="144" spans="1:21">
      <c r="A144" s="1"/>
      <c r="B144" s="2"/>
      <c r="C144" s="2"/>
      <c r="D144" s="3"/>
      <c r="E144" s="4"/>
      <c r="F144" s="2"/>
      <c r="G144" s="2"/>
      <c r="H144" s="2"/>
      <c r="I144" s="2"/>
      <c r="J144" s="2"/>
      <c r="K144" s="2"/>
      <c r="L144" s="2"/>
      <c r="M144" s="2"/>
      <c r="N144" s="2"/>
      <c r="O144" s="2"/>
      <c r="P144" s="2"/>
      <c r="Q144" s="2"/>
      <c r="R144" s="2"/>
      <c r="S144" s="2"/>
      <c r="T144" s="2"/>
      <c r="U144" s="2"/>
    </row>
    <row r="145" spans="1:21">
      <c r="A145" s="1"/>
      <c r="B145" s="2"/>
      <c r="C145" s="2"/>
      <c r="D145" s="3"/>
      <c r="E145" s="4"/>
      <c r="F145" s="2"/>
      <c r="G145" s="2"/>
      <c r="H145" s="2"/>
      <c r="I145" s="2"/>
      <c r="J145" s="2"/>
      <c r="K145" s="2"/>
      <c r="L145" s="2"/>
      <c r="M145" s="2"/>
      <c r="N145" s="2"/>
      <c r="O145" s="2"/>
      <c r="P145" s="2"/>
      <c r="Q145" s="2"/>
      <c r="R145" s="2"/>
      <c r="S145" s="2"/>
      <c r="T145" s="2"/>
      <c r="U145" s="2"/>
    </row>
    <row r="146" spans="1:21">
      <c r="A146" s="1"/>
      <c r="B146" s="2"/>
      <c r="C146" s="2"/>
      <c r="D146" s="3"/>
      <c r="E146" s="4"/>
      <c r="F146" s="2"/>
      <c r="G146" s="2"/>
      <c r="H146" s="2"/>
      <c r="I146" s="2"/>
      <c r="J146" s="2"/>
      <c r="K146" s="2"/>
      <c r="L146" s="2"/>
      <c r="M146" s="2"/>
      <c r="N146" s="2"/>
      <c r="O146" s="2"/>
      <c r="P146" s="2"/>
      <c r="Q146" s="2"/>
      <c r="R146" s="2"/>
      <c r="S146" s="2"/>
      <c r="T146" s="2"/>
      <c r="U146" s="2"/>
    </row>
    <row r="147" spans="1:21">
      <c r="A147" s="1"/>
      <c r="B147" s="2"/>
      <c r="C147" s="2"/>
      <c r="D147" s="3"/>
      <c r="E147" s="4"/>
      <c r="F147" s="2"/>
      <c r="G147" s="2"/>
      <c r="H147" s="2"/>
      <c r="I147" s="2"/>
      <c r="J147" s="2"/>
      <c r="K147" s="2"/>
      <c r="L147" s="2"/>
      <c r="M147" s="2"/>
      <c r="N147" s="2"/>
      <c r="O147" s="2"/>
      <c r="P147" s="2"/>
      <c r="Q147" s="2"/>
      <c r="R147" s="2"/>
      <c r="S147" s="2"/>
      <c r="T147" s="2"/>
      <c r="U147" s="2"/>
    </row>
    <row r="148" spans="1:21">
      <c r="A148" s="1"/>
      <c r="B148" s="2"/>
      <c r="C148" s="2"/>
      <c r="D148" s="3"/>
      <c r="E148" s="4"/>
      <c r="F148" s="2"/>
      <c r="G148" s="2"/>
      <c r="H148" s="2"/>
      <c r="I148" s="2"/>
      <c r="J148" s="2"/>
      <c r="K148" s="2"/>
      <c r="L148" s="2"/>
      <c r="M148" s="2"/>
      <c r="N148" s="2"/>
      <c r="O148" s="2"/>
      <c r="P148" s="2"/>
      <c r="Q148" s="2"/>
      <c r="R148" s="2"/>
      <c r="S148" s="2"/>
      <c r="T148" s="2"/>
      <c r="U148" s="2"/>
    </row>
    <row r="149" spans="1:21">
      <c r="A149" s="1"/>
      <c r="B149" s="2"/>
      <c r="C149" s="2"/>
      <c r="D149" s="3"/>
      <c r="E149" s="4"/>
      <c r="F149" s="2"/>
      <c r="G149" s="2"/>
      <c r="H149" s="2"/>
      <c r="I149" s="2"/>
      <c r="J149" s="2"/>
      <c r="K149" s="2"/>
      <c r="L149" s="2"/>
      <c r="M149" s="2"/>
      <c r="N149" s="2"/>
      <c r="O149" s="2"/>
      <c r="P149" s="2"/>
      <c r="Q149" s="2"/>
      <c r="R149" s="2"/>
      <c r="S149" s="2"/>
      <c r="T149" s="2"/>
      <c r="U149" s="2"/>
    </row>
    <row r="150" spans="1:21">
      <c r="A150" s="1"/>
      <c r="B150" s="2"/>
      <c r="C150" s="2"/>
      <c r="D150" s="3"/>
      <c r="E150" s="4"/>
      <c r="F150" s="2"/>
      <c r="G150" s="2"/>
      <c r="H150" s="2"/>
      <c r="I150" s="2"/>
      <c r="J150" s="2"/>
      <c r="K150" s="2"/>
      <c r="L150" s="2"/>
      <c r="M150" s="2"/>
      <c r="N150" s="2"/>
      <c r="O150" s="2"/>
      <c r="P150" s="2"/>
      <c r="Q150" s="2"/>
      <c r="R150" s="2"/>
      <c r="S150" s="2"/>
      <c r="T150" s="2"/>
      <c r="U150" s="2"/>
    </row>
    <row r="151" spans="1:21">
      <c r="A151" s="1"/>
      <c r="B151" s="2"/>
      <c r="C151" s="2"/>
      <c r="D151" s="3"/>
      <c r="E151" s="4"/>
      <c r="F151" s="2"/>
      <c r="G151" s="2"/>
      <c r="H151" s="2"/>
      <c r="I151" s="2"/>
      <c r="J151" s="2"/>
      <c r="K151" s="2"/>
      <c r="L151" s="2"/>
      <c r="M151" s="2"/>
      <c r="N151" s="2"/>
      <c r="O151" s="2"/>
      <c r="P151" s="2"/>
      <c r="Q151" s="2"/>
      <c r="R151" s="2"/>
      <c r="S151" s="2"/>
      <c r="T151" s="2"/>
      <c r="U151" s="2"/>
    </row>
    <row r="152" spans="1:21">
      <c r="A152" s="1"/>
      <c r="B152" s="2"/>
      <c r="C152" s="2"/>
      <c r="D152" s="3"/>
      <c r="E152" s="4"/>
      <c r="F152" s="2"/>
      <c r="G152" s="2"/>
      <c r="H152" s="2"/>
      <c r="I152" s="2"/>
      <c r="J152" s="2"/>
      <c r="K152" s="2"/>
      <c r="L152" s="2"/>
      <c r="M152" s="2"/>
      <c r="N152" s="2"/>
      <c r="O152" s="2"/>
      <c r="P152" s="2"/>
      <c r="Q152" s="2"/>
      <c r="R152" s="2"/>
      <c r="S152" s="2"/>
      <c r="T152" s="2"/>
      <c r="U152" s="2"/>
    </row>
    <row r="153" spans="1:21">
      <c r="A153" s="1"/>
      <c r="B153" s="2"/>
      <c r="C153" s="2"/>
      <c r="D153" s="3"/>
      <c r="E153" s="4"/>
      <c r="F153" s="2"/>
      <c r="G153" s="2"/>
      <c r="H153" s="2"/>
      <c r="I153" s="2"/>
      <c r="J153" s="2"/>
      <c r="K153" s="2"/>
      <c r="L153" s="2"/>
      <c r="M153" s="2"/>
      <c r="N153" s="2"/>
      <c r="O153" s="2"/>
      <c r="P153" s="2"/>
      <c r="Q153" s="2"/>
      <c r="R153" s="2"/>
      <c r="S153" s="2"/>
      <c r="T153" s="2"/>
      <c r="U153" s="2"/>
    </row>
    <row r="154" spans="1:21">
      <c r="A154" s="1"/>
      <c r="B154" s="2"/>
      <c r="C154" s="2"/>
      <c r="D154" s="3"/>
      <c r="E154" s="4"/>
      <c r="F154" s="2"/>
      <c r="G154" s="2"/>
      <c r="H154" s="2"/>
      <c r="I154" s="2"/>
      <c r="J154" s="2"/>
      <c r="K154" s="2"/>
      <c r="L154" s="2"/>
      <c r="M154" s="2"/>
      <c r="N154" s="2"/>
      <c r="O154" s="2"/>
      <c r="P154" s="2"/>
      <c r="Q154" s="2"/>
      <c r="R154" s="2"/>
      <c r="S154" s="2"/>
      <c r="T154" s="2"/>
      <c r="U154" s="2"/>
    </row>
    <row r="155" spans="1:21">
      <c r="A155" s="1"/>
      <c r="B155" s="2"/>
      <c r="C155" s="2"/>
      <c r="D155" s="3"/>
      <c r="E155" s="4"/>
      <c r="F155" s="2"/>
      <c r="G155" s="2"/>
      <c r="H155" s="2"/>
      <c r="I155" s="2"/>
      <c r="J155" s="2"/>
      <c r="K155" s="2"/>
      <c r="L155" s="2"/>
      <c r="M155" s="2"/>
      <c r="N155" s="2"/>
      <c r="O155" s="2"/>
      <c r="P155" s="2"/>
      <c r="Q155" s="2"/>
      <c r="R155" s="2"/>
      <c r="S155" s="2"/>
      <c r="T155" s="2"/>
      <c r="U155" s="2"/>
    </row>
    <row r="156" spans="1:21">
      <c r="A156" s="1"/>
      <c r="B156" s="2"/>
      <c r="C156" s="2"/>
      <c r="D156" s="3"/>
      <c r="E156" s="4"/>
      <c r="F156" s="2"/>
      <c r="G156" s="2"/>
      <c r="H156" s="2"/>
      <c r="I156" s="2"/>
      <c r="J156" s="2"/>
      <c r="K156" s="2"/>
      <c r="L156" s="2"/>
      <c r="M156" s="2"/>
      <c r="N156" s="2"/>
      <c r="O156" s="2"/>
      <c r="P156" s="2"/>
      <c r="Q156" s="2"/>
      <c r="R156" s="2"/>
      <c r="S156" s="2"/>
      <c r="T156" s="2"/>
      <c r="U156" s="2"/>
    </row>
    <row r="157" spans="1:21">
      <c r="A157" s="1"/>
      <c r="B157" s="2"/>
      <c r="C157" s="2"/>
      <c r="D157" s="3"/>
      <c r="E157" s="4"/>
      <c r="F157" s="2"/>
      <c r="G157" s="2"/>
      <c r="H157" s="2"/>
      <c r="I157" s="2"/>
      <c r="J157" s="2"/>
      <c r="K157" s="2"/>
      <c r="L157" s="2"/>
      <c r="M157" s="2"/>
      <c r="N157" s="2"/>
      <c r="O157" s="2"/>
      <c r="P157" s="2"/>
      <c r="Q157" s="2"/>
      <c r="R157" s="2"/>
      <c r="S157" s="2"/>
      <c r="T157" s="2"/>
      <c r="U157" s="2"/>
    </row>
    <row r="158" spans="1:21">
      <c r="A158" s="1"/>
      <c r="B158" s="2"/>
      <c r="C158" s="2"/>
      <c r="D158" s="3"/>
      <c r="E158" s="4"/>
      <c r="F158" s="2"/>
      <c r="G158" s="2"/>
      <c r="H158" s="2"/>
      <c r="I158" s="2"/>
      <c r="J158" s="2"/>
      <c r="K158" s="2"/>
      <c r="L158" s="2"/>
      <c r="M158" s="2"/>
      <c r="N158" s="2"/>
      <c r="O158" s="2"/>
      <c r="P158" s="2"/>
      <c r="Q158" s="2"/>
      <c r="R158" s="2"/>
      <c r="S158" s="2"/>
      <c r="T158" s="2"/>
      <c r="U158" s="2"/>
    </row>
    <row r="159" spans="1:21">
      <c r="A159" s="1"/>
      <c r="B159" s="2"/>
      <c r="C159" s="2"/>
      <c r="D159" s="3"/>
      <c r="E159" s="4"/>
      <c r="F159" s="2"/>
      <c r="G159" s="2"/>
      <c r="H159" s="2"/>
      <c r="I159" s="2"/>
      <c r="J159" s="2"/>
      <c r="K159" s="2"/>
      <c r="L159" s="2"/>
      <c r="M159" s="2"/>
      <c r="N159" s="2"/>
      <c r="O159" s="2"/>
      <c r="P159" s="2"/>
      <c r="Q159" s="2"/>
      <c r="R159" s="2"/>
      <c r="S159" s="2"/>
      <c r="T159" s="2"/>
      <c r="U159" s="2"/>
    </row>
    <row r="160" spans="1:21">
      <c r="A160" s="1"/>
      <c r="B160" s="2"/>
      <c r="C160" s="2"/>
      <c r="D160" s="3"/>
      <c r="E160" s="4"/>
      <c r="F160" s="2"/>
      <c r="G160" s="2"/>
      <c r="H160" s="2"/>
      <c r="I160" s="2"/>
      <c r="J160" s="2"/>
      <c r="K160" s="2"/>
      <c r="L160" s="2"/>
      <c r="M160" s="2"/>
      <c r="N160" s="2"/>
      <c r="O160" s="2"/>
      <c r="P160" s="2"/>
      <c r="Q160" s="2"/>
      <c r="R160" s="2"/>
      <c r="S160" s="2"/>
      <c r="T160" s="2"/>
      <c r="U160" s="2"/>
    </row>
    <row r="161" spans="1:21">
      <c r="A161" s="1"/>
      <c r="B161" s="2"/>
      <c r="C161" s="2"/>
      <c r="D161" s="3"/>
      <c r="E161" s="4"/>
      <c r="F161" s="2"/>
      <c r="G161" s="2"/>
      <c r="H161" s="2"/>
      <c r="I161" s="2"/>
      <c r="J161" s="2"/>
      <c r="K161" s="2"/>
      <c r="L161" s="2"/>
      <c r="M161" s="2"/>
      <c r="N161" s="2"/>
      <c r="O161" s="2"/>
      <c r="P161" s="2"/>
      <c r="Q161" s="2"/>
      <c r="R161" s="2"/>
      <c r="S161" s="2"/>
      <c r="T161" s="2"/>
      <c r="U161" s="2"/>
    </row>
    <row r="162" spans="1:21">
      <c r="A162" s="1"/>
      <c r="B162" s="2"/>
      <c r="C162" s="2"/>
      <c r="D162" s="3"/>
      <c r="E162" s="4"/>
      <c r="F162" s="2"/>
      <c r="G162" s="2"/>
      <c r="H162" s="2"/>
      <c r="I162" s="2"/>
      <c r="J162" s="2"/>
      <c r="K162" s="2"/>
      <c r="L162" s="2"/>
      <c r="M162" s="2"/>
      <c r="N162" s="2"/>
      <c r="O162" s="2"/>
      <c r="P162" s="2"/>
      <c r="Q162" s="2"/>
      <c r="R162" s="2"/>
      <c r="S162" s="2"/>
      <c r="T162" s="2"/>
      <c r="U162" s="2"/>
    </row>
    <row r="163" spans="1:21">
      <c r="A163" s="1"/>
      <c r="B163" s="2"/>
      <c r="C163" s="2"/>
      <c r="D163" s="3"/>
      <c r="E163" s="4"/>
      <c r="F163" s="2"/>
      <c r="G163" s="2"/>
      <c r="H163" s="2"/>
      <c r="I163" s="2"/>
      <c r="J163" s="2"/>
      <c r="K163" s="2"/>
      <c r="L163" s="2"/>
      <c r="M163" s="2"/>
      <c r="N163" s="2"/>
      <c r="O163" s="2"/>
      <c r="P163" s="2"/>
      <c r="Q163" s="2"/>
      <c r="R163" s="2"/>
      <c r="S163" s="2"/>
      <c r="T163" s="2"/>
      <c r="U163" s="2"/>
    </row>
    <row r="164" spans="1:21">
      <c r="A164" s="1"/>
      <c r="B164" s="2"/>
      <c r="C164" s="2"/>
      <c r="D164" s="3"/>
      <c r="E164" s="4"/>
      <c r="F164" s="2"/>
      <c r="G164" s="2"/>
      <c r="H164" s="2"/>
      <c r="I164" s="2"/>
      <c r="J164" s="2"/>
      <c r="K164" s="2"/>
      <c r="L164" s="2"/>
      <c r="M164" s="2"/>
      <c r="N164" s="2"/>
      <c r="O164" s="2"/>
      <c r="P164" s="2"/>
      <c r="Q164" s="2"/>
      <c r="R164" s="2"/>
      <c r="S164" s="2"/>
      <c r="T164" s="2"/>
      <c r="U164" s="2"/>
    </row>
    <row r="165" spans="1:21">
      <c r="A165" s="1"/>
      <c r="B165" s="2"/>
      <c r="C165" s="2"/>
      <c r="D165" s="3"/>
      <c r="E165" s="4"/>
      <c r="F165" s="2"/>
      <c r="G165" s="2"/>
      <c r="H165" s="2"/>
      <c r="I165" s="2"/>
      <c r="J165" s="2"/>
      <c r="K165" s="2"/>
      <c r="L165" s="2"/>
      <c r="M165" s="2"/>
      <c r="N165" s="2"/>
      <c r="O165" s="2"/>
      <c r="P165" s="2"/>
      <c r="Q165" s="2"/>
      <c r="R165" s="2"/>
      <c r="S165" s="2"/>
      <c r="T165" s="2"/>
      <c r="U165" s="2"/>
    </row>
    <row r="166" spans="1:21">
      <c r="A166" s="1"/>
      <c r="B166" s="2"/>
      <c r="C166" s="2"/>
      <c r="D166" s="3"/>
      <c r="E166" s="4"/>
      <c r="F166" s="2"/>
      <c r="G166" s="2"/>
      <c r="H166" s="2"/>
      <c r="I166" s="2"/>
      <c r="J166" s="2"/>
      <c r="K166" s="2"/>
      <c r="L166" s="2"/>
      <c r="M166" s="2"/>
      <c r="N166" s="2"/>
      <c r="O166" s="2"/>
      <c r="P166" s="2"/>
      <c r="Q166" s="2"/>
      <c r="R166" s="2"/>
      <c r="S166" s="2"/>
      <c r="T166" s="2"/>
      <c r="U166" s="2"/>
    </row>
    <row r="167" spans="1:21">
      <c r="A167" s="1"/>
      <c r="B167" s="2"/>
      <c r="C167" s="2"/>
      <c r="D167" s="3"/>
      <c r="E167" s="4"/>
      <c r="F167" s="2"/>
      <c r="G167" s="2"/>
      <c r="H167" s="2"/>
      <c r="I167" s="2"/>
      <c r="J167" s="2"/>
      <c r="K167" s="2"/>
      <c r="L167" s="2"/>
      <c r="M167" s="2"/>
      <c r="N167" s="2"/>
      <c r="O167" s="2"/>
      <c r="P167" s="2"/>
      <c r="Q167" s="2"/>
      <c r="R167" s="2"/>
      <c r="S167" s="2"/>
      <c r="T167" s="2"/>
      <c r="U167" s="2"/>
    </row>
    <row r="168" spans="1:21">
      <c r="A168" s="1"/>
      <c r="B168" s="2"/>
      <c r="C168" s="2"/>
      <c r="D168" s="3"/>
      <c r="E168" s="4"/>
      <c r="F168" s="2"/>
      <c r="G168" s="2"/>
      <c r="H168" s="2"/>
      <c r="I168" s="2"/>
      <c r="J168" s="2"/>
      <c r="K168" s="2"/>
      <c r="L168" s="2"/>
      <c r="M168" s="2"/>
      <c r="N168" s="2"/>
      <c r="O168" s="2"/>
      <c r="P168" s="2"/>
      <c r="Q168" s="2"/>
      <c r="R168" s="2"/>
      <c r="S168" s="2"/>
      <c r="T168" s="2"/>
      <c r="U168" s="2"/>
    </row>
    <row r="169" spans="1:21">
      <c r="A169" s="1"/>
      <c r="B169" s="2"/>
      <c r="C169" s="2"/>
      <c r="D169" s="3"/>
      <c r="E169" s="4"/>
      <c r="F169" s="2"/>
      <c r="G169" s="2"/>
      <c r="H169" s="2"/>
      <c r="I169" s="2"/>
      <c r="J169" s="2"/>
      <c r="K169" s="2"/>
      <c r="L169" s="2"/>
      <c r="M169" s="2"/>
      <c r="N169" s="2"/>
      <c r="O169" s="2"/>
      <c r="P169" s="2"/>
      <c r="Q169" s="2"/>
      <c r="R169" s="2"/>
      <c r="S169" s="2"/>
      <c r="T169" s="2"/>
      <c r="U169" s="2"/>
    </row>
    <row r="170" spans="1:21">
      <c r="A170" s="1"/>
      <c r="B170" s="2"/>
      <c r="C170" s="2"/>
      <c r="D170" s="3"/>
      <c r="E170" s="4"/>
      <c r="F170" s="2"/>
      <c r="G170" s="2"/>
      <c r="H170" s="2"/>
      <c r="I170" s="2"/>
      <c r="J170" s="2"/>
      <c r="K170" s="2"/>
      <c r="L170" s="2"/>
      <c r="M170" s="2"/>
      <c r="N170" s="2"/>
      <c r="O170" s="2"/>
      <c r="P170" s="2"/>
      <c r="Q170" s="2"/>
      <c r="R170" s="2"/>
      <c r="S170" s="2"/>
      <c r="T170" s="2"/>
      <c r="U170" s="2"/>
    </row>
    <row r="171" spans="1:21">
      <c r="A171" s="1"/>
      <c r="B171" s="2"/>
      <c r="C171" s="2"/>
      <c r="D171" s="3"/>
      <c r="E171" s="4"/>
      <c r="F171" s="2"/>
      <c r="G171" s="2"/>
      <c r="H171" s="2"/>
      <c r="I171" s="2"/>
      <c r="J171" s="2"/>
      <c r="K171" s="2"/>
      <c r="L171" s="2"/>
      <c r="M171" s="2"/>
      <c r="N171" s="2"/>
      <c r="O171" s="2"/>
      <c r="P171" s="2"/>
      <c r="Q171" s="2"/>
      <c r="R171" s="2"/>
      <c r="S171" s="2"/>
      <c r="T171" s="2"/>
      <c r="U171" s="2"/>
    </row>
    <row r="172" spans="1:21">
      <c r="A172" s="1"/>
      <c r="B172" s="2"/>
      <c r="C172" s="2"/>
      <c r="D172" s="3"/>
      <c r="E172" s="4"/>
      <c r="F172" s="2"/>
      <c r="G172" s="2"/>
      <c r="H172" s="2"/>
      <c r="I172" s="2"/>
      <c r="J172" s="2"/>
      <c r="K172" s="2"/>
      <c r="L172" s="2"/>
      <c r="M172" s="2"/>
      <c r="N172" s="2"/>
      <c r="O172" s="2"/>
      <c r="P172" s="2"/>
      <c r="Q172" s="2"/>
      <c r="R172" s="2"/>
      <c r="S172" s="2"/>
      <c r="T172" s="2"/>
      <c r="U172" s="2"/>
    </row>
    <row r="173" spans="1:21">
      <c r="A173" s="1"/>
      <c r="B173" s="2"/>
      <c r="C173" s="2"/>
      <c r="D173" s="3"/>
      <c r="E173" s="4"/>
      <c r="F173" s="2"/>
      <c r="G173" s="2"/>
      <c r="H173" s="2"/>
      <c r="I173" s="2"/>
      <c r="J173" s="2"/>
      <c r="K173" s="2"/>
      <c r="L173" s="2"/>
      <c r="M173" s="2"/>
      <c r="N173" s="2"/>
      <c r="O173" s="2"/>
      <c r="P173" s="2"/>
      <c r="Q173" s="2"/>
      <c r="R173" s="2"/>
      <c r="S173" s="2"/>
      <c r="T173" s="2"/>
      <c r="U173" s="2"/>
    </row>
    <row r="174" spans="1:21">
      <c r="A174" s="1"/>
      <c r="B174" s="2"/>
      <c r="C174" s="2"/>
      <c r="D174" s="3"/>
      <c r="E174" s="4"/>
      <c r="F174" s="2"/>
      <c r="G174" s="2"/>
      <c r="H174" s="2"/>
      <c r="I174" s="2"/>
      <c r="J174" s="2"/>
      <c r="K174" s="2"/>
      <c r="L174" s="2"/>
      <c r="M174" s="2"/>
      <c r="N174" s="2"/>
      <c r="O174" s="2"/>
      <c r="P174" s="2"/>
      <c r="Q174" s="2"/>
      <c r="R174" s="2"/>
      <c r="S174" s="2"/>
      <c r="T174" s="2"/>
      <c r="U174" s="2"/>
    </row>
    <row r="175" spans="1:21">
      <c r="A175" s="1"/>
      <c r="B175" s="2"/>
      <c r="C175" s="2"/>
      <c r="D175" s="3"/>
      <c r="E175" s="4"/>
      <c r="F175" s="2"/>
      <c r="G175" s="2"/>
      <c r="H175" s="2"/>
      <c r="I175" s="2"/>
      <c r="J175" s="2"/>
      <c r="K175" s="2"/>
      <c r="L175" s="2"/>
      <c r="M175" s="2"/>
      <c r="N175" s="2"/>
      <c r="O175" s="2"/>
      <c r="P175" s="2"/>
      <c r="Q175" s="2"/>
      <c r="R175" s="2"/>
      <c r="S175" s="2"/>
      <c r="T175" s="2"/>
      <c r="U175" s="2"/>
    </row>
    <row r="176" spans="1:21">
      <c r="A176" s="1"/>
      <c r="B176" s="2"/>
      <c r="C176" s="2"/>
      <c r="D176" s="3"/>
      <c r="E176" s="4"/>
      <c r="F176" s="2"/>
      <c r="G176" s="2"/>
      <c r="H176" s="2"/>
      <c r="I176" s="2"/>
      <c r="J176" s="2"/>
      <c r="K176" s="2"/>
      <c r="L176" s="2"/>
      <c r="M176" s="2"/>
      <c r="N176" s="2"/>
      <c r="O176" s="2"/>
      <c r="P176" s="2"/>
      <c r="Q176" s="2"/>
      <c r="R176" s="2"/>
      <c r="S176" s="2"/>
      <c r="T176" s="2"/>
      <c r="U176" s="2"/>
    </row>
    <row r="177" spans="1:21">
      <c r="A177" s="1"/>
      <c r="B177" s="2"/>
      <c r="C177" s="2"/>
      <c r="D177" s="3"/>
      <c r="E177" s="4"/>
      <c r="F177" s="2"/>
      <c r="G177" s="2"/>
      <c r="H177" s="2"/>
      <c r="I177" s="2"/>
      <c r="J177" s="2"/>
      <c r="K177" s="2"/>
      <c r="L177" s="2"/>
      <c r="M177" s="2"/>
      <c r="N177" s="2"/>
      <c r="O177" s="2"/>
      <c r="P177" s="2"/>
      <c r="Q177" s="2"/>
      <c r="R177" s="2"/>
      <c r="S177" s="2"/>
      <c r="T177" s="2"/>
      <c r="U177" s="2"/>
    </row>
    <row r="178" spans="1:21">
      <c r="A178" s="1"/>
      <c r="B178" s="2"/>
      <c r="C178" s="2"/>
      <c r="D178" s="3"/>
      <c r="E178" s="4"/>
      <c r="F178" s="2"/>
      <c r="G178" s="2"/>
      <c r="H178" s="2"/>
      <c r="I178" s="2"/>
      <c r="J178" s="2"/>
      <c r="K178" s="2"/>
      <c r="L178" s="2"/>
      <c r="M178" s="2"/>
      <c r="N178" s="2"/>
      <c r="O178" s="2"/>
      <c r="P178" s="2"/>
      <c r="Q178" s="2"/>
      <c r="R178" s="2"/>
      <c r="S178" s="2"/>
      <c r="T178" s="2"/>
      <c r="U178" s="2"/>
    </row>
    <row r="179" spans="1:21">
      <c r="A179" s="1"/>
      <c r="B179" s="2"/>
      <c r="C179" s="2"/>
      <c r="D179" s="3"/>
      <c r="E179" s="4"/>
      <c r="F179" s="2"/>
      <c r="G179" s="2"/>
      <c r="H179" s="2"/>
      <c r="I179" s="2"/>
      <c r="J179" s="2"/>
      <c r="K179" s="2"/>
      <c r="L179" s="2"/>
      <c r="M179" s="2"/>
      <c r="N179" s="2"/>
      <c r="O179" s="2"/>
      <c r="P179" s="2"/>
      <c r="Q179" s="2"/>
      <c r="R179" s="2"/>
      <c r="S179" s="2"/>
      <c r="T179" s="2"/>
      <c r="U179" s="2"/>
    </row>
    <row r="180" spans="1:21">
      <c r="A180" s="1"/>
      <c r="B180" s="2"/>
      <c r="C180" s="2"/>
      <c r="D180" s="3"/>
      <c r="E180" s="4"/>
      <c r="F180" s="2"/>
      <c r="G180" s="2"/>
      <c r="H180" s="2"/>
      <c r="I180" s="2"/>
      <c r="J180" s="2"/>
      <c r="K180" s="2"/>
      <c r="L180" s="2"/>
      <c r="M180" s="2"/>
      <c r="N180" s="2"/>
      <c r="O180" s="2"/>
      <c r="P180" s="2"/>
      <c r="Q180" s="2"/>
      <c r="R180" s="2"/>
      <c r="S180" s="2"/>
      <c r="T180" s="2"/>
      <c r="U180" s="2"/>
    </row>
    <row r="181" spans="1:21">
      <c r="A181" s="1"/>
      <c r="B181" s="2"/>
      <c r="C181" s="2"/>
      <c r="D181" s="3"/>
      <c r="E181" s="4"/>
      <c r="F181" s="2"/>
      <c r="G181" s="2"/>
      <c r="H181" s="2"/>
      <c r="I181" s="2"/>
      <c r="J181" s="2"/>
      <c r="K181" s="2"/>
      <c r="L181" s="2"/>
      <c r="M181" s="2"/>
      <c r="N181" s="2"/>
      <c r="O181" s="2"/>
      <c r="P181" s="2"/>
      <c r="Q181" s="2"/>
      <c r="R181" s="2"/>
      <c r="S181" s="2"/>
      <c r="T181" s="2"/>
      <c r="U181" s="2"/>
    </row>
    <row r="182" spans="1:21">
      <c r="A182" s="1"/>
      <c r="B182" s="2"/>
      <c r="C182" s="2"/>
      <c r="D182" s="3"/>
      <c r="E182" s="4"/>
      <c r="F182" s="2"/>
      <c r="G182" s="2"/>
      <c r="H182" s="2"/>
      <c r="I182" s="2"/>
      <c r="J182" s="2"/>
      <c r="K182" s="2"/>
      <c r="L182" s="2"/>
      <c r="M182" s="2"/>
      <c r="N182" s="2"/>
      <c r="O182" s="2"/>
      <c r="P182" s="2"/>
      <c r="Q182" s="2"/>
      <c r="R182" s="2"/>
      <c r="S182" s="2"/>
      <c r="T182" s="2"/>
      <c r="U182" s="2"/>
    </row>
    <row r="183" spans="1:21">
      <c r="A183" s="1"/>
      <c r="B183" s="2"/>
      <c r="C183" s="2"/>
      <c r="D183" s="3"/>
      <c r="E183" s="4"/>
      <c r="F183" s="2"/>
      <c r="G183" s="2"/>
      <c r="H183" s="2"/>
      <c r="I183" s="2"/>
      <c r="J183" s="2"/>
      <c r="K183" s="2"/>
      <c r="L183" s="2"/>
      <c r="M183" s="2"/>
      <c r="N183" s="2"/>
      <c r="O183" s="2"/>
      <c r="P183" s="2"/>
      <c r="Q183" s="2"/>
      <c r="R183" s="2"/>
      <c r="S183" s="2"/>
      <c r="T183" s="2"/>
      <c r="U183" s="2"/>
    </row>
    <row r="184" spans="1:21">
      <c r="A184" s="1"/>
      <c r="B184" s="2"/>
      <c r="C184" s="2"/>
      <c r="D184" s="3"/>
      <c r="E184" s="4"/>
      <c r="F184" s="2"/>
      <c r="G184" s="2"/>
      <c r="H184" s="2"/>
      <c r="I184" s="2"/>
      <c r="J184" s="2"/>
      <c r="K184" s="2"/>
      <c r="L184" s="2"/>
      <c r="M184" s="2"/>
      <c r="N184" s="2"/>
      <c r="O184" s="2"/>
      <c r="P184" s="2"/>
      <c r="Q184" s="2"/>
      <c r="R184" s="2"/>
      <c r="S184" s="2"/>
      <c r="T184" s="2"/>
      <c r="U184" s="2"/>
    </row>
    <row r="185" spans="1:21">
      <c r="A185" s="1"/>
      <c r="B185" s="2"/>
      <c r="C185" s="2"/>
      <c r="D185" s="3"/>
      <c r="E185" s="4"/>
      <c r="F185" s="2"/>
      <c r="G185" s="2"/>
      <c r="H185" s="2"/>
      <c r="I185" s="2"/>
      <c r="J185" s="2"/>
      <c r="K185" s="2"/>
      <c r="L185" s="2"/>
      <c r="M185" s="2"/>
      <c r="N185" s="2"/>
      <c r="O185" s="2"/>
      <c r="P185" s="2"/>
      <c r="Q185" s="2"/>
      <c r="R185" s="2"/>
      <c r="S185" s="2"/>
      <c r="T185" s="2"/>
      <c r="U185" s="2"/>
    </row>
    <row r="186" spans="1:21">
      <c r="A186" s="1"/>
      <c r="B186" s="2"/>
      <c r="C186" s="2"/>
      <c r="D186" s="3"/>
      <c r="E186" s="4"/>
      <c r="F186" s="2"/>
      <c r="G186" s="2"/>
      <c r="H186" s="2"/>
      <c r="I186" s="2"/>
      <c r="J186" s="2"/>
      <c r="K186" s="2"/>
      <c r="L186" s="2"/>
      <c r="M186" s="2"/>
      <c r="N186" s="2"/>
      <c r="O186" s="2"/>
      <c r="P186" s="2"/>
      <c r="Q186" s="2"/>
      <c r="R186" s="2"/>
      <c r="S186" s="2"/>
      <c r="T186" s="2"/>
      <c r="U186" s="2"/>
    </row>
    <row r="187" spans="1:21">
      <c r="A187" s="1"/>
      <c r="B187" s="2"/>
      <c r="C187" s="2"/>
      <c r="D187" s="3"/>
      <c r="E187" s="4"/>
      <c r="F187" s="2"/>
      <c r="G187" s="2"/>
      <c r="H187" s="2"/>
      <c r="I187" s="2"/>
      <c r="J187" s="2"/>
      <c r="K187" s="2"/>
      <c r="L187" s="2"/>
      <c r="M187" s="2"/>
      <c r="N187" s="2"/>
      <c r="O187" s="2"/>
      <c r="P187" s="2"/>
      <c r="Q187" s="2"/>
      <c r="R187" s="2"/>
      <c r="S187" s="2"/>
      <c r="T187" s="2"/>
      <c r="U187" s="2"/>
    </row>
    <row r="188" spans="1:21">
      <c r="A188" s="1"/>
      <c r="B188" s="2"/>
      <c r="C188" s="2"/>
      <c r="D188" s="3"/>
      <c r="E188" s="4"/>
      <c r="F188" s="2"/>
      <c r="G188" s="2"/>
      <c r="H188" s="2"/>
      <c r="I188" s="2"/>
      <c r="J188" s="2"/>
      <c r="K188" s="2"/>
      <c r="L188" s="2"/>
      <c r="M188" s="2"/>
      <c r="N188" s="2"/>
      <c r="O188" s="2"/>
      <c r="P188" s="2"/>
      <c r="Q188" s="2"/>
      <c r="R188" s="2"/>
      <c r="S188" s="2"/>
      <c r="T188" s="2"/>
      <c r="U188" s="2"/>
    </row>
    <row r="189" spans="1:21">
      <c r="A189" s="1"/>
      <c r="B189" s="2"/>
      <c r="C189" s="2"/>
      <c r="D189" s="3"/>
      <c r="E189" s="4"/>
      <c r="F189" s="2"/>
      <c r="G189" s="2"/>
      <c r="H189" s="2"/>
      <c r="I189" s="2"/>
      <c r="J189" s="2"/>
      <c r="K189" s="2"/>
      <c r="L189" s="2"/>
      <c r="M189" s="2"/>
      <c r="N189" s="2"/>
      <c r="O189" s="2"/>
      <c r="P189" s="2"/>
      <c r="Q189" s="2"/>
      <c r="R189" s="2"/>
      <c r="S189" s="2"/>
      <c r="T189" s="2"/>
      <c r="U189" s="2"/>
    </row>
    <row r="190" spans="1:21">
      <c r="A190" s="1"/>
      <c r="B190" s="2"/>
      <c r="C190" s="2"/>
      <c r="D190" s="3"/>
      <c r="E190" s="4"/>
      <c r="F190" s="2"/>
      <c r="G190" s="2"/>
      <c r="H190" s="2"/>
      <c r="I190" s="2"/>
      <c r="J190" s="2"/>
      <c r="K190" s="2"/>
      <c r="L190" s="2"/>
      <c r="M190" s="2"/>
      <c r="N190" s="2"/>
      <c r="O190" s="2"/>
      <c r="P190" s="2"/>
      <c r="Q190" s="2"/>
      <c r="R190" s="2"/>
      <c r="S190" s="2"/>
      <c r="T190" s="2"/>
      <c r="U190" s="2"/>
    </row>
    <row r="191" spans="1:21">
      <c r="A191" s="1"/>
      <c r="B191" s="2"/>
      <c r="C191" s="2"/>
      <c r="D191" s="3"/>
      <c r="E191" s="4"/>
      <c r="F191" s="2"/>
      <c r="G191" s="2"/>
      <c r="H191" s="2"/>
      <c r="I191" s="2"/>
      <c r="J191" s="2"/>
      <c r="K191" s="2"/>
      <c r="L191" s="2"/>
      <c r="M191" s="2"/>
      <c r="N191" s="2"/>
      <c r="O191" s="2"/>
      <c r="P191" s="2"/>
      <c r="Q191" s="2"/>
      <c r="R191" s="2"/>
      <c r="S191" s="2"/>
      <c r="T191" s="2"/>
      <c r="U191" s="2"/>
    </row>
    <row r="192" spans="1:21">
      <c r="A192" s="1"/>
      <c r="B192" s="2"/>
      <c r="C192" s="2"/>
      <c r="D192" s="3"/>
      <c r="E192" s="4"/>
      <c r="F192" s="2"/>
      <c r="G192" s="2"/>
      <c r="H192" s="2"/>
      <c r="I192" s="2"/>
      <c r="J192" s="2"/>
      <c r="K192" s="2"/>
      <c r="L192" s="2"/>
      <c r="M192" s="2"/>
      <c r="N192" s="2"/>
      <c r="O192" s="2"/>
      <c r="P192" s="2"/>
      <c r="Q192" s="2"/>
      <c r="R192" s="2"/>
      <c r="S192" s="2"/>
      <c r="T192" s="2"/>
      <c r="U192" s="2"/>
    </row>
    <row r="193" spans="1:21">
      <c r="A193" s="1"/>
      <c r="B193" s="2"/>
      <c r="C193" s="2"/>
      <c r="D193" s="3"/>
      <c r="E193" s="4"/>
      <c r="F193" s="2"/>
      <c r="G193" s="2"/>
      <c r="H193" s="2"/>
      <c r="I193" s="2"/>
      <c r="J193" s="2"/>
      <c r="K193" s="2"/>
      <c r="L193" s="2"/>
      <c r="M193" s="2"/>
      <c r="N193" s="2"/>
      <c r="O193" s="2"/>
      <c r="P193" s="2"/>
      <c r="Q193" s="2"/>
      <c r="R193" s="2"/>
      <c r="S193" s="2"/>
      <c r="T193" s="2"/>
      <c r="U193" s="2"/>
    </row>
    <row r="194" spans="1:21">
      <c r="A194" s="1"/>
      <c r="B194" s="2"/>
      <c r="C194" s="2"/>
      <c r="D194" s="3"/>
      <c r="E194" s="4"/>
      <c r="F194" s="2"/>
      <c r="G194" s="2"/>
      <c r="H194" s="2"/>
      <c r="I194" s="2"/>
      <c r="J194" s="2"/>
      <c r="K194" s="2"/>
      <c r="L194" s="2"/>
      <c r="M194" s="2"/>
      <c r="N194" s="2"/>
      <c r="O194" s="2"/>
      <c r="P194" s="2"/>
      <c r="Q194" s="2"/>
      <c r="R194" s="2"/>
      <c r="S194" s="2"/>
      <c r="T194" s="2"/>
      <c r="U194" s="2"/>
    </row>
    <row r="195" spans="1:21">
      <c r="A195" s="1"/>
      <c r="B195" s="2"/>
      <c r="C195" s="2"/>
      <c r="D195" s="3"/>
      <c r="E195" s="4"/>
      <c r="F195" s="2"/>
      <c r="G195" s="2"/>
      <c r="H195" s="2"/>
      <c r="I195" s="2"/>
      <c r="J195" s="2"/>
      <c r="K195" s="2"/>
      <c r="L195" s="2"/>
      <c r="M195" s="2"/>
      <c r="N195" s="2"/>
      <c r="O195" s="2"/>
      <c r="P195" s="2"/>
      <c r="Q195" s="2"/>
      <c r="R195" s="2"/>
      <c r="S195" s="2"/>
      <c r="T195" s="2"/>
      <c r="U195" s="2"/>
    </row>
    <row r="196" spans="1:21">
      <c r="A196" s="1"/>
      <c r="B196" s="2"/>
      <c r="C196" s="2"/>
      <c r="D196" s="3"/>
      <c r="E196" s="4"/>
      <c r="F196" s="2"/>
      <c r="G196" s="2"/>
      <c r="H196" s="2"/>
      <c r="I196" s="2"/>
      <c r="J196" s="2"/>
      <c r="K196" s="2"/>
      <c r="L196" s="2"/>
      <c r="M196" s="2"/>
      <c r="N196" s="2"/>
      <c r="O196" s="2"/>
      <c r="P196" s="2"/>
      <c r="Q196" s="2"/>
      <c r="R196" s="2"/>
      <c r="S196" s="2"/>
      <c r="T196" s="2"/>
      <c r="U196" s="2"/>
    </row>
    <row r="197" spans="1:21">
      <c r="A197" s="1"/>
      <c r="B197" s="2"/>
      <c r="C197" s="2"/>
      <c r="D197" s="3"/>
      <c r="E197" s="4"/>
      <c r="F197" s="2"/>
      <c r="G197" s="2"/>
      <c r="H197" s="2"/>
      <c r="I197" s="2"/>
      <c r="J197" s="2"/>
      <c r="K197" s="2"/>
      <c r="L197" s="2"/>
      <c r="M197" s="2"/>
      <c r="N197" s="2"/>
      <c r="O197" s="2"/>
      <c r="P197" s="2"/>
      <c r="Q197" s="2"/>
      <c r="R197" s="2"/>
      <c r="S197" s="2"/>
      <c r="T197" s="2"/>
      <c r="U197" s="2"/>
    </row>
    <row r="198" spans="1:21">
      <c r="A198" s="1"/>
      <c r="B198" s="2"/>
      <c r="C198" s="2"/>
      <c r="D198" s="3"/>
      <c r="E198" s="4"/>
      <c r="F198" s="2"/>
      <c r="G198" s="2"/>
      <c r="H198" s="2"/>
      <c r="I198" s="2"/>
      <c r="J198" s="2"/>
      <c r="K198" s="2"/>
      <c r="L198" s="2"/>
      <c r="M198" s="2"/>
      <c r="N198" s="2"/>
      <c r="O198" s="2"/>
      <c r="P198" s="2"/>
      <c r="Q198" s="2"/>
      <c r="R198" s="2"/>
      <c r="S198" s="2"/>
      <c r="T198" s="2"/>
      <c r="U198" s="2"/>
    </row>
    <row r="199" spans="1:21">
      <c r="A199" s="1"/>
      <c r="B199" s="2"/>
      <c r="C199" s="2"/>
      <c r="D199" s="3"/>
      <c r="E199" s="4"/>
      <c r="F199" s="2"/>
      <c r="G199" s="2"/>
      <c r="H199" s="2"/>
      <c r="I199" s="2"/>
      <c r="J199" s="2"/>
      <c r="K199" s="2"/>
      <c r="L199" s="2"/>
      <c r="M199" s="2"/>
      <c r="N199" s="2"/>
      <c r="O199" s="2"/>
      <c r="P199" s="2"/>
      <c r="Q199" s="2"/>
      <c r="R199" s="2"/>
      <c r="S199" s="2"/>
      <c r="T199" s="2"/>
      <c r="U199" s="2"/>
    </row>
    <row r="200" spans="1:21">
      <c r="A200" s="1"/>
      <c r="B200" s="2"/>
      <c r="C200" s="2"/>
      <c r="D200" s="3"/>
      <c r="E200" s="4"/>
      <c r="F200" s="2"/>
      <c r="G200" s="2"/>
      <c r="H200" s="2"/>
      <c r="I200" s="2"/>
      <c r="J200" s="2"/>
      <c r="K200" s="2"/>
      <c r="L200" s="2"/>
      <c r="M200" s="2"/>
      <c r="N200" s="2"/>
      <c r="O200" s="2"/>
      <c r="P200" s="2"/>
      <c r="Q200" s="2"/>
      <c r="R200" s="2"/>
      <c r="S200" s="2"/>
      <c r="T200" s="2"/>
      <c r="U200" s="2"/>
    </row>
    <row r="201" spans="1:21">
      <c r="A201" s="1"/>
      <c r="B201" s="2"/>
      <c r="C201" s="2"/>
      <c r="D201" s="3"/>
      <c r="E201" s="4"/>
      <c r="F201" s="2"/>
      <c r="G201" s="2"/>
      <c r="H201" s="2"/>
      <c r="I201" s="2"/>
      <c r="J201" s="2"/>
      <c r="K201" s="2"/>
      <c r="L201" s="2"/>
      <c r="M201" s="2"/>
      <c r="N201" s="2"/>
      <c r="O201" s="2"/>
      <c r="P201" s="2"/>
      <c r="Q201" s="2"/>
      <c r="R201" s="2"/>
      <c r="S201" s="2"/>
      <c r="T201" s="2"/>
      <c r="U201" s="2"/>
    </row>
    <row r="202" spans="1:21">
      <c r="A202" s="1"/>
      <c r="B202" s="2"/>
      <c r="C202" s="2"/>
      <c r="D202" s="3"/>
      <c r="E202" s="4"/>
      <c r="F202" s="2"/>
      <c r="G202" s="2"/>
      <c r="H202" s="2"/>
      <c r="I202" s="2"/>
      <c r="J202" s="2"/>
      <c r="K202" s="2"/>
      <c r="L202" s="2"/>
      <c r="M202" s="2"/>
      <c r="N202" s="2"/>
      <c r="O202" s="2"/>
      <c r="P202" s="2"/>
      <c r="Q202" s="2"/>
      <c r="R202" s="2"/>
      <c r="S202" s="2"/>
      <c r="T202" s="2"/>
      <c r="U202" s="2"/>
    </row>
    <row r="203" spans="1:21">
      <c r="A203" s="1"/>
      <c r="B203" s="2"/>
      <c r="C203" s="2"/>
      <c r="D203" s="3"/>
      <c r="E203" s="4"/>
      <c r="F203" s="2"/>
      <c r="G203" s="2"/>
      <c r="H203" s="2"/>
      <c r="I203" s="2"/>
      <c r="J203" s="2"/>
      <c r="K203" s="2"/>
      <c r="L203" s="2"/>
      <c r="M203" s="2"/>
      <c r="N203" s="2"/>
      <c r="O203" s="2"/>
      <c r="P203" s="2"/>
      <c r="Q203" s="2"/>
      <c r="R203" s="2"/>
      <c r="S203" s="2"/>
      <c r="T203" s="2"/>
      <c r="U203" s="2"/>
    </row>
    <row r="204" spans="1:21">
      <c r="A204" s="1"/>
      <c r="B204" s="2"/>
      <c r="C204" s="2"/>
      <c r="D204" s="3"/>
      <c r="E204" s="4"/>
      <c r="F204" s="2"/>
      <c r="G204" s="2"/>
      <c r="H204" s="2"/>
      <c r="I204" s="2"/>
      <c r="J204" s="2"/>
      <c r="K204" s="2"/>
      <c r="L204" s="2"/>
      <c r="M204" s="2"/>
      <c r="N204" s="2"/>
      <c r="O204" s="2"/>
      <c r="P204" s="2"/>
      <c r="Q204" s="2"/>
      <c r="R204" s="2"/>
      <c r="S204" s="2"/>
      <c r="T204" s="2"/>
      <c r="U204" s="2"/>
    </row>
    <row r="205" spans="1:21">
      <c r="A205" s="1"/>
      <c r="B205" s="2"/>
      <c r="C205" s="2"/>
      <c r="D205" s="3"/>
      <c r="E205" s="4"/>
      <c r="F205" s="2"/>
      <c r="G205" s="2"/>
      <c r="H205" s="2"/>
      <c r="I205" s="2"/>
      <c r="J205" s="2"/>
      <c r="K205" s="2"/>
      <c r="L205" s="2"/>
      <c r="M205" s="2"/>
      <c r="N205" s="2"/>
      <c r="O205" s="2"/>
      <c r="P205" s="2"/>
      <c r="Q205" s="2"/>
      <c r="R205" s="2"/>
      <c r="S205" s="2"/>
      <c r="T205" s="2"/>
      <c r="U205" s="2"/>
    </row>
    <row r="206" spans="1:21">
      <c r="A206" s="1"/>
      <c r="B206" s="2"/>
      <c r="C206" s="2"/>
      <c r="D206" s="3"/>
      <c r="E206" s="4"/>
      <c r="F206" s="2"/>
      <c r="G206" s="2"/>
      <c r="H206" s="2"/>
      <c r="I206" s="2"/>
      <c r="J206" s="2"/>
      <c r="K206" s="2"/>
      <c r="L206" s="2"/>
      <c r="M206" s="2"/>
      <c r="N206" s="2"/>
      <c r="O206" s="2"/>
      <c r="P206" s="2"/>
      <c r="Q206" s="2"/>
      <c r="R206" s="2"/>
      <c r="S206" s="2"/>
      <c r="T206" s="2"/>
      <c r="U206" s="2"/>
    </row>
    <row r="207" spans="1:21">
      <c r="A207" s="1"/>
      <c r="B207" s="2"/>
      <c r="C207" s="2"/>
      <c r="D207" s="3"/>
      <c r="E207" s="4"/>
      <c r="F207" s="2"/>
      <c r="G207" s="2"/>
      <c r="H207" s="2"/>
      <c r="I207" s="2"/>
      <c r="J207" s="2"/>
      <c r="K207" s="2"/>
      <c r="L207" s="2"/>
      <c r="M207" s="2"/>
      <c r="N207" s="2"/>
      <c r="O207" s="2"/>
      <c r="P207" s="2"/>
      <c r="Q207" s="2"/>
      <c r="R207" s="2"/>
      <c r="S207" s="2"/>
      <c r="T207" s="2"/>
      <c r="U207" s="2"/>
    </row>
    <row r="208" spans="1:21">
      <c r="A208" s="1"/>
      <c r="B208" s="2"/>
      <c r="C208" s="2"/>
      <c r="D208" s="3"/>
      <c r="E208" s="4"/>
      <c r="F208" s="2"/>
      <c r="G208" s="2"/>
      <c r="H208" s="2"/>
      <c r="I208" s="2"/>
      <c r="J208" s="2"/>
      <c r="K208" s="2"/>
      <c r="L208" s="2"/>
      <c r="M208" s="2"/>
      <c r="N208" s="2"/>
      <c r="O208" s="2"/>
      <c r="P208" s="2"/>
      <c r="Q208" s="2"/>
      <c r="R208" s="2"/>
      <c r="S208" s="2"/>
      <c r="T208" s="2"/>
      <c r="U208" s="2"/>
    </row>
    <row r="209" spans="1:21">
      <c r="A209" s="1"/>
      <c r="B209" s="2"/>
      <c r="C209" s="2"/>
      <c r="D209" s="3"/>
      <c r="E209" s="4"/>
      <c r="F209" s="2"/>
      <c r="G209" s="2"/>
      <c r="H209" s="2"/>
      <c r="I209" s="2"/>
      <c r="J209" s="2"/>
      <c r="K209" s="2"/>
      <c r="L209" s="2"/>
      <c r="M209" s="2"/>
      <c r="N209" s="2"/>
      <c r="O209" s="2"/>
      <c r="P209" s="2"/>
      <c r="Q209" s="2"/>
      <c r="R209" s="2"/>
      <c r="S209" s="2"/>
      <c r="T209" s="2"/>
      <c r="U209" s="2"/>
    </row>
    <row r="210" spans="1:21">
      <c r="A210" s="1"/>
      <c r="B210" s="2"/>
      <c r="C210" s="2"/>
      <c r="D210" s="3"/>
      <c r="E210" s="4"/>
      <c r="F210" s="2"/>
      <c r="G210" s="2"/>
      <c r="H210" s="2"/>
      <c r="I210" s="2"/>
      <c r="J210" s="2"/>
      <c r="K210" s="2"/>
      <c r="L210" s="2"/>
      <c r="M210" s="2"/>
      <c r="N210" s="2"/>
      <c r="O210" s="2"/>
      <c r="P210" s="2"/>
      <c r="Q210" s="2"/>
      <c r="R210" s="2"/>
      <c r="S210" s="2"/>
      <c r="T210" s="2"/>
      <c r="U210" s="2"/>
    </row>
    <row r="211" spans="1:21">
      <c r="A211" s="1"/>
      <c r="B211" s="2"/>
      <c r="C211" s="2"/>
      <c r="D211" s="3"/>
      <c r="E211" s="4"/>
      <c r="F211" s="2"/>
      <c r="G211" s="2"/>
      <c r="H211" s="2"/>
      <c r="I211" s="2"/>
      <c r="J211" s="2"/>
      <c r="K211" s="2"/>
      <c r="L211" s="2"/>
      <c r="M211" s="2"/>
      <c r="N211" s="2"/>
      <c r="O211" s="2"/>
      <c r="P211" s="2"/>
      <c r="Q211" s="2"/>
      <c r="R211" s="2"/>
      <c r="S211" s="2"/>
      <c r="T211" s="2"/>
      <c r="U211" s="2"/>
    </row>
    <row r="212" spans="1:21">
      <c r="A212" s="1"/>
      <c r="B212" s="2"/>
      <c r="C212" s="2"/>
      <c r="D212" s="3"/>
      <c r="E212" s="4"/>
      <c r="F212" s="2"/>
      <c r="G212" s="2"/>
      <c r="H212" s="2"/>
      <c r="I212" s="2"/>
      <c r="J212" s="2"/>
      <c r="K212" s="2"/>
      <c r="L212" s="2"/>
      <c r="M212" s="2"/>
      <c r="N212" s="2"/>
      <c r="O212" s="2"/>
      <c r="P212" s="2"/>
      <c r="Q212" s="2"/>
      <c r="R212" s="2"/>
      <c r="S212" s="2"/>
      <c r="T212" s="2"/>
      <c r="U212" s="2"/>
    </row>
    <row r="213" spans="1:21">
      <c r="A213" s="1"/>
      <c r="B213" s="2"/>
      <c r="C213" s="2"/>
      <c r="D213" s="3"/>
      <c r="E213" s="4"/>
      <c r="F213" s="2"/>
      <c r="G213" s="2"/>
      <c r="H213" s="2"/>
      <c r="I213" s="2"/>
      <c r="J213" s="2"/>
      <c r="K213" s="2"/>
      <c r="L213" s="2"/>
      <c r="M213" s="2"/>
      <c r="N213" s="2"/>
      <c r="O213" s="2"/>
      <c r="P213" s="2"/>
      <c r="Q213" s="2"/>
      <c r="R213" s="2"/>
      <c r="S213" s="2"/>
      <c r="T213" s="2"/>
      <c r="U213" s="2"/>
    </row>
    <row r="214" spans="1:21">
      <c r="A214" s="1"/>
      <c r="B214" s="2"/>
      <c r="C214" s="2"/>
      <c r="D214" s="3"/>
      <c r="E214" s="4"/>
      <c r="F214" s="2"/>
      <c r="G214" s="2"/>
      <c r="H214" s="2"/>
      <c r="I214" s="2"/>
      <c r="J214" s="2"/>
      <c r="K214" s="2"/>
      <c r="L214" s="2"/>
      <c r="M214" s="2"/>
      <c r="N214" s="2"/>
      <c r="O214" s="2"/>
      <c r="P214" s="2"/>
      <c r="Q214" s="2"/>
      <c r="R214" s="2"/>
      <c r="S214" s="2"/>
      <c r="T214" s="2"/>
      <c r="U214" s="2"/>
    </row>
    <row r="215" spans="1:21">
      <c r="A215" s="1"/>
      <c r="B215" s="2"/>
      <c r="C215" s="2"/>
      <c r="D215" s="3"/>
      <c r="E215" s="4"/>
      <c r="F215" s="2"/>
      <c r="G215" s="2"/>
      <c r="H215" s="2"/>
      <c r="I215" s="2"/>
      <c r="J215" s="2"/>
      <c r="K215" s="2"/>
      <c r="L215" s="2"/>
      <c r="M215" s="2"/>
      <c r="N215" s="2"/>
      <c r="O215" s="2"/>
      <c r="P215" s="2"/>
      <c r="Q215" s="2"/>
      <c r="R215" s="2"/>
      <c r="S215" s="2"/>
      <c r="T215" s="2"/>
      <c r="U215" s="2"/>
    </row>
    <row r="216" spans="1:21">
      <c r="A216" s="1"/>
      <c r="B216" s="2"/>
      <c r="C216" s="2"/>
      <c r="D216" s="3"/>
      <c r="E216" s="4"/>
      <c r="F216" s="2"/>
      <c r="G216" s="2"/>
      <c r="H216" s="2"/>
      <c r="I216" s="2"/>
      <c r="J216" s="2"/>
      <c r="K216" s="2"/>
      <c r="L216" s="2"/>
      <c r="M216" s="2"/>
      <c r="N216" s="2"/>
      <c r="O216" s="2"/>
      <c r="P216" s="2"/>
      <c r="Q216" s="2"/>
      <c r="R216" s="2"/>
      <c r="S216" s="2"/>
      <c r="T216" s="2"/>
      <c r="U216" s="2"/>
    </row>
    <row r="217" spans="1:21">
      <c r="A217" s="1"/>
      <c r="B217" s="2"/>
      <c r="C217" s="2"/>
      <c r="D217" s="3"/>
      <c r="E217" s="4"/>
      <c r="F217" s="2"/>
      <c r="G217" s="2"/>
      <c r="H217" s="2"/>
      <c r="I217" s="2"/>
      <c r="J217" s="2"/>
      <c r="K217" s="2"/>
      <c r="L217" s="2"/>
      <c r="M217" s="2"/>
      <c r="N217" s="2"/>
      <c r="O217" s="2"/>
      <c r="P217" s="2"/>
      <c r="Q217" s="2"/>
      <c r="R217" s="2"/>
      <c r="S217" s="2"/>
      <c r="T217" s="2"/>
      <c r="U217" s="2"/>
    </row>
    <row r="218" spans="1:21">
      <c r="A218" s="1"/>
      <c r="B218" s="2"/>
      <c r="C218" s="2"/>
      <c r="D218" s="3"/>
      <c r="E218" s="4"/>
      <c r="F218" s="2"/>
      <c r="G218" s="2"/>
      <c r="H218" s="2"/>
      <c r="I218" s="2"/>
      <c r="J218" s="2"/>
      <c r="K218" s="2"/>
      <c r="L218" s="2"/>
      <c r="M218" s="2"/>
      <c r="N218" s="2"/>
      <c r="O218" s="2"/>
      <c r="P218" s="2"/>
      <c r="Q218" s="2"/>
      <c r="R218" s="2"/>
      <c r="S218" s="2"/>
      <c r="T218" s="2"/>
      <c r="U218" s="2"/>
    </row>
    <row r="219" spans="1:21">
      <c r="A219" s="1"/>
      <c r="B219" s="2"/>
      <c r="C219" s="2"/>
      <c r="D219" s="3"/>
      <c r="E219" s="4"/>
      <c r="F219" s="2"/>
      <c r="G219" s="2"/>
      <c r="H219" s="2"/>
      <c r="I219" s="2"/>
      <c r="J219" s="2"/>
      <c r="K219" s="2"/>
      <c r="L219" s="2"/>
      <c r="M219" s="2"/>
      <c r="N219" s="2"/>
      <c r="O219" s="2"/>
      <c r="P219" s="2"/>
      <c r="Q219" s="2"/>
      <c r="R219" s="2"/>
      <c r="S219" s="2"/>
      <c r="T219" s="2"/>
      <c r="U219" s="2"/>
    </row>
    <row r="220" spans="1:21">
      <c r="A220" s="1"/>
      <c r="B220" s="2"/>
      <c r="C220" s="2"/>
      <c r="D220" s="3"/>
      <c r="E220" s="4"/>
      <c r="F220" s="2"/>
      <c r="G220" s="2"/>
      <c r="H220" s="2"/>
      <c r="I220" s="2"/>
      <c r="J220" s="2"/>
      <c r="K220" s="2"/>
      <c r="L220" s="2"/>
      <c r="M220" s="2"/>
      <c r="N220" s="2"/>
      <c r="O220" s="2"/>
      <c r="P220" s="2"/>
      <c r="Q220" s="2"/>
      <c r="R220" s="2"/>
      <c r="S220" s="2"/>
      <c r="T220" s="2"/>
      <c r="U220" s="2"/>
    </row>
    <row r="221" spans="1:21">
      <c r="A221" s="1"/>
      <c r="B221" s="2"/>
      <c r="C221" s="2"/>
      <c r="D221" s="3"/>
      <c r="E221" s="4"/>
      <c r="F221" s="2"/>
      <c r="G221" s="2"/>
      <c r="H221" s="2"/>
      <c r="I221" s="2"/>
      <c r="J221" s="2"/>
      <c r="K221" s="2"/>
      <c r="L221" s="2"/>
      <c r="M221" s="2"/>
      <c r="N221" s="2"/>
      <c r="O221" s="2"/>
      <c r="P221" s="2"/>
      <c r="Q221" s="2"/>
      <c r="R221" s="2"/>
      <c r="S221" s="2"/>
      <c r="T221" s="2"/>
      <c r="U221" s="2"/>
    </row>
    <row r="222" spans="1:21">
      <c r="A222" s="1"/>
      <c r="B222" s="2"/>
      <c r="C222" s="2"/>
      <c r="D222" s="3"/>
      <c r="E222" s="4"/>
      <c r="F222" s="2"/>
      <c r="G222" s="2"/>
      <c r="H222" s="2"/>
      <c r="I222" s="2"/>
      <c r="J222" s="2"/>
      <c r="K222" s="2"/>
      <c r="L222" s="2"/>
      <c r="M222" s="2"/>
      <c r="N222" s="2"/>
      <c r="O222" s="2"/>
      <c r="P222" s="2"/>
      <c r="Q222" s="2"/>
      <c r="R222" s="2"/>
      <c r="S222" s="2"/>
      <c r="T222" s="2"/>
      <c r="U222" s="2"/>
    </row>
    <row r="223" spans="1:21">
      <c r="A223" s="1"/>
      <c r="B223" s="2"/>
      <c r="C223" s="2"/>
      <c r="D223" s="3"/>
      <c r="E223" s="4"/>
      <c r="F223" s="2"/>
      <c r="G223" s="2"/>
      <c r="H223" s="2"/>
      <c r="I223" s="2"/>
      <c r="J223" s="2"/>
      <c r="K223" s="2"/>
      <c r="L223" s="2"/>
      <c r="M223" s="2"/>
      <c r="N223" s="2"/>
      <c r="O223" s="2"/>
      <c r="P223" s="2"/>
      <c r="Q223" s="2"/>
      <c r="R223" s="2"/>
      <c r="S223" s="2"/>
      <c r="T223" s="2"/>
      <c r="U223" s="2"/>
    </row>
    <row r="224" spans="1:21">
      <c r="A224" s="1"/>
      <c r="B224" s="2"/>
      <c r="C224" s="2"/>
      <c r="D224" s="3"/>
      <c r="E224" s="4"/>
      <c r="F224" s="2"/>
      <c r="G224" s="2"/>
      <c r="H224" s="2"/>
      <c r="I224" s="2"/>
      <c r="J224" s="2"/>
      <c r="K224" s="2"/>
      <c r="L224" s="2"/>
      <c r="M224" s="2"/>
      <c r="N224" s="2"/>
      <c r="O224" s="2"/>
      <c r="P224" s="2"/>
      <c r="Q224" s="2"/>
      <c r="R224" s="2"/>
      <c r="S224" s="2"/>
      <c r="T224" s="2"/>
      <c r="U224" s="2"/>
    </row>
    <row r="225" spans="1:21">
      <c r="A225" s="1"/>
      <c r="B225" s="2"/>
      <c r="C225" s="2"/>
      <c r="D225" s="3"/>
      <c r="E225" s="4"/>
      <c r="F225" s="2"/>
      <c r="G225" s="2"/>
      <c r="H225" s="2"/>
      <c r="I225" s="2"/>
      <c r="J225" s="2"/>
      <c r="K225" s="2"/>
      <c r="L225" s="2"/>
      <c r="M225" s="2"/>
      <c r="N225" s="2"/>
      <c r="O225" s="2"/>
      <c r="P225" s="2"/>
      <c r="Q225" s="2"/>
      <c r="R225" s="2"/>
      <c r="S225" s="2"/>
      <c r="T225" s="2"/>
      <c r="U225" s="2"/>
    </row>
    <row r="226" spans="1:21">
      <c r="A226" s="1"/>
      <c r="B226" s="2"/>
      <c r="C226" s="2"/>
      <c r="D226" s="3"/>
      <c r="E226" s="4"/>
      <c r="F226" s="2"/>
      <c r="G226" s="2"/>
      <c r="H226" s="2"/>
      <c r="I226" s="2"/>
      <c r="J226" s="2"/>
      <c r="K226" s="2"/>
      <c r="L226" s="2"/>
      <c r="M226" s="2"/>
      <c r="N226" s="2"/>
      <c r="O226" s="2"/>
      <c r="P226" s="2"/>
      <c r="Q226" s="2"/>
      <c r="R226" s="2"/>
      <c r="S226" s="2"/>
      <c r="T226" s="2"/>
      <c r="U226" s="2"/>
    </row>
    <row r="227" spans="1:21">
      <c r="A227" s="1"/>
      <c r="B227" s="2"/>
      <c r="C227" s="2"/>
      <c r="D227" s="3"/>
      <c r="E227" s="4"/>
      <c r="F227" s="2"/>
      <c r="G227" s="2"/>
      <c r="H227" s="2"/>
      <c r="I227" s="2"/>
      <c r="J227" s="2"/>
      <c r="K227" s="2"/>
      <c r="L227" s="2"/>
      <c r="M227" s="2"/>
      <c r="N227" s="2"/>
      <c r="O227" s="2"/>
      <c r="P227" s="2"/>
      <c r="Q227" s="2"/>
      <c r="R227" s="2"/>
      <c r="S227" s="2"/>
      <c r="T227" s="2"/>
      <c r="U227" s="2"/>
    </row>
    <row r="228" spans="1:21">
      <c r="A228" s="1"/>
      <c r="B228" s="2"/>
      <c r="C228" s="2"/>
      <c r="D228" s="3"/>
      <c r="E228" s="4"/>
      <c r="F228" s="2"/>
      <c r="G228" s="2"/>
      <c r="H228" s="2"/>
      <c r="I228" s="2"/>
      <c r="J228" s="2"/>
      <c r="K228" s="2"/>
      <c r="L228" s="2"/>
      <c r="M228" s="2"/>
      <c r="N228" s="2"/>
      <c r="O228" s="2"/>
      <c r="P228" s="2"/>
      <c r="Q228" s="2"/>
      <c r="R228" s="2"/>
      <c r="S228" s="2"/>
      <c r="T228" s="2"/>
      <c r="U228" s="2"/>
    </row>
    <row r="229" spans="1:21">
      <c r="A229" s="1"/>
      <c r="B229" s="2"/>
      <c r="C229" s="2"/>
      <c r="D229" s="3"/>
      <c r="E229" s="4"/>
      <c r="F229" s="2"/>
      <c r="G229" s="2"/>
      <c r="H229" s="2"/>
      <c r="I229" s="2"/>
      <c r="J229" s="2"/>
      <c r="K229" s="2"/>
      <c r="L229" s="2"/>
      <c r="M229" s="2"/>
      <c r="N229" s="2"/>
      <c r="O229" s="2"/>
      <c r="P229" s="2"/>
      <c r="Q229" s="2"/>
      <c r="R229" s="2"/>
      <c r="S229" s="2"/>
      <c r="T229" s="2"/>
      <c r="U229" s="2"/>
    </row>
    <row r="230" spans="1:21">
      <c r="A230" s="1"/>
      <c r="B230" s="2"/>
      <c r="C230" s="2"/>
      <c r="D230" s="3"/>
      <c r="E230" s="4"/>
      <c r="F230" s="2"/>
      <c r="G230" s="2"/>
      <c r="H230" s="2"/>
      <c r="I230" s="2"/>
      <c r="J230" s="2"/>
      <c r="K230" s="2"/>
      <c r="L230" s="2"/>
      <c r="M230" s="2"/>
      <c r="N230" s="2"/>
      <c r="O230" s="2"/>
      <c r="P230" s="2"/>
      <c r="Q230" s="2"/>
      <c r="R230" s="2"/>
      <c r="S230" s="2"/>
      <c r="T230" s="2"/>
      <c r="U230" s="2"/>
    </row>
    <row r="231" spans="1:21">
      <c r="A231" s="1"/>
      <c r="B231" s="2"/>
      <c r="C231" s="2"/>
      <c r="D231" s="3"/>
      <c r="E231" s="4"/>
      <c r="F231" s="2"/>
      <c r="G231" s="2"/>
      <c r="H231" s="2"/>
      <c r="I231" s="2"/>
      <c r="J231" s="2"/>
      <c r="K231" s="2"/>
      <c r="L231" s="2"/>
      <c r="M231" s="2"/>
      <c r="N231" s="2"/>
      <c r="O231" s="2"/>
      <c r="P231" s="2"/>
      <c r="Q231" s="2"/>
      <c r="R231" s="2"/>
      <c r="S231" s="2"/>
      <c r="T231" s="2"/>
      <c r="U231" s="2"/>
    </row>
    <row r="232" spans="1:21">
      <c r="A232" s="1"/>
      <c r="B232" s="2"/>
      <c r="C232" s="2"/>
      <c r="D232" s="3"/>
      <c r="E232" s="4"/>
      <c r="F232" s="2"/>
      <c r="G232" s="2"/>
      <c r="H232" s="2"/>
      <c r="I232" s="2"/>
      <c r="J232" s="2"/>
      <c r="K232" s="2"/>
      <c r="L232" s="2"/>
      <c r="M232" s="2"/>
      <c r="N232" s="2"/>
      <c r="O232" s="2"/>
      <c r="P232" s="2"/>
      <c r="Q232" s="2"/>
      <c r="R232" s="2"/>
      <c r="S232" s="2"/>
      <c r="T232" s="2"/>
      <c r="U232" s="2"/>
    </row>
    <row r="233" spans="1:21">
      <c r="A233" s="1"/>
      <c r="B233" s="2"/>
      <c r="C233" s="2"/>
      <c r="D233" s="3"/>
      <c r="E233" s="4"/>
      <c r="F233" s="2"/>
      <c r="G233" s="2"/>
      <c r="H233" s="2"/>
      <c r="I233" s="2"/>
      <c r="J233" s="2"/>
      <c r="K233" s="2"/>
      <c r="L233" s="2"/>
      <c r="M233" s="2"/>
      <c r="N233" s="2"/>
      <c r="O233" s="2"/>
      <c r="P233" s="2"/>
      <c r="Q233" s="2"/>
      <c r="R233" s="2"/>
      <c r="S233" s="2"/>
      <c r="T233" s="2"/>
      <c r="U233" s="2"/>
    </row>
    <row r="234" spans="1:21">
      <c r="A234" s="1"/>
      <c r="B234" s="2"/>
      <c r="C234" s="2"/>
      <c r="D234" s="3"/>
      <c r="E234" s="4"/>
      <c r="F234" s="2"/>
      <c r="G234" s="2"/>
      <c r="H234" s="2"/>
      <c r="I234" s="2"/>
      <c r="J234" s="2"/>
      <c r="K234" s="2"/>
      <c r="L234" s="2"/>
      <c r="M234" s="2"/>
      <c r="N234" s="2"/>
      <c r="O234" s="2"/>
      <c r="P234" s="2"/>
      <c r="Q234" s="2"/>
      <c r="R234" s="2"/>
      <c r="S234" s="2"/>
      <c r="T234" s="2"/>
      <c r="U234" s="2"/>
    </row>
    <row r="235" spans="1:21">
      <c r="A235" s="1"/>
      <c r="B235" s="2"/>
      <c r="C235" s="2"/>
      <c r="D235" s="3"/>
      <c r="E235" s="4"/>
      <c r="F235" s="2"/>
      <c r="G235" s="2"/>
      <c r="H235" s="2"/>
      <c r="I235" s="2"/>
      <c r="J235" s="2"/>
      <c r="K235" s="2"/>
      <c r="L235" s="2"/>
      <c r="M235" s="2"/>
      <c r="N235" s="2"/>
      <c r="O235" s="2"/>
      <c r="P235" s="2"/>
      <c r="Q235" s="2"/>
      <c r="R235" s="2"/>
      <c r="S235" s="2"/>
      <c r="T235" s="2"/>
      <c r="U235" s="2"/>
    </row>
    <row r="236" spans="1:21">
      <c r="A236" s="1"/>
      <c r="B236" s="2"/>
      <c r="C236" s="2"/>
      <c r="D236" s="3"/>
      <c r="E236" s="4"/>
      <c r="F236" s="2"/>
      <c r="G236" s="2"/>
      <c r="H236" s="2"/>
      <c r="I236" s="2"/>
      <c r="J236" s="2"/>
      <c r="K236" s="2"/>
      <c r="L236" s="2"/>
      <c r="M236" s="2"/>
      <c r="N236" s="2"/>
      <c r="O236" s="2"/>
      <c r="P236" s="2"/>
      <c r="Q236" s="2"/>
      <c r="R236" s="2"/>
      <c r="S236" s="2"/>
      <c r="T236" s="2"/>
      <c r="U236" s="2"/>
    </row>
    <row r="237" spans="1:21">
      <c r="A237" s="1"/>
      <c r="B237" s="2"/>
      <c r="C237" s="2"/>
      <c r="D237" s="3"/>
      <c r="E237" s="4"/>
      <c r="F237" s="2"/>
      <c r="G237" s="2"/>
      <c r="H237" s="2"/>
      <c r="I237" s="2"/>
      <c r="J237" s="2"/>
      <c r="K237" s="2"/>
      <c r="L237" s="2"/>
      <c r="M237" s="2"/>
      <c r="N237" s="2"/>
      <c r="O237" s="2"/>
      <c r="P237" s="2"/>
      <c r="Q237" s="2"/>
      <c r="R237" s="2"/>
      <c r="S237" s="2"/>
      <c r="T237" s="2"/>
      <c r="U237" s="2"/>
    </row>
    <row r="238" spans="1:21">
      <c r="A238" s="1"/>
      <c r="B238" s="2"/>
      <c r="C238" s="2"/>
      <c r="D238" s="3"/>
      <c r="E238" s="4"/>
      <c r="F238" s="2"/>
      <c r="G238" s="2"/>
      <c r="H238" s="2"/>
      <c r="I238" s="2"/>
      <c r="J238" s="2"/>
      <c r="K238" s="2"/>
      <c r="L238" s="2"/>
      <c r="M238" s="2"/>
      <c r="N238" s="2"/>
      <c r="O238" s="2"/>
      <c r="P238" s="2"/>
      <c r="Q238" s="2"/>
      <c r="R238" s="2"/>
      <c r="S238" s="2"/>
      <c r="T238" s="2"/>
      <c r="U238" s="2"/>
    </row>
    <row r="239" spans="1:21">
      <c r="A239" s="1"/>
      <c r="B239" s="2"/>
      <c r="C239" s="2"/>
      <c r="D239" s="3"/>
      <c r="E239" s="4"/>
      <c r="F239" s="2"/>
      <c r="G239" s="2"/>
      <c r="H239" s="2"/>
      <c r="I239" s="2"/>
      <c r="J239" s="2"/>
      <c r="K239" s="2"/>
      <c r="L239" s="2"/>
      <c r="M239" s="2"/>
      <c r="N239" s="2"/>
      <c r="O239" s="2"/>
      <c r="P239" s="2"/>
      <c r="Q239" s="2"/>
      <c r="R239" s="2"/>
      <c r="S239" s="2"/>
      <c r="T239" s="2"/>
      <c r="U239" s="2"/>
    </row>
    <row r="240" spans="1:21">
      <c r="A240" s="1"/>
      <c r="B240" s="2"/>
      <c r="C240" s="2"/>
      <c r="D240" s="3"/>
      <c r="E240" s="4"/>
      <c r="F240" s="2"/>
      <c r="G240" s="2"/>
      <c r="H240" s="2"/>
      <c r="I240" s="2"/>
      <c r="J240" s="2"/>
      <c r="K240" s="2"/>
      <c r="L240" s="2"/>
      <c r="M240" s="2"/>
      <c r="N240" s="2"/>
      <c r="O240" s="2"/>
      <c r="P240" s="2"/>
      <c r="Q240" s="2"/>
      <c r="R240" s="2"/>
      <c r="S240" s="2"/>
      <c r="T240" s="2"/>
      <c r="U240" s="2"/>
    </row>
    <row r="241" spans="1:21">
      <c r="A241" s="1"/>
      <c r="B241" s="2"/>
      <c r="C241" s="2"/>
      <c r="D241" s="3"/>
      <c r="E241" s="4"/>
      <c r="F241" s="2"/>
      <c r="G241" s="2"/>
      <c r="H241" s="2"/>
      <c r="I241" s="2"/>
      <c r="J241" s="2"/>
      <c r="K241" s="2"/>
      <c r="L241" s="2"/>
      <c r="M241" s="2"/>
      <c r="N241" s="2"/>
      <c r="O241" s="2"/>
      <c r="P241" s="2"/>
      <c r="Q241" s="2"/>
      <c r="R241" s="2"/>
      <c r="S241" s="2"/>
      <c r="T241" s="2"/>
      <c r="U241" s="2"/>
    </row>
    <row r="242" spans="1:21">
      <c r="A242" s="1"/>
      <c r="B242" s="2"/>
      <c r="C242" s="2"/>
      <c r="D242" s="3"/>
      <c r="E242" s="4"/>
      <c r="F242" s="2"/>
      <c r="G242" s="2"/>
      <c r="H242" s="2"/>
      <c r="I242" s="2"/>
      <c r="J242" s="2"/>
      <c r="K242" s="2"/>
      <c r="L242" s="2"/>
      <c r="M242" s="2"/>
      <c r="N242" s="2"/>
      <c r="O242" s="2"/>
      <c r="P242" s="2"/>
      <c r="Q242" s="2"/>
      <c r="R242" s="2"/>
      <c r="S242" s="2"/>
      <c r="T242" s="2"/>
      <c r="U242" s="2"/>
    </row>
    <row r="243" spans="1:21">
      <c r="A243" s="1"/>
      <c r="B243" s="2"/>
      <c r="C243" s="2"/>
      <c r="D243" s="1"/>
      <c r="E243" s="6"/>
      <c r="F243" s="2"/>
      <c r="G243" s="2"/>
      <c r="H243" s="2"/>
      <c r="I243" s="2"/>
      <c r="J243" s="2"/>
      <c r="K243" s="2"/>
      <c r="L243" s="2"/>
      <c r="M243" s="2"/>
      <c r="N243" s="2"/>
      <c r="O243" s="2"/>
      <c r="P243" s="2"/>
      <c r="Q243" s="2"/>
      <c r="R243" s="2"/>
      <c r="S243" s="2"/>
      <c r="T243" s="2"/>
      <c r="U243" s="2"/>
    </row>
  </sheetData>
  <protectedRanges>
    <protectedRange sqref="L41" name="Perfomance Data_5_1_1_4_1_1_1"/>
    <protectedRange sqref="L40:M40" name="Perfomance Data_5_1_1_4_1_1_1_1_1"/>
    <protectedRange sqref="J40" name="Perfomance Data_6_2_1_1_1_1_1_1_1_1_1"/>
    <protectedRange sqref="N40" name="Perfomance Data_5_1_1_2_1_1_1_1_1_1"/>
    <protectedRange sqref="P40" name="Perfomance Data_5_1_1_3_2_1_1_1_1_1"/>
    <protectedRange sqref="O40" name="Perfomance Data_1_4_1_1_2_1_1_1_1_1"/>
    <protectedRange sqref="K40" name="Perfomance Data_5_1_1_1_1_1_1_1_1"/>
  </protectedRanges>
  <mergeCells count="38">
    <mergeCell ref="V1:Y1"/>
    <mergeCell ref="AA1:AL1"/>
    <mergeCell ref="AN1:AZ1"/>
    <mergeCell ref="W2:X2"/>
    <mergeCell ref="A3:A7"/>
    <mergeCell ref="B3:B7"/>
    <mergeCell ref="A9:A14"/>
    <mergeCell ref="B9:B14"/>
    <mergeCell ref="W12:X12"/>
    <mergeCell ref="W13:X13"/>
    <mergeCell ref="W14:X14"/>
    <mergeCell ref="W21:X21"/>
    <mergeCell ref="W24:X24"/>
    <mergeCell ref="W25:X25"/>
    <mergeCell ref="A27:A31"/>
    <mergeCell ref="B27:B31"/>
    <mergeCell ref="W27:X27"/>
    <mergeCell ref="W28:X28"/>
    <mergeCell ref="W29:X29"/>
    <mergeCell ref="W30:X30"/>
    <mergeCell ref="W31:X31"/>
    <mergeCell ref="A16:A25"/>
    <mergeCell ref="B16:B25"/>
    <mergeCell ref="W18:X18"/>
    <mergeCell ref="W19:X19"/>
    <mergeCell ref="W20:X20"/>
    <mergeCell ref="A33:A37"/>
    <mergeCell ref="B33:B37"/>
    <mergeCell ref="W33:X33"/>
    <mergeCell ref="W34:X34"/>
    <mergeCell ref="W35:X35"/>
    <mergeCell ref="W36:X36"/>
    <mergeCell ref="A38:A41"/>
    <mergeCell ref="B38:B41"/>
    <mergeCell ref="W38:X38"/>
    <mergeCell ref="W39:X39"/>
    <mergeCell ref="W40:X40"/>
    <mergeCell ref="W41:X41"/>
  </mergeCells>
  <conditionalFormatting sqref="AA3:AC3 AE3:AL3">
    <cfRule type="cellIs" dxfId="903" priority="218" operator="between">
      <formula>10.1</formula>
      <formula>14</formula>
    </cfRule>
    <cfRule type="cellIs" dxfId="902" priority="219" operator="between">
      <formula>4</formula>
      <formula>10</formula>
    </cfRule>
    <cfRule type="cellIs" dxfId="901" priority="220" operator="between">
      <formula>0</formula>
      <formula>4</formula>
    </cfRule>
  </conditionalFormatting>
  <conditionalFormatting sqref="AN3:AY3">
    <cfRule type="cellIs" dxfId="900" priority="215" operator="between">
      <formula>80</formula>
      <formula>100</formula>
    </cfRule>
    <cfRule type="cellIs" dxfId="899" priority="216" operator="between">
      <formula>20</formula>
      <formula>80</formula>
    </cfRule>
    <cfRule type="cellIs" dxfId="898" priority="217" operator="between">
      <formula>0</formula>
      <formula>20</formula>
    </cfRule>
  </conditionalFormatting>
  <conditionalFormatting sqref="AZ3:AZ7 AZ38:AZ41 AZ27:AZ31 AZ16:AZ25 AZ9:AZ14 AZ33:AZ36">
    <cfRule type="cellIs" dxfId="897" priority="212" operator="between">
      <formula>80</formula>
      <formula>100</formula>
    </cfRule>
    <cfRule type="cellIs" dxfId="896" priority="213" operator="between">
      <formula>20</formula>
      <formula>80</formula>
    </cfRule>
    <cfRule type="cellIs" dxfId="895" priority="214" operator="between">
      <formula>0</formula>
      <formula>20</formula>
    </cfRule>
  </conditionalFormatting>
  <conditionalFormatting sqref="AN4:AY4 AN6:AY7 AN5:AP5 AS5:AY5">
    <cfRule type="cellIs" dxfId="894" priority="209" operator="between">
      <formula>80</formula>
      <formula>100</formula>
    </cfRule>
    <cfRule type="cellIs" dxfId="893" priority="210" operator="between">
      <formula>20</formula>
      <formula>80</formula>
    </cfRule>
    <cfRule type="cellIs" dxfId="892" priority="211" operator="between">
      <formula>0</formula>
      <formula>20</formula>
    </cfRule>
  </conditionalFormatting>
  <conditionalFormatting sqref="AN9:AY14">
    <cfRule type="cellIs" dxfId="891" priority="206" operator="between">
      <formula>80</formula>
      <formula>100</formula>
    </cfRule>
    <cfRule type="cellIs" dxfId="890" priority="207" operator="between">
      <formula>20</formula>
      <formula>80</formula>
    </cfRule>
    <cfRule type="cellIs" dxfId="889" priority="208" operator="between">
      <formula>0</formula>
      <formula>20</formula>
    </cfRule>
  </conditionalFormatting>
  <conditionalFormatting sqref="AN16:AY25">
    <cfRule type="cellIs" dxfId="888" priority="203" operator="between">
      <formula>80</formula>
      <formula>100</formula>
    </cfRule>
    <cfRule type="cellIs" dxfId="887" priority="204" operator="between">
      <formula>20</formula>
      <formula>80</formula>
    </cfRule>
    <cfRule type="cellIs" dxfId="886" priority="205" operator="between">
      <formula>0</formula>
      <formula>20</formula>
    </cfRule>
  </conditionalFormatting>
  <conditionalFormatting sqref="AN27:AY31">
    <cfRule type="cellIs" dxfId="885" priority="200" operator="between">
      <formula>80</formula>
      <formula>100</formula>
    </cfRule>
    <cfRule type="cellIs" dxfId="884" priority="201" operator="between">
      <formula>20</formula>
      <formula>80</formula>
    </cfRule>
    <cfRule type="cellIs" dxfId="883" priority="202" operator="between">
      <formula>0</formula>
      <formula>20</formula>
    </cfRule>
  </conditionalFormatting>
  <conditionalFormatting sqref="AN33:AY36">
    <cfRule type="cellIs" dxfId="882" priority="197" operator="between">
      <formula>80</formula>
      <formula>100</formula>
    </cfRule>
    <cfRule type="cellIs" dxfId="881" priority="198" operator="between">
      <formula>20</formula>
      <formula>80</formula>
    </cfRule>
    <cfRule type="cellIs" dxfId="880" priority="199" operator="between">
      <formula>0</formula>
      <formula>20</formula>
    </cfRule>
  </conditionalFormatting>
  <conditionalFormatting sqref="AN38:AY41">
    <cfRule type="cellIs" dxfId="879" priority="194" operator="between">
      <formula>80</formula>
      <formula>100</formula>
    </cfRule>
    <cfRule type="cellIs" dxfId="878" priority="195" operator="between">
      <formula>20</formula>
      <formula>80</formula>
    </cfRule>
    <cfRule type="cellIs" dxfId="877" priority="196" operator="between">
      <formula>0</formula>
      <formula>20</formula>
    </cfRule>
  </conditionalFormatting>
  <conditionalFormatting sqref="AA5:AC6 AE6:AL6 AD5:AL5">
    <cfRule type="cellIs" dxfId="876" priority="191" operator="between">
      <formula>3</formula>
      <formula>4</formula>
    </cfRule>
    <cfRule type="cellIs" dxfId="875" priority="192" operator="between">
      <formula>1</formula>
      <formula>3</formula>
    </cfRule>
    <cfRule type="cellIs" dxfId="874" priority="193" operator="between">
      <formula>0</formula>
      <formula>1</formula>
    </cfRule>
  </conditionalFormatting>
  <conditionalFormatting sqref="AA7:AC7 AE7:AL7">
    <cfRule type="cellIs" dxfId="873" priority="188" operator="between">
      <formula>3</formula>
      <formula>4</formula>
    </cfRule>
    <cfRule type="cellIs" dxfId="872" priority="189" operator="between">
      <formula>1</formula>
      <formula>3</formula>
    </cfRule>
    <cfRule type="cellIs" dxfId="871" priority="190" operator="between">
      <formula>0</formula>
      <formula>1</formula>
    </cfRule>
  </conditionalFormatting>
  <conditionalFormatting sqref="AA9:AB9 AE9:AL11 AA11:AC11 AA10 AC9:AD10">
    <cfRule type="cellIs" dxfId="870" priority="185" operator="between">
      <formula>2.1</formula>
      <formula>3</formula>
    </cfRule>
    <cfRule type="cellIs" dxfId="869" priority="186" operator="between">
      <formula>1</formula>
      <formula>2</formula>
    </cfRule>
    <cfRule type="cellIs" dxfId="868" priority="187" operator="between">
      <formula>0</formula>
      <formula>1</formula>
    </cfRule>
  </conditionalFormatting>
  <conditionalFormatting sqref="AA12:AC12 AE12:AL12">
    <cfRule type="cellIs" dxfId="867" priority="182" operator="between">
      <formula>1</formula>
      <formula>1</formula>
    </cfRule>
    <cfRule type="cellIs" dxfId="866" priority="183" operator="between">
      <formula>0.5</formula>
      <formula>0.5</formula>
    </cfRule>
    <cfRule type="cellIs" dxfId="865" priority="184" operator="between">
      <formula>0</formula>
      <formula>0</formula>
    </cfRule>
  </conditionalFormatting>
  <conditionalFormatting sqref="AA13:AC13 AE13:AL13">
    <cfRule type="cellIs" dxfId="864" priority="179" operator="between">
      <formula>2</formula>
      <formula>2</formula>
    </cfRule>
    <cfRule type="cellIs" dxfId="863" priority="180" operator="between">
      <formula>1</formula>
      <formula>1</formula>
    </cfRule>
    <cfRule type="cellIs" dxfId="862" priority="181" operator="between">
      <formula>0</formula>
      <formula>0</formula>
    </cfRule>
  </conditionalFormatting>
  <conditionalFormatting sqref="AA14:AC14 AE14:AL14">
    <cfRule type="cellIs" dxfId="861" priority="176" operator="between">
      <formula>2</formula>
      <formula>2</formula>
    </cfRule>
    <cfRule type="cellIs" dxfId="860" priority="177" operator="between">
      <formula>1</formula>
      <formula>2</formula>
    </cfRule>
    <cfRule type="cellIs" dxfId="859" priority="178" operator="between">
      <formula>0</formula>
      <formula>1</formula>
    </cfRule>
  </conditionalFormatting>
  <conditionalFormatting sqref="AA16:AC16 AE16:AL16">
    <cfRule type="cellIs" dxfId="858" priority="173" operator="between">
      <formula>4</formula>
      <formula>5</formula>
    </cfRule>
    <cfRule type="cellIs" dxfId="857" priority="174" operator="between">
      <formula>1</formula>
      <formula>4</formula>
    </cfRule>
    <cfRule type="cellIs" dxfId="856" priority="175" operator="between">
      <formula>0</formula>
      <formula>1</formula>
    </cfRule>
  </conditionalFormatting>
  <conditionalFormatting sqref="AA17:AC17 AE17:AL17">
    <cfRule type="cellIs" dxfId="855" priority="170" operator="between">
      <formula>3</formula>
      <formula>4</formula>
    </cfRule>
    <cfRule type="cellIs" dxfId="854" priority="171" operator="between">
      <formula>1</formula>
      <formula>3</formula>
    </cfRule>
    <cfRule type="cellIs" dxfId="853" priority="172" operator="between">
      <formula>0</formula>
      <formula>1</formula>
    </cfRule>
  </conditionalFormatting>
  <conditionalFormatting sqref="AA18:AC21 AE18:AL21">
    <cfRule type="cellIs" dxfId="852" priority="167" operator="between">
      <formula>1</formula>
      <formula>2</formula>
    </cfRule>
    <cfRule type="cellIs" dxfId="851" priority="168" operator="between">
      <formula>0.1</formula>
      <formula>1</formula>
    </cfRule>
    <cfRule type="cellIs" dxfId="850" priority="169" operator="between">
      <formula>0</formula>
      <formula>0</formula>
    </cfRule>
  </conditionalFormatting>
  <conditionalFormatting sqref="AA22:AC22 AE22:AL22">
    <cfRule type="cellIs" dxfId="849" priority="164" operator="between">
      <formula>2</formula>
      <formula>3</formula>
    </cfRule>
    <cfRule type="cellIs" dxfId="848" priority="165" operator="between">
      <formula>1</formula>
      <formula>2</formula>
    </cfRule>
    <cfRule type="cellIs" dxfId="847" priority="166" operator="between">
      <formula>0</formula>
      <formula>1</formula>
    </cfRule>
  </conditionalFormatting>
  <conditionalFormatting sqref="AA23:AC23 AE23:AL23">
    <cfRule type="cellIs" dxfId="846" priority="161" operator="between">
      <formula>3</formula>
      <formula>4</formula>
    </cfRule>
    <cfRule type="cellIs" dxfId="845" priority="162" operator="between">
      <formula>2</formula>
      <formula>3</formula>
    </cfRule>
    <cfRule type="cellIs" dxfId="844" priority="163" operator="between">
      <formula>0</formula>
      <formula>2</formula>
    </cfRule>
  </conditionalFormatting>
  <conditionalFormatting sqref="AA24:AC25 AE24:AL25">
    <cfRule type="cellIs" dxfId="843" priority="158" operator="between">
      <formula>1</formula>
      <formula>2</formula>
    </cfRule>
    <cfRule type="cellIs" dxfId="842" priority="159" operator="between">
      <formula>0.1</formula>
      <formula>1</formula>
    </cfRule>
    <cfRule type="cellIs" dxfId="841" priority="160" operator="between">
      <formula>0</formula>
      <formula>0.1</formula>
    </cfRule>
  </conditionalFormatting>
  <conditionalFormatting sqref="AA27:AC27 AE27:AL27">
    <cfRule type="cellIs" dxfId="840" priority="155" operator="between">
      <formula>2</formula>
      <formula>2</formula>
    </cfRule>
    <cfRule type="cellIs" dxfId="839" priority="156" operator="between">
      <formula>1</formula>
      <formula>1</formula>
    </cfRule>
    <cfRule type="cellIs" dxfId="838" priority="157" operator="between">
      <formula>0</formula>
      <formula>0</formula>
    </cfRule>
  </conditionalFormatting>
  <conditionalFormatting sqref="AA28:AC28 AE28:AL28">
    <cfRule type="cellIs" dxfId="837" priority="152" operator="between">
      <formula>3</formula>
      <formula>3</formula>
    </cfRule>
    <cfRule type="cellIs" dxfId="836" priority="153" operator="between">
      <formula>1</formula>
      <formula>2</formula>
    </cfRule>
    <cfRule type="cellIs" dxfId="835" priority="154" operator="between">
      <formula>0</formula>
      <formula>0</formula>
    </cfRule>
  </conditionalFormatting>
  <conditionalFormatting sqref="AA29:AC29 AE29:AL29">
    <cfRule type="cellIs" dxfId="834" priority="149" operator="between">
      <formula>2</formula>
      <formula>2</formula>
    </cfRule>
    <cfRule type="cellIs" dxfId="833" priority="150" operator="between">
      <formula>1</formula>
      <formula>1</formula>
    </cfRule>
    <cfRule type="cellIs" dxfId="832" priority="151" operator="between">
      <formula>0</formula>
      <formula>0</formula>
    </cfRule>
  </conditionalFormatting>
  <conditionalFormatting sqref="AA30:AC30 AE30:AL30">
    <cfRule type="cellIs" dxfId="831" priority="146" operator="between">
      <formula>1</formula>
      <formula>2</formula>
    </cfRule>
    <cfRule type="cellIs" dxfId="830" priority="147" operator="between">
      <formula>0.1</formula>
      <formula>1</formula>
    </cfRule>
    <cfRule type="cellIs" dxfId="829" priority="148" operator="between">
      <formula>0</formula>
      <formula>0.1</formula>
    </cfRule>
  </conditionalFormatting>
  <conditionalFormatting sqref="AA31:AC31 AE31:AL31">
    <cfRule type="cellIs" dxfId="828" priority="143" operator="between">
      <formula>0.5</formula>
      <formula>1</formula>
    </cfRule>
    <cfRule type="cellIs" dxfId="827" priority="144" operator="between">
      <formula>0.1</formula>
      <formula>0.5</formula>
    </cfRule>
    <cfRule type="cellIs" dxfId="826" priority="145" operator="between">
      <formula>0</formula>
      <formula>0.1</formula>
    </cfRule>
  </conditionalFormatting>
  <conditionalFormatting sqref="AA33:AC33 AE33:AL33">
    <cfRule type="cellIs" dxfId="825" priority="140" operator="between">
      <formula>1</formula>
      <formula>2</formula>
    </cfRule>
    <cfRule type="cellIs" dxfId="824" priority="141" operator="between">
      <formula>0.1</formula>
      <formula>1</formula>
    </cfRule>
    <cfRule type="cellIs" dxfId="823" priority="142" operator="between">
      <formula>0</formula>
      <formula>0.1</formula>
    </cfRule>
  </conditionalFormatting>
  <conditionalFormatting sqref="AA34:AL34">
    <cfRule type="cellIs" dxfId="822" priority="137" operator="between">
      <formula>1</formula>
      <formula>2</formula>
    </cfRule>
    <cfRule type="cellIs" dxfId="821" priority="138" operator="between">
      <formula>0.1</formula>
      <formula>1</formula>
    </cfRule>
    <cfRule type="cellIs" dxfId="820" priority="139" operator="between">
      <formula>0</formula>
      <formula>0.1</formula>
    </cfRule>
  </conditionalFormatting>
  <conditionalFormatting sqref="AA35:AC35 AE35:AL35">
    <cfRule type="cellIs" dxfId="819" priority="134" operator="between">
      <formula>1</formula>
      <formula>2</formula>
    </cfRule>
    <cfRule type="cellIs" dxfId="818" priority="135" operator="between">
      <formula>0.1</formula>
      <formula>1</formula>
    </cfRule>
    <cfRule type="cellIs" dxfId="817" priority="136" operator="between">
      <formula>0</formula>
      <formula>0.1</formula>
    </cfRule>
  </conditionalFormatting>
  <conditionalFormatting sqref="AA36:AC36 AE36:AL36">
    <cfRule type="cellIs" dxfId="816" priority="131" operator="between">
      <formula>1</formula>
      <formula>2</formula>
    </cfRule>
    <cfRule type="cellIs" dxfId="815" priority="132" operator="between">
      <formula>0.1</formula>
      <formula>1</formula>
    </cfRule>
    <cfRule type="cellIs" dxfId="814" priority="133" operator="between">
      <formula>0</formula>
      <formula>0.1</formula>
    </cfRule>
  </conditionalFormatting>
  <conditionalFormatting sqref="AA38:AC38 AE38:AL38">
    <cfRule type="cellIs" dxfId="813" priority="128" operator="between">
      <formula>1.1</formula>
      <formula>2</formula>
    </cfRule>
    <cfRule type="cellIs" dxfId="812" priority="129" operator="between">
      <formula>0.1</formula>
      <formula>1</formula>
    </cfRule>
    <cfRule type="cellIs" dxfId="811" priority="130" operator="between">
      <formula>0</formula>
      <formula>0.1</formula>
    </cfRule>
  </conditionalFormatting>
  <conditionalFormatting sqref="AA39:AL39">
    <cfRule type="cellIs" dxfId="810" priority="125" operator="between">
      <formula>2</formula>
      <formula>3</formula>
    </cfRule>
    <cfRule type="cellIs" dxfId="809" priority="126" operator="between">
      <formula>1</formula>
      <formula>2</formula>
    </cfRule>
    <cfRule type="cellIs" dxfId="808" priority="127" operator="between">
      <formula>0</formula>
      <formula>1</formula>
    </cfRule>
  </conditionalFormatting>
  <conditionalFormatting sqref="AA40:AC40 AE40:AL40">
    <cfRule type="cellIs" dxfId="807" priority="122" operator="between">
      <formula>2.1</formula>
      <formula>3</formula>
    </cfRule>
    <cfRule type="cellIs" dxfId="806" priority="123" operator="between">
      <formula>1</formula>
      <formula>2</formula>
    </cfRule>
    <cfRule type="cellIs" dxfId="805" priority="124" operator="between">
      <formula>0</formula>
      <formula>1</formula>
    </cfRule>
  </conditionalFormatting>
  <conditionalFormatting sqref="AA41:AC41 AE41:AL41">
    <cfRule type="cellIs" dxfId="804" priority="119" operator="between">
      <formula>1.1</formula>
      <formula>2</formula>
    </cfRule>
    <cfRule type="cellIs" dxfId="803" priority="120" operator="between">
      <formula>0.1</formula>
      <formula>1</formula>
    </cfRule>
    <cfRule type="cellIs" dxfId="802" priority="121" operator="between">
      <formula>0</formula>
      <formula>0.1</formula>
    </cfRule>
  </conditionalFormatting>
  <conditionalFormatting sqref="AA33:AC33 AE33:AL33">
    <cfRule type="cellIs" dxfId="801" priority="118" operator="between">
      <formula>"NA"</formula>
      <formula>"NA"</formula>
    </cfRule>
  </conditionalFormatting>
  <conditionalFormatting sqref="AN33:AY34">
    <cfRule type="cellIs" dxfId="800" priority="117" operator="between">
      <formula>"NA"</formula>
      <formula>"NA"</formula>
    </cfRule>
  </conditionalFormatting>
  <conditionalFormatting sqref="AA34:AL34">
    <cfRule type="cellIs" dxfId="799" priority="116" operator="between">
      <formula>"NA"</formula>
      <formula>"NA"</formula>
    </cfRule>
  </conditionalFormatting>
  <conditionalFormatting sqref="AZ33:AZ34">
    <cfRule type="cellIs" dxfId="798" priority="115" operator="between">
      <formula>"NA"</formula>
      <formula>"NA"</formula>
    </cfRule>
  </conditionalFormatting>
  <conditionalFormatting sqref="AA25:AC25 AE25:AL25">
    <cfRule type="cellIs" dxfId="797" priority="114" operator="between">
      <formula>"NA"</formula>
      <formula>"NA"</formula>
    </cfRule>
  </conditionalFormatting>
  <conditionalFormatting sqref="AN25:AY25">
    <cfRule type="cellIs" dxfId="796" priority="113" operator="between">
      <formula>"NA"</formula>
      <formula>"NA"</formula>
    </cfRule>
  </conditionalFormatting>
  <conditionalFormatting sqref="AZ25">
    <cfRule type="cellIs" dxfId="795" priority="112" operator="between">
      <formula>"NA"</formula>
      <formula>"NA"</formula>
    </cfRule>
  </conditionalFormatting>
  <conditionalFormatting sqref="AB17:AC17 AE17:AL17">
    <cfRule type="cellIs" dxfId="794" priority="111" operator="between">
      <formula>"NA"</formula>
      <formula>"NA"</formula>
    </cfRule>
  </conditionalFormatting>
  <conditionalFormatting sqref="AB18:AC18 AE18:AL18">
    <cfRule type="cellIs" dxfId="793" priority="110" operator="between">
      <formula>"NA"</formula>
      <formula>"NA"</formula>
    </cfRule>
  </conditionalFormatting>
  <conditionalFormatting sqref="AB19:AC19 AE19:AL19">
    <cfRule type="cellIs" dxfId="792" priority="109" operator="between">
      <formula>"NA"</formula>
      <formula>"NA"</formula>
    </cfRule>
  </conditionalFormatting>
  <conditionalFormatting sqref="AB20:AC20 AE20:AL20">
    <cfRule type="cellIs" dxfId="791" priority="108" operator="between">
      <formula>"NA"</formula>
      <formula>"NA"</formula>
    </cfRule>
  </conditionalFormatting>
  <conditionalFormatting sqref="AB21:AC21 AE21:AL21">
    <cfRule type="cellIs" dxfId="790" priority="107" operator="between">
      <formula>"NA"</formula>
      <formula>"NA"</formula>
    </cfRule>
  </conditionalFormatting>
  <conditionalFormatting sqref="AA22:AC22 AE22:AL22">
    <cfRule type="cellIs" dxfId="789" priority="106" operator="between">
      <formula>"NA"</formula>
      <formula>"NA"</formula>
    </cfRule>
  </conditionalFormatting>
  <conditionalFormatting sqref="AA24:AC24 AE24:AL24">
    <cfRule type="cellIs" dxfId="788" priority="105" operator="between">
      <formula>"NA"</formula>
      <formula>"NA"</formula>
    </cfRule>
  </conditionalFormatting>
  <conditionalFormatting sqref="AO17:AY18">
    <cfRule type="cellIs" dxfId="787" priority="104" operator="between">
      <formula>"NA"</formula>
      <formula>"NA"</formula>
    </cfRule>
  </conditionalFormatting>
  <conditionalFormatting sqref="AO19:AY19">
    <cfRule type="cellIs" dxfId="786" priority="103" operator="between">
      <formula>"NA"</formula>
      <formula>"NA"</formula>
    </cfRule>
  </conditionalFormatting>
  <conditionalFormatting sqref="AO20:AY20">
    <cfRule type="cellIs" dxfId="785" priority="102" operator="between">
      <formula>"NA"</formula>
      <formula>"NA"</formula>
    </cfRule>
  </conditionalFormatting>
  <conditionalFormatting sqref="AO21:AY21">
    <cfRule type="cellIs" dxfId="784" priority="101" operator="between">
      <formula>"NA"</formula>
      <formula>"NA"</formula>
    </cfRule>
  </conditionalFormatting>
  <conditionalFormatting sqref="AN22:AY22">
    <cfRule type="cellIs" dxfId="783" priority="100" operator="between">
      <formula>"NA"</formula>
      <formula>"NA"</formula>
    </cfRule>
  </conditionalFormatting>
  <conditionalFormatting sqref="AN24:AY24">
    <cfRule type="cellIs" dxfId="782" priority="99" operator="between">
      <formula>"NA"</formula>
      <formula>"NA"</formula>
    </cfRule>
  </conditionalFormatting>
  <conditionalFormatting sqref="AA39:AL39">
    <cfRule type="cellIs" dxfId="781" priority="98" operator="between">
      <formula>"NA"</formula>
      <formula>"NA"</formula>
    </cfRule>
  </conditionalFormatting>
  <conditionalFormatting sqref="AN39:AY39">
    <cfRule type="cellIs" dxfId="780" priority="97" operator="between">
      <formula>"NA"</formula>
      <formula>"NA"</formula>
    </cfRule>
  </conditionalFormatting>
  <conditionalFormatting sqref="AA4:AL4">
    <cfRule type="cellIs" dxfId="779" priority="94" operator="between">
      <formula>3</formula>
      <formula>4</formula>
    </cfRule>
    <cfRule type="cellIs" dxfId="778" priority="95" operator="between">
      <formula>1</formula>
      <formula>3</formula>
    </cfRule>
    <cfRule type="cellIs" dxfId="777" priority="96" operator="between">
      <formula>0</formula>
      <formula>1</formula>
    </cfRule>
  </conditionalFormatting>
  <conditionalFormatting sqref="AD22">
    <cfRule type="cellIs" dxfId="776" priority="16" operator="between">
      <formula>2</formula>
      <formula>3</formula>
    </cfRule>
    <cfRule type="cellIs" dxfId="775" priority="17" operator="between">
      <formula>1</formula>
      <formula>2</formula>
    </cfRule>
    <cfRule type="cellIs" dxfId="774" priority="18" operator="between">
      <formula>0</formula>
      <formula>1</formula>
    </cfRule>
  </conditionalFormatting>
  <conditionalFormatting sqref="AD22">
    <cfRule type="cellIs" dxfId="773" priority="15" operator="between">
      <formula>"NA"</formula>
      <formula>"NA"</formula>
    </cfRule>
  </conditionalFormatting>
  <conditionalFormatting sqref="AD6">
    <cfRule type="cellIs" dxfId="772" priority="91" operator="between">
      <formula>3</formula>
      <formula>4</formula>
    </cfRule>
    <cfRule type="cellIs" dxfId="771" priority="92" operator="between">
      <formula>1</formula>
      <formula>3</formula>
    </cfRule>
    <cfRule type="cellIs" dxfId="770" priority="93" operator="between">
      <formula>0</formula>
      <formula>1</formula>
    </cfRule>
  </conditionalFormatting>
  <conditionalFormatting sqref="AD7">
    <cfRule type="cellIs" dxfId="769" priority="88" operator="between">
      <formula>3</formula>
      <formula>4</formula>
    </cfRule>
    <cfRule type="cellIs" dxfId="768" priority="89" operator="between">
      <formula>1</formula>
      <formula>3</formula>
    </cfRule>
    <cfRule type="cellIs" dxfId="767" priority="90" operator="between">
      <formula>0</formula>
      <formula>1</formula>
    </cfRule>
  </conditionalFormatting>
  <conditionalFormatting sqref="AD35">
    <cfRule type="cellIs" dxfId="766" priority="46" operator="between">
      <formula>1</formula>
      <formula>2</formula>
    </cfRule>
    <cfRule type="cellIs" dxfId="765" priority="47" operator="between">
      <formula>0.1</formula>
      <formula>1</formula>
    </cfRule>
    <cfRule type="cellIs" dxfId="764" priority="48" operator="between">
      <formula>0</formula>
      <formula>0.1</formula>
    </cfRule>
  </conditionalFormatting>
  <conditionalFormatting sqref="AD36">
    <cfRule type="cellIs" dxfId="763" priority="43" operator="between">
      <formula>1</formula>
      <formula>2</formula>
    </cfRule>
    <cfRule type="cellIs" dxfId="762" priority="44" operator="between">
      <formula>0.1</formula>
      <formula>1</formula>
    </cfRule>
    <cfRule type="cellIs" dxfId="761" priority="45" operator="between">
      <formula>0</formula>
      <formula>0.1</formula>
    </cfRule>
  </conditionalFormatting>
  <conditionalFormatting sqref="AD38">
    <cfRule type="cellIs" dxfId="760" priority="40" operator="between">
      <formula>1</formula>
      <formula>2</formula>
    </cfRule>
    <cfRule type="cellIs" dxfId="759" priority="41" operator="between">
      <formula>0.1</formula>
      <formula>1</formula>
    </cfRule>
    <cfRule type="cellIs" dxfId="758" priority="42" operator="between">
      <formula>0</formula>
      <formula>0.1</formula>
    </cfRule>
  </conditionalFormatting>
  <conditionalFormatting sqref="AD11">
    <cfRule type="cellIs" dxfId="757" priority="85" operator="between">
      <formula>2.1</formula>
      <formula>3</formula>
    </cfRule>
    <cfRule type="cellIs" dxfId="756" priority="86" operator="between">
      <formula>1</formula>
      <formula>2</formula>
    </cfRule>
    <cfRule type="cellIs" dxfId="755" priority="87" operator="between">
      <formula>0</formula>
      <formula>1</formula>
    </cfRule>
  </conditionalFormatting>
  <conditionalFormatting sqref="AD12">
    <cfRule type="cellIs" dxfId="754" priority="82" operator="between">
      <formula>1</formula>
      <formula>1</formula>
    </cfRule>
    <cfRule type="cellIs" dxfId="753" priority="83" operator="between">
      <formula>0.5</formula>
      <formula>0.5</formula>
    </cfRule>
    <cfRule type="cellIs" dxfId="752" priority="84" operator="between">
      <formula>0</formula>
      <formula>0</formula>
    </cfRule>
  </conditionalFormatting>
  <conditionalFormatting sqref="AD13">
    <cfRule type="cellIs" dxfId="751" priority="79" operator="between">
      <formula>2</formula>
      <formula>2</formula>
    </cfRule>
    <cfRule type="cellIs" dxfId="750" priority="80" operator="between">
      <formula>1</formula>
      <formula>1</formula>
    </cfRule>
    <cfRule type="cellIs" dxfId="749" priority="81" operator="between">
      <formula>0</formula>
      <formula>0</formula>
    </cfRule>
  </conditionalFormatting>
  <conditionalFormatting sqref="AD14">
    <cfRule type="cellIs" dxfId="748" priority="76" operator="between">
      <formula>2</formula>
      <formula>2</formula>
    </cfRule>
    <cfRule type="cellIs" dxfId="747" priority="77" operator="between">
      <formula>1</formula>
      <formula>2</formula>
    </cfRule>
    <cfRule type="cellIs" dxfId="746" priority="78" operator="between">
      <formula>0</formula>
      <formula>1</formula>
    </cfRule>
  </conditionalFormatting>
  <conditionalFormatting sqref="AD16">
    <cfRule type="cellIs" dxfId="745" priority="73" operator="between">
      <formula>4</formula>
      <formula>5</formula>
    </cfRule>
    <cfRule type="cellIs" dxfId="744" priority="74" operator="between">
      <formula>1</formula>
      <formula>4</formula>
    </cfRule>
    <cfRule type="cellIs" dxfId="743" priority="75" operator="between">
      <formula>0</formula>
      <formula>1</formula>
    </cfRule>
  </conditionalFormatting>
  <conditionalFormatting sqref="AD18:AD20">
    <cfRule type="cellIs" dxfId="742" priority="70" operator="between">
      <formula>1.1</formula>
      <formula>2</formula>
    </cfRule>
    <cfRule type="cellIs" dxfId="741" priority="71" operator="between">
      <formula>0.1</formula>
      <formula>1</formula>
    </cfRule>
    <cfRule type="cellIs" dxfId="740" priority="72" operator="between">
      <formula>0</formula>
      <formula>0</formula>
    </cfRule>
  </conditionalFormatting>
  <conditionalFormatting sqref="AD25">
    <cfRule type="cellIs" dxfId="739" priority="67" operator="between">
      <formula>1</formula>
      <formula>2</formula>
    </cfRule>
    <cfRule type="cellIs" dxfId="738" priority="68" operator="between">
      <formula>0.1</formula>
      <formula>1</formula>
    </cfRule>
    <cfRule type="cellIs" dxfId="737" priority="69" operator="between">
      <formula>0</formula>
      <formula>0.1</formula>
    </cfRule>
  </conditionalFormatting>
  <conditionalFormatting sqref="AD27">
    <cfRule type="cellIs" dxfId="736" priority="64" operator="between">
      <formula>2</formula>
      <formula>2</formula>
    </cfRule>
    <cfRule type="cellIs" dxfId="735" priority="65" operator="between">
      <formula>1</formula>
      <formula>1</formula>
    </cfRule>
    <cfRule type="cellIs" dxfId="734" priority="66" operator="between">
      <formula>0</formula>
      <formula>0</formula>
    </cfRule>
  </conditionalFormatting>
  <conditionalFormatting sqref="AD28">
    <cfRule type="cellIs" dxfId="733" priority="61" operator="between">
      <formula>3</formula>
      <formula>3</formula>
    </cfRule>
    <cfRule type="cellIs" dxfId="732" priority="62" operator="between">
      <formula>1</formula>
      <formula>2</formula>
    </cfRule>
    <cfRule type="cellIs" dxfId="731" priority="63" operator="between">
      <formula>0</formula>
      <formula>0</formula>
    </cfRule>
  </conditionalFormatting>
  <conditionalFormatting sqref="AD29">
    <cfRule type="cellIs" dxfId="730" priority="58" operator="between">
      <formula>2</formula>
      <formula>2</formula>
    </cfRule>
    <cfRule type="cellIs" dxfId="729" priority="59" operator="between">
      <formula>1</formula>
      <formula>1</formula>
    </cfRule>
    <cfRule type="cellIs" dxfId="728" priority="60" operator="between">
      <formula>0</formula>
      <formula>0</formula>
    </cfRule>
  </conditionalFormatting>
  <conditionalFormatting sqref="AD30">
    <cfRule type="cellIs" dxfId="727" priority="55" operator="between">
      <formula>1</formula>
      <formula>2</formula>
    </cfRule>
    <cfRule type="cellIs" dxfId="726" priority="56" operator="between">
      <formula>0.1</formula>
      <formula>1</formula>
    </cfRule>
    <cfRule type="cellIs" dxfId="725" priority="57" operator="between">
      <formula>0</formula>
      <formula>0.1</formula>
    </cfRule>
  </conditionalFormatting>
  <conditionalFormatting sqref="AD31">
    <cfRule type="cellIs" dxfId="724" priority="52" operator="between">
      <formula>0.5</formula>
      <formula>1</formula>
    </cfRule>
    <cfRule type="cellIs" dxfId="723" priority="53" operator="between">
      <formula>0.1</formula>
      <formula>0.5</formula>
    </cfRule>
    <cfRule type="cellIs" dxfId="722" priority="54" operator="between">
      <formula>0</formula>
      <formula>0.1</formula>
    </cfRule>
  </conditionalFormatting>
  <conditionalFormatting sqref="AD33">
    <cfRule type="cellIs" dxfId="721" priority="49" operator="between">
      <formula>1</formula>
      <formula>2</formula>
    </cfRule>
    <cfRule type="cellIs" dxfId="720" priority="50" operator="between">
      <formula>0.1</formula>
      <formula>1</formula>
    </cfRule>
    <cfRule type="cellIs" dxfId="719" priority="51" operator="between">
      <formula>0</formula>
      <formula>0.1</formula>
    </cfRule>
  </conditionalFormatting>
  <conditionalFormatting sqref="AD40">
    <cfRule type="cellIs" dxfId="718" priority="37" operator="between">
      <formula>2.1</formula>
      <formula>3</formula>
    </cfRule>
    <cfRule type="cellIs" dxfId="717" priority="38" operator="between">
      <formula>1</formula>
      <formula>2</formula>
    </cfRule>
    <cfRule type="cellIs" dxfId="716" priority="39" operator="between">
      <formula>0</formula>
      <formula>1</formula>
    </cfRule>
  </conditionalFormatting>
  <conditionalFormatting sqref="AD41">
    <cfRule type="cellIs" dxfId="715" priority="34" operator="between">
      <formula>1</formula>
      <formula>2</formula>
    </cfRule>
    <cfRule type="cellIs" dxfId="714" priority="35" operator="between">
      <formula>0.1</formula>
      <formula>1</formula>
    </cfRule>
    <cfRule type="cellIs" dxfId="713" priority="36" operator="between">
      <formula>0</formula>
      <formula>0.1</formula>
    </cfRule>
  </conditionalFormatting>
  <conditionalFormatting sqref="AD21">
    <cfRule type="cellIs" dxfId="712" priority="31" operator="between">
      <formula>1</formula>
      <formula>2</formula>
    </cfRule>
    <cfRule type="cellIs" dxfId="711" priority="32" operator="between">
      <formula>0.1</formula>
      <formula>1</formula>
    </cfRule>
    <cfRule type="cellIs" dxfId="710" priority="33" operator="between">
      <formula>0</formula>
      <formula>0</formula>
    </cfRule>
  </conditionalFormatting>
  <conditionalFormatting sqref="AD21">
    <cfRule type="cellIs" dxfId="709" priority="30" operator="between">
      <formula>"NA"</formula>
      <formula>"NA"</formula>
    </cfRule>
  </conditionalFormatting>
  <conditionalFormatting sqref="AD17">
    <cfRule type="cellIs" dxfId="708" priority="27" operator="between">
      <formula>3</formula>
      <formula>4</formula>
    </cfRule>
    <cfRule type="cellIs" dxfId="707" priority="28" operator="between">
      <formula>1</formula>
      <formula>3</formula>
    </cfRule>
    <cfRule type="cellIs" dxfId="706" priority="29" operator="between">
      <formula>0</formula>
      <formula>1</formula>
    </cfRule>
  </conditionalFormatting>
  <conditionalFormatting sqref="AD17">
    <cfRule type="cellIs" dxfId="705" priority="26" operator="between">
      <formula>"NA"</formula>
      <formula>"NA"</formula>
    </cfRule>
  </conditionalFormatting>
  <conditionalFormatting sqref="AD23">
    <cfRule type="cellIs" dxfId="704" priority="23" operator="between">
      <formula>3</formula>
      <formula>4</formula>
    </cfRule>
    <cfRule type="cellIs" dxfId="703" priority="24" operator="between">
      <formula>2</formula>
      <formula>3</formula>
    </cfRule>
    <cfRule type="cellIs" dxfId="702" priority="25" operator="between">
      <formula>0</formula>
      <formula>2</formula>
    </cfRule>
  </conditionalFormatting>
  <conditionalFormatting sqref="AD24">
    <cfRule type="cellIs" dxfId="701" priority="20" operator="between">
      <formula>1</formula>
      <formula>2</formula>
    </cfRule>
    <cfRule type="cellIs" dxfId="700" priority="21" operator="between">
      <formula>0.1</formula>
      <formula>1</formula>
    </cfRule>
    <cfRule type="cellIs" dxfId="699" priority="22" operator="between">
      <formula>0</formula>
      <formula>0.1</formula>
    </cfRule>
  </conditionalFormatting>
  <conditionalFormatting sqref="AD24">
    <cfRule type="cellIs" dxfId="698" priority="19" operator="between">
      <formula>"NA"</formula>
      <formula>"NA"</formula>
    </cfRule>
  </conditionalFormatting>
  <conditionalFormatting sqref="AD3">
    <cfRule type="cellIs" dxfId="697" priority="12" operator="between">
      <formula>10</formula>
      <formula>14</formula>
    </cfRule>
    <cfRule type="cellIs" dxfId="696" priority="13" operator="between">
      <formula>4</formula>
      <formula>10</formula>
    </cfRule>
    <cfRule type="cellIs" dxfId="695" priority="14" operator="between">
      <formula>0</formula>
      <formula>4</formula>
    </cfRule>
  </conditionalFormatting>
  <conditionalFormatting sqref="AQ5">
    <cfRule type="cellIs" dxfId="694" priority="9" operator="between">
      <formula>80</formula>
      <formula>100</formula>
    </cfRule>
    <cfRule type="cellIs" dxfId="693" priority="10" operator="between">
      <formula>20</formula>
      <formula>80</formula>
    </cfRule>
    <cfRule type="cellIs" dxfId="692" priority="11" operator="between">
      <formula>0</formula>
      <formula>20</formula>
    </cfRule>
  </conditionalFormatting>
  <conditionalFormatting sqref="AQ5">
    <cfRule type="cellIs" dxfId="691" priority="8" operator="between">
      <formula>"NA"</formula>
      <formula>"NA"</formula>
    </cfRule>
  </conditionalFormatting>
  <conditionalFormatting sqref="AB10">
    <cfRule type="cellIs" dxfId="690" priority="5" operator="between">
      <formula>2</formula>
      <formula>3</formula>
    </cfRule>
    <cfRule type="cellIs" dxfId="689" priority="6" operator="between">
      <formula>1</formula>
      <formula>2</formula>
    </cfRule>
    <cfRule type="cellIs" dxfId="688" priority="7" operator="between">
      <formula>0</formula>
      <formula>1</formula>
    </cfRule>
  </conditionalFormatting>
  <conditionalFormatting sqref="AR5">
    <cfRule type="cellIs" dxfId="687" priority="2" operator="between">
      <formula>80</formula>
      <formula>100</formula>
    </cfRule>
    <cfRule type="cellIs" dxfId="686" priority="3" operator="between">
      <formula>20</formula>
      <formula>80</formula>
    </cfRule>
    <cfRule type="cellIs" dxfId="685" priority="4" operator="between">
      <formula>0</formula>
      <formula>20</formula>
    </cfRule>
  </conditionalFormatting>
  <conditionalFormatting sqref="AR5">
    <cfRule type="cellIs" dxfId="684" priority="1" operator="between">
      <formula>"NA"</formula>
      <formula>"NA"</formula>
    </cfRule>
  </conditionalFormatting>
  <pageMargins left="0.23622047244094491" right="0.23622047244094491" top="0.74803149606299213" bottom="0.74803149606299213" header="0.31496062992125984" footer="0.31496062992125984"/>
  <pageSetup paperSize="8" scale="95" fitToHeight="0" orientation="landscape" r:id="rId1"/>
  <rowBreaks count="1" manualBreakCount="1">
    <brk id="2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Z243"/>
  <sheetViews>
    <sheetView showGridLines="0" zoomScale="80" zoomScaleNormal="80" workbookViewId="0">
      <pane xSplit="8" ySplit="2" topLeftCell="I3" activePane="bottomRight" state="frozen"/>
      <selection pane="topRight" activeCell="I1" sqref="I1"/>
      <selection pane="bottomLeft" activeCell="A3" sqref="A3"/>
      <selection pane="bottomRight" activeCell="K16" sqref="K16"/>
    </sheetView>
  </sheetViews>
  <sheetFormatPr defaultColWidth="14.44140625" defaultRowHeight="13.2"/>
  <cols>
    <col min="1" max="1" width="14.6640625" customWidth="1"/>
    <col min="2" max="2" width="8.33203125" customWidth="1"/>
    <col min="3" max="3" width="7.109375" customWidth="1"/>
    <col min="4" max="4" width="41.88671875" customWidth="1"/>
    <col min="5" max="5" width="38.21875" style="113" customWidth="1"/>
    <col min="6" max="6" width="11.6640625" customWidth="1"/>
    <col min="7" max="7" width="14.33203125" customWidth="1"/>
    <col min="8" max="21" width="10.5546875" customWidth="1"/>
    <col min="22" max="22" width="13.44140625" customWidth="1"/>
    <col min="23" max="23" width="14.44140625" customWidth="1"/>
    <col min="24" max="24" width="13.77734375" customWidth="1"/>
    <col min="25" max="25" width="13.33203125" customWidth="1"/>
    <col min="26" max="26" width="14.44140625" hidden="1" customWidth="1"/>
    <col min="27" max="38" width="6.77734375" customWidth="1"/>
    <col min="39" max="39" width="3.5546875" style="82" customWidth="1"/>
    <col min="40" max="40" width="9.21875" customWidth="1"/>
    <col min="41" max="52" width="6.77734375" customWidth="1"/>
  </cols>
  <sheetData>
    <row r="1" spans="1:52" ht="46.8">
      <c r="A1" s="101" t="s">
        <v>0</v>
      </c>
      <c r="B1" s="102" t="s">
        <v>1</v>
      </c>
      <c r="C1" s="103" t="s">
        <v>2</v>
      </c>
      <c r="D1" s="104" t="s">
        <v>3</v>
      </c>
      <c r="E1" s="105" t="s">
        <v>4</v>
      </c>
      <c r="F1" s="106" t="s">
        <v>5</v>
      </c>
      <c r="G1" s="107" t="s">
        <v>76</v>
      </c>
      <c r="H1" s="169" t="s">
        <v>6</v>
      </c>
      <c r="I1" s="171"/>
      <c r="J1" s="62"/>
      <c r="K1" s="62"/>
      <c r="L1" s="62"/>
      <c r="M1" s="62"/>
      <c r="N1" s="62"/>
      <c r="O1" s="62"/>
      <c r="P1" s="62"/>
      <c r="Q1" s="62"/>
      <c r="R1" s="62"/>
      <c r="S1" s="62"/>
      <c r="T1" s="62"/>
      <c r="U1" s="62"/>
      <c r="V1" s="190" t="s">
        <v>84</v>
      </c>
      <c r="W1" s="191"/>
      <c r="X1" s="191"/>
      <c r="Y1" s="192"/>
      <c r="AA1" s="193"/>
      <c r="AB1" s="193"/>
      <c r="AC1" s="193"/>
      <c r="AD1" s="193"/>
      <c r="AE1" s="193"/>
      <c r="AF1" s="193"/>
      <c r="AG1" s="193"/>
      <c r="AH1" s="193"/>
      <c r="AI1" s="193"/>
      <c r="AJ1" s="193"/>
      <c r="AK1" s="193"/>
      <c r="AL1" s="193"/>
      <c r="AM1" s="89"/>
      <c r="AN1" s="193"/>
      <c r="AO1" s="193"/>
      <c r="AP1" s="193"/>
      <c r="AQ1" s="193"/>
      <c r="AR1" s="193"/>
      <c r="AS1" s="193"/>
      <c r="AT1" s="193"/>
      <c r="AU1" s="193"/>
      <c r="AV1" s="193"/>
      <c r="AW1" s="193"/>
      <c r="AX1" s="193"/>
      <c r="AY1" s="193"/>
      <c r="AZ1" s="193"/>
    </row>
    <row r="2" spans="1:52" ht="41.4">
      <c r="A2" s="99"/>
      <c r="B2" s="61"/>
      <c r="C2" s="100"/>
      <c r="D2" s="98"/>
      <c r="E2" s="63"/>
      <c r="F2" s="61"/>
      <c r="G2" s="64"/>
      <c r="H2" s="170"/>
      <c r="I2" s="172" t="s">
        <v>308</v>
      </c>
      <c r="J2" s="85" t="s">
        <v>309</v>
      </c>
      <c r="K2" s="83" t="s">
        <v>310</v>
      </c>
      <c r="L2" s="83" t="s">
        <v>311</v>
      </c>
      <c r="M2" s="85" t="s">
        <v>312</v>
      </c>
      <c r="N2" s="83" t="s">
        <v>313</v>
      </c>
      <c r="O2" s="83" t="s">
        <v>314</v>
      </c>
      <c r="P2" s="85" t="s">
        <v>315</v>
      </c>
      <c r="Q2" s="83" t="s">
        <v>316</v>
      </c>
      <c r="R2" s="83" t="s">
        <v>317</v>
      </c>
      <c r="S2" s="85" t="s">
        <v>318</v>
      </c>
      <c r="T2" s="83" t="s">
        <v>319</v>
      </c>
      <c r="U2" s="84" t="s">
        <v>245</v>
      </c>
      <c r="V2" s="95" t="s">
        <v>85</v>
      </c>
      <c r="W2" s="194" t="s">
        <v>86</v>
      </c>
      <c r="X2" s="195"/>
      <c r="Y2" s="96" t="s">
        <v>87</v>
      </c>
      <c r="AA2" s="83" t="s">
        <v>308</v>
      </c>
      <c r="AB2" s="85" t="s">
        <v>309</v>
      </c>
      <c r="AC2" s="83" t="s">
        <v>310</v>
      </c>
      <c r="AD2" s="83" t="s">
        <v>311</v>
      </c>
      <c r="AE2" s="85" t="s">
        <v>312</v>
      </c>
      <c r="AF2" s="83" t="s">
        <v>313</v>
      </c>
      <c r="AG2" s="83" t="s">
        <v>314</v>
      </c>
      <c r="AH2" s="85" t="s">
        <v>315</v>
      </c>
      <c r="AI2" s="83" t="s">
        <v>316</v>
      </c>
      <c r="AJ2" s="83" t="s">
        <v>317</v>
      </c>
      <c r="AK2" s="85" t="s">
        <v>318</v>
      </c>
      <c r="AL2" s="83" t="s">
        <v>319</v>
      </c>
      <c r="AM2" s="90"/>
      <c r="AN2" s="83" t="s">
        <v>308</v>
      </c>
      <c r="AO2" s="85" t="s">
        <v>309</v>
      </c>
      <c r="AP2" s="83" t="s">
        <v>310</v>
      </c>
      <c r="AQ2" s="83" t="s">
        <v>311</v>
      </c>
      <c r="AR2" s="85" t="s">
        <v>312</v>
      </c>
      <c r="AS2" s="83" t="s">
        <v>313</v>
      </c>
      <c r="AT2" s="83" t="s">
        <v>314</v>
      </c>
      <c r="AU2" s="85" t="s">
        <v>315</v>
      </c>
      <c r="AV2" s="83" t="s">
        <v>316</v>
      </c>
      <c r="AW2" s="83" t="s">
        <v>317</v>
      </c>
      <c r="AX2" s="85" t="s">
        <v>318</v>
      </c>
      <c r="AY2" s="83" t="s">
        <v>319</v>
      </c>
      <c r="AZ2" s="97" t="s">
        <v>330</v>
      </c>
    </row>
    <row r="3" spans="1:52" ht="66.599999999999994" customHeight="1">
      <c r="A3" s="196" t="s">
        <v>65</v>
      </c>
      <c r="B3" s="197">
        <v>30</v>
      </c>
      <c r="C3" s="13">
        <v>1.1000000000000001</v>
      </c>
      <c r="D3" s="19" t="s">
        <v>66</v>
      </c>
      <c r="E3" s="19" t="s">
        <v>8</v>
      </c>
      <c r="F3" s="180">
        <v>14</v>
      </c>
      <c r="G3" s="180" t="s">
        <v>77</v>
      </c>
      <c r="H3" s="180" t="s">
        <v>7</v>
      </c>
      <c r="I3" s="147">
        <v>101.50427350427351</v>
      </c>
      <c r="J3" s="147">
        <v>101.30841121495327</v>
      </c>
      <c r="K3" s="147">
        <v>100.08960573476702</v>
      </c>
      <c r="L3" s="147">
        <v>94.302377747869002</v>
      </c>
      <c r="M3" s="147">
        <v>86.521308225966294</v>
      </c>
      <c r="N3" s="147">
        <v>93.645833333333329</v>
      </c>
      <c r="O3" s="147">
        <v>89.681159420289859</v>
      </c>
      <c r="P3" s="147">
        <v>73.138128580521965</v>
      </c>
      <c r="Q3" s="147">
        <v>88.164665523156089</v>
      </c>
      <c r="R3" s="147">
        <v>100.54794520547945</v>
      </c>
      <c r="S3" s="147">
        <v>100.04582951420716</v>
      </c>
      <c r="T3" s="147">
        <v>88.77262443438913</v>
      </c>
      <c r="U3" s="153">
        <f>AVERAGE(I3:T3)</f>
        <v>93.143513536600508</v>
      </c>
      <c r="V3" s="86" t="s">
        <v>255</v>
      </c>
      <c r="W3" s="31" t="s">
        <v>256</v>
      </c>
      <c r="X3" s="31" t="s">
        <v>257</v>
      </c>
      <c r="Y3" s="31" t="s">
        <v>258</v>
      </c>
      <c r="Z3" s="80" t="s">
        <v>228</v>
      </c>
      <c r="AA3" s="92">
        <f>IF(I3&gt;=100,14,IF(I3&gt;99,13,IF(I3&gt;98,12,IF(I3&gt;97,11,IF(I3&gt;96,10,IF(I3&gt;95,9,IF(I3&gt;94,8,IF(I3&gt;93,7,IF(I3&gt;92,6,IF(I3&gt;90,5,IF(I3&gt;89,4,IF(I3&gt;88,3,IF(I3&gt;87,3,IF(I3&gt;85,1,0))))))))))))))</f>
        <v>14</v>
      </c>
      <c r="AB3" s="92">
        <f t="shared" ref="AB3:AL3" si="0">IF(J3&gt;=100,14,IF(J3&gt;99,13,IF(J3&gt;98,12,IF(J3&gt;97,11,IF(J3&gt;96,10,IF(J3&gt;95,9,IF(J3&gt;94,8,IF(J3&gt;93,7,IF(J3&gt;92,6,IF(J3&gt;90,5,IF(J3&gt;89,4,IF(J3&gt;88,3,IF(J3&gt;87,3,IF(J3&gt;85,1,0))))))))))))))</f>
        <v>14</v>
      </c>
      <c r="AC3" s="92">
        <f t="shared" si="0"/>
        <v>14</v>
      </c>
      <c r="AD3" s="160">
        <f t="shared" si="0"/>
        <v>8</v>
      </c>
      <c r="AE3" s="92">
        <f t="shared" si="0"/>
        <v>1</v>
      </c>
      <c r="AF3" s="92">
        <f t="shared" si="0"/>
        <v>7</v>
      </c>
      <c r="AG3" s="92">
        <f t="shared" si="0"/>
        <v>4</v>
      </c>
      <c r="AH3" s="92">
        <f t="shared" si="0"/>
        <v>0</v>
      </c>
      <c r="AI3" s="92">
        <f t="shared" si="0"/>
        <v>3</v>
      </c>
      <c r="AJ3" s="92">
        <f t="shared" si="0"/>
        <v>14</v>
      </c>
      <c r="AK3" s="92">
        <f t="shared" si="0"/>
        <v>14</v>
      </c>
      <c r="AL3" s="92">
        <f t="shared" si="0"/>
        <v>3</v>
      </c>
      <c r="AM3" s="93"/>
      <c r="AN3" s="108">
        <f>AA3/$F3*100</f>
        <v>100</v>
      </c>
      <c r="AO3" s="108">
        <f t="shared" ref="AO3:AY16" si="1">AB3/$F3*100</f>
        <v>100</v>
      </c>
      <c r="AP3" s="108">
        <f t="shared" si="1"/>
        <v>100</v>
      </c>
      <c r="AQ3" s="108">
        <f t="shared" si="1"/>
        <v>57.142857142857139</v>
      </c>
      <c r="AR3" s="108">
        <f t="shared" si="1"/>
        <v>7.1428571428571423</v>
      </c>
      <c r="AS3" s="108">
        <f t="shared" si="1"/>
        <v>50</v>
      </c>
      <c r="AT3" s="108">
        <f t="shared" si="1"/>
        <v>28.571428571428569</v>
      </c>
      <c r="AU3" s="108">
        <f t="shared" si="1"/>
        <v>0</v>
      </c>
      <c r="AV3" s="108">
        <f t="shared" si="1"/>
        <v>21.428571428571427</v>
      </c>
      <c r="AW3" s="108">
        <f t="shared" si="1"/>
        <v>100</v>
      </c>
      <c r="AX3" s="108">
        <f t="shared" si="1"/>
        <v>100</v>
      </c>
      <c r="AY3" s="108">
        <f t="shared" si="1"/>
        <v>21.428571428571427</v>
      </c>
      <c r="AZ3" s="94">
        <f>AVERAGE(AN3:AY3)</f>
        <v>57.142857142857139</v>
      </c>
    </row>
    <row r="4" spans="1:52" ht="37.200000000000003" customHeight="1">
      <c r="A4" s="196"/>
      <c r="B4" s="197"/>
      <c r="C4" s="13">
        <v>1.2</v>
      </c>
      <c r="D4" s="19" t="s">
        <v>9</v>
      </c>
      <c r="E4" s="19" t="s">
        <v>10</v>
      </c>
      <c r="F4" s="180">
        <v>4</v>
      </c>
      <c r="G4" s="180" t="s">
        <v>77</v>
      </c>
      <c r="H4" s="180" t="s">
        <v>7</v>
      </c>
      <c r="I4" s="147" t="s">
        <v>320</v>
      </c>
      <c r="J4" s="147">
        <v>0</v>
      </c>
      <c r="K4" s="147">
        <v>58.461538461538467</v>
      </c>
      <c r="L4" s="147">
        <v>30.55775316455696</v>
      </c>
      <c r="M4" s="147">
        <v>58.175205566097397</v>
      </c>
      <c r="N4" s="147">
        <v>0</v>
      </c>
      <c r="O4" s="147">
        <v>117.5</v>
      </c>
      <c r="P4" s="147">
        <v>122.22222222222223</v>
      </c>
      <c r="Q4" s="147">
        <v>125</v>
      </c>
      <c r="R4" s="147">
        <v>99.253731343283576</v>
      </c>
      <c r="S4" s="147">
        <v>115.11627906976744</v>
      </c>
      <c r="T4" s="147">
        <v>131.66666666666666</v>
      </c>
      <c r="U4" s="153">
        <f t="shared" ref="U4:U41" si="2">AVERAGE(I4:T4)</f>
        <v>77.995763317648425</v>
      </c>
      <c r="V4" s="182" t="s">
        <v>88</v>
      </c>
      <c r="W4" s="86" t="s">
        <v>272</v>
      </c>
      <c r="X4" s="182" t="s">
        <v>271</v>
      </c>
      <c r="Y4" s="182" t="s">
        <v>90</v>
      </c>
      <c r="AA4" s="92">
        <f t="shared" ref="AA4:AL4" si="3">IF(I4&lt;=85,4,IF(I4&lt;=90,3,IF(I4&lt;=95,2,IF(I4&lt;=100,1,0))))</f>
        <v>0</v>
      </c>
      <c r="AB4" s="92">
        <f t="shared" si="3"/>
        <v>4</v>
      </c>
      <c r="AC4" s="92">
        <f t="shared" si="3"/>
        <v>4</v>
      </c>
      <c r="AD4" s="92">
        <f t="shared" si="3"/>
        <v>4</v>
      </c>
      <c r="AE4" s="92">
        <f t="shared" si="3"/>
        <v>4</v>
      </c>
      <c r="AF4" s="92">
        <f t="shared" si="3"/>
        <v>4</v>
      </c>
      <c r="AG4" s="92">
        <f t="shared" si="3"/>
        <v>0</v>
      </c>
      <c r="AH4" s="92">
        <f t="shared" si="3"/>
        <v>0</v>
      </c>
      <c r="AI4" s="92">
        <f t="shared" si="3"/>
        <v>0</v>
      </c>
      <c r="AJ4" s="92">
        <f t="shared" si="3"/>
        <v>1</v>
      </c>
      <c r="AK4" s="92">
        <f t="shared" si="3"/>
        <v>0</v>
      </c>
      <c r="AL4" s="92">
        <f t="shared" si="3"/>
        <v>0</v>
      </c>
      <c r="AM4" s="90"/>
      <c r="AN4" s="108">
        <f>AA4/$F4*100</f>
        <v>0</v>
      </c>
      <c r="AO4" s="108">
        <f t="shared" si="1"/>
        <v>100</v>
      </c>
      <c r="AP4" s="108">
        <f t="shared" si="1"/>
        <v>100</v>
      </c>
      <c r="AQ4" s="108">
        <f t="shared" si="1"/>
        <v>100</v>
      </c>
      <c r="AR4" s="108">
        <f t="shared" si="1"/>
        <v>100</v>
      </c>
      <c r="AS4" s="108">
        <f t="shared" si="1"/>
        <v>100</v>
      </c>
      <c r="AT4" s="108">
        <f t="shared" si="1"/>
        <v>0</v>
      </c>
      <c r="AU4" s="108">
        <f t="shared" si="1"/>
        <v>0</v>
      </c>
      <c r="AV4" s="108">
        <f t="shared" si="1"/>
        <v>0</v>
      </c>
      <c r="AW4" s="108">
        <f t="shared" si="1"/>
        <v>25</v>
      </c>
      <c r="AX4" s="108">
        <f t="shared" si="1"/>
        <v>0</v>
      </c>
      <c r="AY4" s="108">
        <f t="shared" si="1"/>
        <v>0</v>
      </c>
      <c r="AZ4" s="94">
        <f t="shared" ref="AZ4:AZ43" si="4">AVERAGE(AN4:AY4)</f>
        <v>43.75</v>
      </c>
    </row>
    <row r="5" spans="1:52" ht="27.6">
      <c r="A5" s="196"/>
      <c r="B5" s="197"/>
      <c r="C5" s="13">
        <v>1.3</v>
      </c>
      <c r="D5" s="19" t="s">
        <v>11</v>
      </c>
      <c r="E5" s="19" t="s">
        <v>12</v>
      </c>
      <c r="F5" s="180">
        <v>4</v>
      </c>
      <c r="G5" s="180" t="s">
        <v>78</v>
      </c>
      <c r="H5" s="180" t="s">
        <v>7</v>
      </c>
      <c r="I5" s="147">
        <v>107.93650793650794</v>
      </c>
      <c r="J5" s="147">
        <v>27.419354838709676</v>
      </c>
      <c r="K5" s="147">
        <v>51.724137931034484</v>
      </c>
      <c r="L5" s="147">
        <v>8</v>
      </c>
      <c r="M5" s="147">
        <v>89.47</v>
      </c>
      <c r="N5" s="147">
        <v>15.384615384615385</v>
      </c>
      <c r="O5" s="147">
        <v>50.967741935483865</v>
      </c>
      <c r="P5" s="147">
        <v>31.818181818181817</v>
      </c>
      <c r="Q5" s="147">
        <v>22.727272727272727</v>
      </c>
      <c r="R5" s="176">
        <v>37.5</v>
      </c>
      <c r="S5" s="147">
        <v>54</v>
      </c>
      <c r="T5" s="147">
        <v>32.307692307692307</v>
      </c>
      <c r="U5" s="153">
        <f t="shared" si="2"/>
        <v>44.104625406624848</v>
      </c>
      <c r="V5" s="182" t="s">
        <v>89</v>
      </c>
      <c r="W5" s="31" t="s">
        <v>268</v>
      </c>
      <c r="X5" s="32" t="s">
        <v>260</v>
      </c>
      <c r="Y5" s="32" t="s">
        <v>259</v>
      </c>
      <c r="AA5" s="92">
        <f>IF(I5&gt;100,4,IF(I5&gt;95,3,IF(I5&gt;90,2,IF(I5&gt;85,1,0))))</f>
        <v>4</v>
      </c>
      <c r="AB5" s="92">
        <f t="shared" ref="AB5:AL6" si="5">IF(J5&gt;100,4,IF(J5&gt;95,3,IF(J5&gt;90,2,IF(J5&gt;85,1,0))))</f>
        <v>0</v>
      </c>
      <c r="AC5" s="92">
        <f t="shared" si="5"/>
        <v>0</v>
      </c>
      <c r="AD5" s="92">
        <f t="shared" si="5"/>
        <v>0</v>
      </c>
      <c r="AE5" s="92">
        <f t="shared" si="5"/>
        <v>1</v>
      </c>
      <c r="AF5" s="92">
        <f t="shared" si="5"/>
        <v>0</v>
      </c>
      <c r="AG5" s="92">
        <f t="shared" si="5"/>
        <v>0</v>
      </c>
      <c r="AH5" s="92">
        <f t="shared" si="5"/>
        <v>0</v>
      </c>
      <c r="AI5" s="92">
        <f t="shared" si="5"/>
        <v>0</v>
      </c>
      <c r="AJ5" s="92">
        <f t="shared" si="5"/>
        <v>0</v>
      </c>
      <c r="AK5" s="92">
        <f t="shared" si="5"/>
        <v>0</v>
      </c>
      <c r="AL5" s="92">
        <f t="shared" si="5"/>
        <v>0</v>
      </c>
      <c r="AM5" s="90"/>
      <c r="AN5" s="108">
        <f t="shared" ref="AN5:AY23" si="6">AA5/$F5*100</f>
        <v>100</v>
      </c>
      <c r="AO5" s="108">
        <f t="shared" si="1"/>
        <v>0</v>
      </c>
      <c r="AP5" s="108">
        <f t="shared" si="1"/>
        <v>0</v>
      </c>
      <c r="AQ5" s="108">
        <f t="shared" ref="AQ5:AR5" si="7">IF(OR(AD5="NA"),"NA",AD5/$F5*100)</f>
        <v>0</v>
      </c>
      <c r="AR5" s="108">
        <f t="shared" si="7"/>
        <v>25</v>
      </c>
      <c r="AS5" s="108">
        <f t="shared" si="1"/>
        <v>0</v>
      </c>
      <c r="AT5" s="108">
        <f t="shared" si="1"/>
        <v>0</v>
      </c>
      <c r="AU5" s="108">
        <f t="shared" si="1"/>
        <v>0</v>
      </c>
      <c r="AV5" s="108">
        <f t="shared" si="1"/>
        <v>0</v>
      </c>
      <c r="AW5" s="108">
        <f t="shared" si="1"/>
        <v>0</v>
      </c>
      <c r="AX5" s="108">
        <f t="shared" si="1"/>
        <v>0</v>
      </c>
      <c r="AY5" s="108">
        <f t="shared" si="1"/>
        <v>0</v>
      </c>
      <c r="AZ5" s="94">
        <f t="shared" si="4"/>
        <v>10.416666666666666</v>
      </c>
    </row>
    <row r="6" spans="1:52" ht="27.6">
      <c r="A6" s="196"/>
      <c r="B6" s="197"/>
      <c r="C6" s="13">
        <v>1.4</v>
      </c>
      <c r="D6" s="19" t="s">
        <v>13</v>
      </c>
      <c r="E6" s="19" t="s">
        <v>14</v>
      </c>
      <c r="F6" s="180">
        <v>4</v>
      </c>
      <c r="G6" s="180" t="s">
        <v>77</v>
      </c>
      <c r="H6" s="180" t="s">
        <v>7</v>
      </c>
      <c r="I6" s="147">
        <v>100</v>
      </c>
      <c r="J6" s="147">
        <v>100.4</v>
      </c>
      <c r="K6" s="147">
        <v>85.769230769230759</v>
      </c>
      <c r="L6" s="147">
        <v>41.470180305131763</v>
      </c>
      <c r="M6" s="147">
        <v>95.477386934673376</v>
      </c>
      <c r="N6" s="147">
        <v>70.138888888888886</v>
      </c>
      <c r="O6" s="147">
        <v>68.918918918918919</v>
      </c>
      <c r="P6" s="147">
        <v>53.647058823529413</v>
      </c>
      <c r="Q6" s="147">
        <v>76.349614395886888</v>
      </c>
      <c r="R6" s="173">
        <v>100</v>
      </c>
      <c r="S6" s="173">
        <v>100</v>
      </c>
      <c r="T6" s="147">
        <v>71.045918367346943</v>
      </c>
      <c r="U6" s="153">
        <f t="shared" si="2"/>
        <v>80.268099783633915</v>
      </c>
      <c r="V6" s="182" t="s">
        <v>89</v>
      </c>
      <c r="W6" s="31" t="s">
        <v>270</v>
      </c>
      <c r="X6" s="32" t="s">
        <v>260</v>
      </c>
      <c r="Y6" s="32" t="s">
        <v>269</v>
      </c>
      <c r="AA6" s="92">
        <f>IF(I6&gt;100,4,IF(I6&gt;95,3,IF(I6&gt;90,2,IF(I6&gt;85,1,0))))</f>
        <v>3</v>
      </c>
      <c r="AB6" s="92">
        <f t="shared" si="5"/>
        <v>4</v>
      </c>
      <c r="AC6" s="92">
        <f t="shared" si="5"/>
        <v>1</v>
      </c>
      <c r="AD6" s="160">
        <f>IF(L6&gt;100,4,IF(L6&gt;95,3,IF(L6&gt;90,2,IF(L6&gt;85,1,0))))</f>
        <v>0</v>
      </c>
      <c r="AE6" s="92">
        <f t="shared" si="5"/>
        <v>3</v>
      </c>
      <c r="AF6" s="92">
        <f t="shared" si="5"/>
        <v>0</v>
      </c>
      <c r="AG6" s="92">
        <f t="shared" si="5"/>
        <v>0</v>
      </c>
      <c r="AH6" s="92">
        <f t="shared" si="5"/>
        <v>0</v>
      </c>
      <c r="AI6" s="92">
        <f t="shared" si="5"/>
        <v>0</v>
      </c>
      <c r="AJ6" s="92">
        <f t="shared" si="5"/>
        <v>3</v>
      </c>
      <c r="AK6" s="92">
        <f t="shared" si="5"/>
        <v>3</v>
      </c>
      <c r="AL6" s="92">
        <f t="shared" si="5"/>
        <v>0</v>
      </c>
      <c r="AM6" s="90"/>
      <c r="AN6" s="108">
        <f t="shared" si="6"/>
        <v>75</v>
      </c>
      <c r="AO6" s="108">
        <f t="shared" si="1"/>
        <v>100</v>
      </c>
      <c r="AP6" s="108">
        <f t="shared" si="1"/>
        <v>25</v>
      </c>
      <c r="AQ6" s="108">
        <f t="shared" si="1"/>
        <v>0</v>
      </c>
      <c r="AR6" s="108">
        <f t="shared" si="1"/>
        <v>75</v>
      </c>
      <c r="AS6" s="108">
        <f t="shared" si="1"/>
        <v>0</v>
      </c>
      <c r="AT6" s="108">
        <f t="shared" si="1"/>
        <v>0</v>
      </c>
      <c r="AU6" s="108">
        <f t="shared" si="1"/>
        <v>0</v>
      </c>
      <c r="AV6" s="108">
        <f t="shared" si="1"/>
        <v>0</v>
      </c>
      <c r="AW6" s="108">
        <f t="shared" si="1"/>
        <v>75</v>
      </c>
      <c r="AX6" s="108">
        <f t="shared" si="1"/>
        <v>75</v>
      </c>
      <c r="AY6" s="108">
        <f t="shared" si="1"/>
        <v>0</v>
      </c>
      <c r="AZ6" s="94">
        <f t="shared" si="4"/>
        <v>35.416666666666664</v>
      </c>
    </row>
    <row r="7" spans="1:52" ht="27.6">
      <c r="A7" s="196"/>
      <c r="B7" s="197"/>
      <c r="C7" s="13">
        <v>1.5</v>
      </c>
      <c r="D7" s="19" t="s">
        <v>15</v>
      </c>
      <c r="E7" s="19" t="s">
        <v>16</v>
      </c>
      <c r="F7" s="180">
        <v>4</v>
      </c>
      <c r="G7" s="180" t="s">
        <v>77</v>
      </c>
      <c r="H7" s="180" t="s">
        <v>7</v>
      </c>
      <c r="I7" s="147">
        <v>200</v>
      </c>
      <c r="J7" s="147">
        <v>0</v>
      </c>
      <c r="K7" s="147">
        <v>102.83687943262412</v>
      </c>
      <c r="L7" s="147">
        <v>65.428109854604202</v>
      </c>
      <c r="M7" s="147">
        <v>229.41176470588235</v>
      </c>
      <c r="N7" s="147">
        <v>97.5</v>
      </c>
      <c r="O7" s="147">
        <v>130.6532663316583</v>
      </c>
      <c r="P7" s="147">
        <v>353.75</v>
      </c>
      <c r="Q7" s="147">
        <v>161.64383561643837</v>
      </c>
      <c r="R7" s="173">
        <v>0</v>
      </c>
      <c r="S7" s="173">
        <v>0</v>
      </c>
      <c r="T7" s="147">
        <v>146.74698795180723</v>
      </c>
      <c r="U7" s="153">
        <f t="shared" si="2"/>
        <v>123.99757032441789</v>
      </c>
      <c r="V7" s="182" t="s">
        <v>88</v>
      </c>
      <c r="W7" s="31" t="s">
        <v>272</v>
      </c>
      <c r="X7" s="33" t="s">
        <v>271</v>
      </c>
      <c r="Y7" s="32" t="s">
        <v>90</v>
      </c>
      <c r="AA7" s="92">
        <f>IF(I7&lt;=85,4,IF(I7&lt;=90,3,IF(I7&lt;=95,2,IF(I7&lt;=100,1,0))))</f>
        <v>0</v>
      </c>
      <c r="AB7" s="92">
        <f t="shared" ref="AB7:AL7" si="8">IF(J7&lt;=85,4,IF(J7&lt;=90,3,IF(J7&lt;=95,2,IF(J7&lt;=100,1,0))))</f>
        <v>4</v>
      </c>
      <c r="AC7" s="92">
        <f t="shared" si="8"/>
        <v>0</v>
      </c>
      <c r="AD7" s="160">
        <f t="shared" si="8"/>
        <v>4</v>
      </c>
      <c r="AE7" s="92">
        <f t="shared" si="8"/>
        <v>0</v>
      </c>
      <c r="AF7" s="92">
        <f t="shared" si="8"/>
        <v>1</v>
      </c>
      <c r="AG7" s="92">
        <f t="shared" si="8"/>
        <v>0</v>
      </c>
      <c r="AH7" s="92">
        <f t="shared" si="8"/>
        <v>0</v>
      </c>
      <c r="AI7" s="92">
        <f t="shared" si="8"/>
        <v>0</v>
      </c>
      <c r="AJ7" s="92">
        <f t="shared" si="8"/>
        <v>4</v>
      </c>
      <c r="AK7" s="92">
        <f t="shared" si="8"/>
        <v>4</v>
      </c>
      <c r="AL7" s="92">
        <f t="shared" si="8"/>
        <v>0</v>
      </c>
      <c r="AM7" s="90"/>
      <c r="AN7" s="108">
        <f t="shared" si="6"/>
        <v>0</v>
      </c>
      <c r="AO7" s="108">
        <f t="shared" si="1"/>
        <v>100</v>
      </c>
      <c r="AP7" s="108">
        <f t="shared" si="1"/>
        <v>0</v>
      </c>
      <c r="AQ7" s="108">
        <f t="shared" si="1"/>
        <v>100</v>
      </c>
      <c r="AR7" s="108">
        <f t="shared" si="1"/>
        <v>0</v>
      </c>
      <c r="AS7" s="108">
        <f t="shared" si="1"/>
        <v>25</v>
      </c>
      <c r="AT7" s="108">
        <f t="shared" si="1"/>
        <v>0</v>
      </c>
      <c r="AU7" s="108">
        <f t="shared" si="1"/>
        <v>0</v>
      </c>
      <c r="AV7" s="108">
        <f t="shared" si="1"/>
        <v>0</v>
      </c>
      <c r="AW7" s="108">
        <f t="shared" si="1"/>
        <v>100</v>
      </c>
      <c r="AX7" s="108">
        <f t="shared" si="1"/>
        <v>100</v>
      </c>
      <c r="AY7" s="108">
        <f t="shared" si="1"/>
        <v>0</v>
      </c>
      <c r="AZ7" s="94">
        <f t="shared" si="4"/>
        <v>35.416666666666664</v>
      </c>
    </row>
    <row r="8" spans="1:52" ht="15.6">
      <c r="A8" s="14"/>
      <c r="B8" s="15"/>
      <c r="C8" s="15"/>
      <c r="D8" s="16"/>
      <c r="E8" s="21" t="s">
        <v>17</v>
      </c>
      <c r="F8" s="17">
        <f>SUM(F3:F7)</f>
        <v>30</v>
      </c>
      <c r="G8" s="15"/>
      <c r="H8" s="15"/>
      <c r="I8" s="159"/>
      <c r="J8" s="159"/>
      <c r="K8" s="159"/>
      <c r="L8" s="15"/>
      <c r="M8" s="159"/>
      <c r="N8" s="159"/>
      <c r="O8" s="159"/>
      <c r="P8" s="159"/>
      <c r="Q8" s="159"/>
      <c r="R8" s="159"/>
      <c r="S8" s="159"/>
      <c r="T8" s="159"/>
      <c r="U8" s="154"/>
      <c r="V8" s="15"/>
      <c r="W8" s="15"/>
      <c r="X8" s="15"/>
      <c r="Y8" s="15"/>
      <c r="Z8" s="15"/>
      <c r="AA8" s="15">
        <f>SUM(AA3:AA7)</f>
        <v>21</v>
      </c>
      <c r="AB8" s="15">
        <f t="shared" ref="AB8:AL8" si="9">SUM(AB3:AB7)</f>
        <v>26</v>
      </c>
      <c r="AC8" s="15">
        <f t="shared" si="9"/>
        <v>19</v>
      </c>
      <c r="AD8" s="159">
        <f t="shared" si="9"/>
        <v>16</v>
      </c>
      <c r="AE8" s="15">
        <f t="shared" si="9"/>
        <v>9</v>
      </c>
      <c r="AF8" s="15">
        <f t="shared" si="9"/>
        <v>12</v>
      </c>
      <c r="AG8" s="15">
        <f t="shared" si="9"/>
        <v>4</v>
      </c>
      <c r="AH8" s="15">
        <f t="shared" si="9"/>
        <v>0</v>
      </c>
      <c r="AI8" s="15">
        <f t="shared" si="9"/>
        <v>3</v>
      </c>
      <c r="AJ8" s="15">
        <f t="shared" si="9"/>
        <v>22</v>
      </c>
      <c r="AK8" s="15">
        <f t="shared" si="9"/>
        <v>21</v>
      </c>
      <c r="AL8" s="15">
        <f t="shared" si="9"/>
        <v>3</v>
      </c>
      <c r="AM8" s="90"/>
      <c r="AN8" s="109">
        <f t="shared" si="6"/>
        <v>70</v>
      </c>
      <c r="AO8" s="109">
        <f t="shared" si="1"/>
        <v>86.666666666666671</v>
      </c>
      <c r="AP8" s="109">
        <f t="shared" si="1"/>
        <v>63.333333333333329</v>
      </c>
      <c r="AQ8" s="109">
        <f t="shared" si="1"/>
        <v>53.333333333333336</v>
      </c>
      <c r="AR8" s="109">
        <f t="shared" si="1"/>
        <v>30</v>
      </c>
      <c r="AS8" s="109">
        <f t="shared" si="1"/>
        <v>40</v>
      </c>
      <c r="AT8" s="109">
        <f t="shared" si="1"/>
        <v>13.333333333333334</v>
      </c>
      <c r="AU8" s="109">
        <f t="shared" si="1"/>
        <v>0</v>
      </c>
      <c r="AV8" s="109">
        <f t="shared" si="1"/>
        <v>10</v>
      </c>
      <c r="AW8" s="109">
        <f t="shared" si="1"/>
        <v>73.333333333333329</v>
      </c>
      <c r="AX8" s="109">
        <f t="shared" si="1"/>
        <v>70</v>
      </c>
      <c r="AY8" s="109">
        <f t="shared" si="1"/>
        <v>10</v>
      </c>
      <c r="AZ8" s="109">
        <f t="shared" si="4"/>
        <v>43.333333333333336</v>
      </c>
    </row>
    <row r="9" spans="1:52" ht="25.2" customHeight="1">
      <c r="A9" s="196" t="s">
        <v>18</v>
      </c>
      <c r="B9" s="199">
        <v>14</v>
      </c>
      <c r="C9" s="13">
        <v>2.1</v>
      </c>
      <c r="D9" s="20" t="s">
        <v>19</v>
      </c>
      <c r="E9" s="19" t="s">
        <v>20</v>
      </c>
      <c r="F9" s="180">
        <v>3</v>
      </c>
      <c r="G9" s="180" t="s">
        <v>79</v>
      </c>
      <c r="H9" s="180" t="s">
        <v>288</v>
      </c>
      <c r="I9" s="147">
        <v>83</v>
      </c>
      <c r="J9" s="147">
        <v>87</v>
      </c>
      <c r="K9" s="147">
        <v>80</v>
      </c>
      <c r="L9" s="173">
        <v>86</v>
      </c>
      <c r="M9" s="173">
        <v>84</v>
      </c>
      <c r="N9" s="173">
        <v>80</v>
      </c>
      <c r="O9" s="173">
        <v>84</v>
      </c>
      <c r="P9" s="173">
        <v>84</v>
      </c>
      <c r="Q9" s="173">
        <v>82</v>
      </c>
      <c r="R9" s="173">
        <v>90</v>
      </c>
      <c r="S9" s="173">
        <v>82</v>
      </c>
      <c r="T9" s="147">
        <v>85.6</v>
      </c>
      <c r="U9" s="153">
        <f t="shared" si="2"/>
        <v>83.966666666666669</v>
      </c>
      <c r="V9" s="87" t="s">
        <v>299</v>
      </c>
      <c r="W9" s="34" t="s">
        <v>300</v>
      </c>
      <c r="X9" s="34" t="s">
        <v>301</v>
      </c>
      <c r="Y9" s="182" t="s">
        <v>302</v>
      </c>
      <c r="Z9" s="81" t="s">
        <v>229</v>
      </c>
      <c r="AA9" s="92">
        <f>IF(I9&gt;80,3,IF(I9&gt;75,2,IF(I9&gt;=70,1,0)))</f>
        <v>3</v>
      </c>
      <c r="AB9" s="92">
        <f t="shared" ref="AB9:AL9" si="10">IF(J9&gt;80,3,IF(J9&gt;75,2,IF(J9&gt;=70,1,0)))</f>
        <v>3</v>
      </c>
      <c r="AC9" s="92">
        <f t="shared" si="10"/>
        <v>2</v>
      </c>
      <c r="AD9" s="92">
        <f t="shared" si="10"/>
        <v>3</v>
      </c>
      <c r="AE9" s="92">
        <f t="shared" si="10"/>
        <v>3</v>
      </c>
      <c r="AF9" s="92">
        <f t="shared" si="10"/>
        <v>2</v>
      </c>
      <c r="AG9" s="92">
        <f t="shared" si="10"/>
        <v>3</v>
      </c>
      <c r="AH9" s="92">
        <f t="shared" si="10"/>
        <v>3</v>
      </c>
      <c r="AI9" s="92">
        <f t="shared" si="10"/>
        <v>3</v>
      </c>
      <c r="AJ9" s="92">
        <f t="shared" si="10"/>
        <v>3</v>
      </c>
      <c r="AK9" s="92">
        <f t="shared" si="10"/>
        <v>3</v>
      </c>
      <c r="AL9" s="92">
        <f t="shared" si="10"/>
        <v>3</v>
      </c>
      <c r="AM9" s="90"/>
      <c r="AN9" s="108">
        <f t="shared" si="6"/>
        <v>100</v>
      </c>
      <c r="AO9" s="108">
        <f t="shared" si="1"/>
        <v>100</v>
      </c>
      <c r="AP9" s="108">
        <f t="shared" si="1"/>
        <v>66.666666666666657</v>
      </c>
      <c r="AQ9" s="108">
        <f t="shared" si="1"/>
        <v>100</v>
      </c>
      <c r="AR9" s="108">
        <f t="shared" si="1"/>
        <v>100</v>
      </c>
      <c r="AS9" s="108">
        <f t="shared" si="1"/>
        <v>66.666666666666657</v>
      </c>
      <c r="AT9" s="108">
        <f t="shared" si="1"/>
        <v>100</v>
      </c>
      <c r="AU9" s="108">
        <f t="shared" si="1"/>
        <v>100</v>
      </c>
      <c r="AV9" s="108">
        <f t="shared" si="1"/>
        <v>100</v>
      </c>
      <c r="AW9" s="108">
        <f t="shared" si="1"/>
        <v>100</v>
      </c>
      <c r="AX9" s="108">
        <f t="shared" si="1"/>
        <v>100</v>
      </c>
      <c r="AY9" s="108">
        <f t="shared" si="1"/>
        <v>100</v>
      </c>
      <c r="AZ9" s="94">
        <f t="shared" si="4"/>
        <v>94.444444444444443</v>
      </c>
    </row>
    <row r="10" spans="1:52" ht="27" customHeight="1">
      <c r="A10" s="198"/>
      <c r="B10" s="200"/>
      <c r="C10" s="13">
        <v>2.2000000000000002</v>
      </c>
      <c r="D10" s="20" t="s">
        <v>22</v>
      </c>
      <c r="E10" s="19" t="s">
        <v>23</v>
      </c>
      <c r="F10" s="180">
        <v>3</v>
      </c>
      <c r="G10" s="180" t="s">
        <v>79</v>
      </c>
      <c r="H10" s="180" t="s">
        <v>26</v>
      </c>
      <c r="I10" s="147">
        <v>67</v>
      </c>
      <c r="J10" s="147">
        <v>76</v>
      </c>
      <c r="K10" s="147">
        <v>69</v>
      </c>
      <c r="L10" s="173">
        <v>73</v>
      </c>
      <c r="M10" s="173">
        <v>69</v>
      </c>
      <c r="N10" s="173">
        <v>61</v>
      </c>
      <c r="O10" s="173">
        <v>71</v>
      </c>
      <c r="P10" s="173">
        <v>48</v>
      </c>
      <c r="Q10" s="173">
        <v>69</v>
      </c>
      <c r="R10" s="173">
        <v>66</v>
      </c>
      <c r="S10" s="173">
        <v>64</v>
      </c>
      <c r="T10" s="173">
        <v>72</v>
      </c>
      <c r="U10" s="153">
        <f t="shared" si="2"/>
        <v>67.083333333333329</v>
      </c>
      <c r="V10" s="87" t="s">
        <v>303</v>
      </c>
      <c r="W10" s="34" t="s">
        <v>304</v>
      </c>
      <c r="X10" s="34" t="s">
        <v>301</v>
      </c>
      <c r="Y10" s="182" t="s">
        <v>302</v>
      </c>
      <c r="AA10" s="92">
        <f>IF(I10&gt;80,3,IF(I10&gt;75,2,IF(I10&gt;=65,1,0)))</f>
        <v>1</v>
      </c>
      <c r="AB10" s="160">
        <f>IF(J10&gt;80,3,IF(J10&gt;=80,2,IF(J10&gt;=65,1,0)))</f>
        <v>1</v>
      </c>
      <c r="AC10" s="92">
        <f t="shared" ref="AC10:AL10" si="11">IF(K10&gt;80,3,IF(K10&gt;75,2,IF(K10&gt;=65,1,0)))</f>
        <v>1</v>
      </c>
      <c r="AD10" s="92">
        <f t="shared" si="11"/>
        <v>1</v>
      </c>
      <c r="AE10" s="92">
        <f t="shared" si="11"/>
        <v>1</v>
      </c>
      <c r="AF10" s="92">
        <f t="shared" si="11"/>
        <v>0</v>
      </c>
      <c r="AG10" s="92">
        <f t="shared" si="11"/>
        <v>1</v>
      </c>
      <c r="AH10" s="92">
        <f t="shared" si="11"/>
        <v>0</v>
      </c>
      <c r="AI10" s="92">
        <f t="shared" si="11"/>
        <v>1</v>
      </c>
      <c r="AJ10" s="92">
        <f t="shared" si="11"/>
        <v>1</v>
      </c>
      <c r="AK10" s="92">
        <f t="shared" si="11"/>
        <v>0</v>
      </c>
      <c r="AL10" s="92">
        <f t="shared" si="11"/>
        <v>1</v>
      </c>
      <c r="AM10" s="90"/>
      <c r="AN10" s="108">
        <f t="shared" si="6"/>
        <v>33.333333333333329</v>
      </c>
      <c r="AO10" s="108">
        <f t="shared" si="1"/>
        <v>33.333333333333329</v>
      </c>
      <c r="AP10" s="108">
        <f t="shared" si="1"/>
        <v>33.333333333333329</v>
      </c>
      <c r="AQ10" s="108">
        <f t="shared" si="1"/>
        <v>33.333333333333329</v>
      </c>
      <c r="AR10" s="108">
        <f t="shared" si="1"/>
        <v>33.333333333333329</v>
      </c>
      <c r="AS10" s="108">
        <f t="shared" si="1"/>
        <v>0</v>
      </c>
      <c r="AT10" s="108">
        <f t="shared" si="1"/>
        <v>33.333333333333329</v>
      </c>
      <c r="AU10" s="108">
        <f t="shared" si="1"/>
        <v>0</v>
      </c>
      <c r="AV10" s="108">
        <f t="shared" si="1"/>
        <v>33.333333333333329</v>
      </c>
      <c r="AW10" s="108">
        <f t="shared" si="1"/>
        <v>33.333333333333329</v>
      </c>
      <c r="AX10" s="108">
        <f t="shared" si="1"/>
        <v>0</v>
      </c>
      <c r="AY10" s="108">
        <f t="shared" si="1"/>
        <v>33.333333333333329</v>
      </c>
      <c r="AZ10" s="94">
        <f t="shared" si="4"/>
        <v>24.999999999999989</v>
      </c>
    </row>
    <row r="11" spans="1:52" ht="31.2">
      <c r="A11" s="198"/>
      <c r="B11" s="200"/>
      <c r="C11" s="13">
        <v>2.2999999999999998</v>
      </c>
      <c r="D11" s="19" t="s">
        <v>69</v>
      </c>
      <c r="E11" s="19" t="s">
        <v>218</v>
      </c>
      <c r="F11" s="180">
        <v>3</v>
      </c>
      <c r="G11" s="180" t="s">
        <v>74</v>
      </c>
      <c r="H11" s="180" t="s">
        <v>7</v>
      </c>
      <c r="I11" s="147">
        <v>100</v>
      </c>
      <c r="J11" s="147">
        <v>100</v>
      </c>
      <c r="K11" s="147">
        <v>100</v>
      </c>
      <c r="L11" s="147">
        <v>100</v>
      </c>
      <c r="M11" s="147">
        <v>100</v>
      </c>
      <c r="N11" s="147">
        <v>100</v>
      </c>
      <c r="O11" s="147">
        <v>100</v>
      </c>
      <c r="P11" s="147">
        <v>100</v>
      </c>
      <c r="Q11" s="147">
        <v>100</v>
      </c>
      <c r="R11" s="147">
        <v>100</v>
      </c>
      <c r="S11" s="147">
        <v>100</v>
      </c>
      <c r="T11" s="147">
        <v>100</v>
      </c>
      <c r="U11" s="153">
        <f t="shared" si="2"/>
        <v>100</v>
      </c>
      <c r="V11" s="87" t="s">
        <v>91</v>
      </c>
      <c r="W11" s="34" t="s">
        <v>262</v>
      </c>
      <c r="X11" s="34" t="s">
        <v>261</v>
      </c>
      <c r="Y11" s="182" t="s">
        <v>92</v>
      </c>
      <c r="AA11" s="92">
        <f t="shared" ref="AA11:AL11" si="12">IF(I11&gt;90,3,IF(I11&gt;85,2,IF(I11&gt;=80,1,0)))</f>
        <v>3</v>
      </c>
      <c r="AB11" s="92">
        <f t="shared" si="12"/>
        <v>3</v>
      </c>
      <c r="AC11" s="92">
        <f t="shared" si="12"/>
        <v>3</v>
      </c>
      <c r="AD11" s="160">
        <f t="shared" si="12"/>
        <v>3</v>
      </c>
      <c r="AE11" s="92">
        <f t="shared" si="12"/>
        <v>3</v>
      </c>
      <c r="AF11" s="92">
        <f t="shared" si="12"/>
        <v>3</v>
      </c>
      <c r="AG11" s="92">
        <f t="shared" si="12"/>
        <v>3</v>
      </c>
      <c r="AH11" s="92">
        <f t="shared" si="12"/>
        <v>3</v>
      </c>
      <c r="AI11" s="92">
        <f t="shared" si="12"/>
        <v>3</v>
      </c>
      <c r="AJ11" s="92">
        <f t="shared" si="12"/>
        <v>3</v>
      </c>
      <c r="AK11" s="92">
        <f t="shared" si="12"/>
        <v>3</v>
      </c>
      <c r="AL11" s="92">
        <f t="shared" si="12"/>
        <v>3</v>
      </c>
      <c r="AM11" s="90"/>
      <c r="AN11" s="108">
        <f t="shared" si="6"/>
        <v>100</v>
      </c>
      <c r="AO11" s="108">
        <f t="shared" si="1"/>
        <v>100</v>
      </c>
      <c r="AP11" s="108">
        <f t="shared" si="1"/>
        <v>100</v>
      </c>
      <c r="AQ11" s="108">
        <f t="shared" si="1"/>
        <v>100</v>
      </c>
      <c r="AR11" s="108">
        <f t="shared" si="1"/>
        <v>100</v>
      </c>
      <c r="AS11" s="108">
        <f t="shared" si="1"/>
        <v>100</v>
      </c>
      <c r="AT11" s="108">
        <f t="shared" si="1"/>
        <v>100</v>
      </c>
      <c r="AU11" s="108">
        <f t="shared" si="1"/>
        <v>100</v>
      </c>
      <c r="AV11" s="108">
        <f t="shared" si="1"/>
        <v>100</v>
      </c>
      <c r="AW11" s="108">
        <f t="shared" si="1"/>
        <v>100</v>
      </c>
      <c r="AX11" s="108">
        <f t="shared" si="1"/>
        <v>100</v>
      </c>
      <c r="AY11" s="108">
        <f t="shared" si="1"/>
        <v>100</v>
      </c>
      <c r="AZ11" s="94">
        <f t="shared" si="4"/>
        <v>100</v>
      </c>
    </row>
    <row r="12" spans="1:52" ht="31.2">
      <c r="A12" s="198"/>
      <c r="B12" s="200"/>
      <c r="C12" s="13">
        <v>2.4</v>
      </c>
      <c r="D12" s="20" t="s">
        <v>24</v>
      </c>
      <c r="E12" s="19" t="s">
        <v>25</v>
      </c>
      <c r="F12" s="180">
        <v>1</v>
      </c>
      <c r="G12" s="180" t="s">
        <v>74</v>
      </c>
      <c r="H12" s="180" t="s">
        <v>26</v>
      </c>
      <c r="I12" s="147">
        <v>31</v>
      </c>
      <c r="J12" s="147">
        <v>74</v>
      </c>
      <c r="K12" s="147">
        <v>102</v>
      </c>
      <c r="L12" s="173">
        <v>74</v>
      </c>
      <c r="M12" s="173">
        <v>21</v>
      </c>
      <c r="N12" s="173">
        <v>80</v>
      </c>
      <c r="O12" s="173">
        <v>103</v>
      </c>
      <c r="P12" s="173">
        <v>10</v>
      </c>
      <c r="Q12" s="173">
        <v>10</v>
      </c>
      <c r="R12" s="173">
        <v>90</v>
      </c>
      <c r="S12" s="173">
        <v>9</v>
      </c>
      <c r="T12" s="173">
        <v>171</v>
      </c>
      <c r="U12" s="153">
        <f t="shared" si="2"/>
        <v>64.583333333333329</v>
      </c>
      <c r="V12" s="87" t="s">
        <v>93</v>
      </c>
      <c r="W12" s="201" t="s">
        <v>263</v>
      </c>
      <c r="X12" s="202"/>
      <c r="Y12" s="182" t="s">
        <v>94</v>
      </c>
      <c r="AA12" s="92">
        <f>IF(I12&gt;4,1,IF(I12&gt;=1,0.5,0))</f>
        <v>1</v>
      </c>
      <c r="AB12" s="92">
        <f t="shared" ref="AB12:AL12" si="13">IF(J12&gt;4,1,IF(J12&gt;=1,0.5,0))</f>
        <v>1</v>
      </c>
      <c r="AC12" s="92">
        <f t="shared" si="13"/>
        <v>1</v>
      </c>
      <c r="AD12" s="160">
        <f t="shared" si="13"/>
        <v>1</v>
      </c>
      <c r="AE12" s="92">
        <f t="shared" si="13"/>
        <v>1</v>
      </c>
      <c r="AF12" s="92">
        <f t="shared" si="13"/>
        <v>1</v>
      </c>
      <c r="AG12" s="92">
        <f t="shared" si="13"/>
        <v>1</v>
      </c>
      <c r="AH12" s="92">
        <f t="shared" si="13"/>
        <v>1</v>
      </c>
      <c r="AI12" s="92">
        <f t="shared" si="13"/>
        <v>1</v>
      </c>
      <c r="AJ12" s="92">
        <f t="shared" si="13"/>
        <v>1</v>
      </c>
      <c r="AK12" s="92">
        <f t="shared" si="13"/>
        <v>1</v>
      </c>
      <c r="AL12" s="92">
        <f t="shared" si="13"/>
        <v>1</v>
      </c>
      <c r="AM12" s="90"/>
      <c r="AN12" s="108">
        <f t="shared" si="6"/>
        <v>100</v>
      </c>
      <c r="AO12" s="108">
        <f t="shared" si="1"/>
        <v>100</v>
      </c>
      <c r="AP12" s="108">
        <f t="shared" si="1"/>
        <v>100</v>
      </c>
      <c r="AQ12" s="108">
        <f t="shared" si="1"/>
        <v>100</v>
      </c>
      <c r="AR12" s="108">
        <f t="shared" si="1"/>
        <v>100</v>
      </c>
      <c r="AS12" s="108">
        <f t="shared" si="1"/>
        <v>100</v>
      </c>
      <c r="AT12" s="108">
        <f t="shared" si="1"/>
        <v>100</v>
      </c>
      <c r="AU12" s="108">
        <f t="shared" si="1"/>
        <v>100</v>
      </c>
      <c r="AV12" s="108">
        <f t="shared" si="1"/>
        <v>100</v>
      </c>
      <c r="AW12" s="108">
        <f t="shared" si="1"/>
        <v>100</v>
      </c>
      <c r="AX12" s="108">
        <f t="shared" si="1"/>
        <v>100</v>
      </c>
      <c r="AY12" s="108">
        <f t="shared" si="1"/>
        <v>100</v>
      </c>
      <c r="AZ12" s="94">
        <f t="shared" si="4"/>
        <v>100</v>
      </c>
    </row>
    <row r="13" spans="1:52" ht="31.2">
      <c r="A13" s="198"/>
      <c r="B13" s="200"/>
      <c r="C13" s="13">
        <v>2.5</v>
      </c>
      <c r="D13" s="20" t="s">
        <v>296</v>
      </c>
      <c r="E13" s="19" t="s">
        <v>297</v>
      </c>
      <c r="F13" s="180">
        <v>2</v>
      </c>
      <c r="G13" s="180" t="s">
        <v>80</v>
      </c>
      <c r="H13" s="180" t="s">
        <v>7</v>
      </c>
      <c r="I13" s="174">
        <v>2.0208824520040417E-3</v>
      </c>
      <c r="J13" s="174">
        <v>0</v>
      </c>
      <c r="K13" s="174">
        <v>1.0743061772605193E-2</v>
      </c>
      <c r="L13" s="174">
        <v>9.4671741198858225E-2</v>
      </c>
      <c r="M13" s="174">
        <v>5.7273768613974796E-3</v>
      </c>
      <c r="N13" s="174">
        <v>2.6696329254727477E-2</v>
      </c>
      <c r="O13" s="174">
        <v>1.874595992243051E-2</v>
      </c>
      <c r="P13" s="174">
        <v>6.0922541340295913E-3</v>
      </c>
      <c r="Q13" s="174">
        <v>3.5019455252918288E-2</v>
      </c>
      <c r="R13" s="174">
        <v>5.4495912806539508E-3</v>
      </c>
      <c r="S13" s="174">
        <v>4.5808520384791571E-4</v>
      </c>
      <c r="T13" s="174">
        <v>6.0528830837846444E-3</v>
      </c>
      <c r="U13" s="186">
        <f t="shared" si="2"/>
        <v>1.7639801701438109E-2</v>
      </c>
      <c r="V13" s="87" t="s">
        <v>95</v>
      </c>
      <c r="W13" s="201" t="s">
        <v>264</v>
      </c>
      <c r="X13" s="202"/>
      <c r="Y13" s="182" t="s">
        <v>96</v>
      </c>
      <c r="AA13" s="92">
        <f>IF(I13&lt;5,2,IF(I13&lt;=10,1,0))</f>
        <v>2</v>
      </c>
      <c r="AB13" s="92">
        <f t="shared" ref="AB13:AL13" si="14">IF(J13&lt;5,2,IF(J13&lt;=10,1,0))</f>
        <v>2</v>
      </c>
      <c r="AC13" s="92">
        <f t="shared" si="14"/>
        <v>2</v>
      </c>
      <c r="AD13" s="160">
        <f t="shared" si="14"/>
        <v>2</v>
      </c>
      <c r="AE13" s="92">
        <f t="shared" si="14"/>
        <v>2</v>
      </c>
      <c r="AF13" s="92">
        <f t="shared" si="14"/>
        <v>2</v>
      </c>
      <c r="AG13" s="92">
        <f t="shared" si="14"/>
        <v>2</v>
      </c>
      <c r="AH13" s="92">
        <f t="shared" si="14"/>
        <v>2</v>
      </c>
      <c r="AI13" s="92">
        <f t="shared" si="14"/>
        <v>2</v>
      </c>
      <c r="AJ13" s="92">
        <f t="shared" si="14"/>
        <v>2</v>
      </c>
      <c r="AK13" s="92">
        <f t="shared" si="14"/>
        <v>2</v>
      </c>
      <c r="AL13" s="92">
        <f t="shared" si="14"/>
        <v>2</v>
      </c>
      <c r="AM13" s="90"/>
      <c r="AN13" s="108">
        <f t="shared" si="6"/>
        <v>100</v>
      </c>
      <c r="AO13" s="108">
        <f t="shared" si="1"/>
        <v>100</v>
      </c>
      <c r="AP13" s="108">
        <f t="shared" si="1"/>
        <v>100</v>
      </c>
      <c r="AQ13" s="108">
        <f t="shared" si="1"/>
        <v>100</v>
      </c>
      <c r="AR13" s="108">
        <f t="shared" si="1"/>
        <v>100</v>
      </c>
      <c r="AS13" s="108">
        <f t="shared" si="1"/>
        <v>100</v>
      </c>
      <c r="AT13" s="108">
        <f t="shared" si="1"/>
        <v>100</v>
      </c>
      <c r="AU13" s="108">
        <f t="shared" si="1"/>
        <v>100</v>
      </c>
      <c r="AV13" s="108">
        <f t="shared" si="1"/>
        <v>100</v>
      </c>
      <c r="AW13" s="108">
        <f t="shared" si="1"/>
        <v>100</v>
      </c>
      <c r="AX13" s="108">
        <f t="shared" si="1"/>
        <v>100</v>
      </c>
      <c r="AY13" s="108">
        <f t="shared" si="1"/>
        <v>100</v>
      </c>
      <c r="AZ13" s="94">
        <f t="shared" si="4"/>
        <v>100</v>
      </c>
    </row>
    <row r="14" spans="1:52" ht="31.2" customHeight="1">
      <c r="A14" s="198"/>
      <c r="B14" s="200"/>
      <c r="C14" s="13">
        <v>2.6</v>
      </c>
      <c r="D14" s="20" t="s">
        <v>293</v>
      </c>
      <c r="E14" s="19" t="s">
        <v>295</v>
      </c>
      <c r="F14" s="180">
        <v>2</v>
      </c>
      <c r="G14" s="180" t="s">
        <v>80</v>
      </c>
      <c r="H14" s="180" t="s">
        <v>7</v>
      </c>
      <c r="I14" s="147">
        <v>88.235294117647058</v>
      </c>
      <c r="J14" s="147">
        <v>100</v>
      </c>
      <c r="K14" s="147">
        <v>94.326241134751783</v>
      </c>
      <c r="L14" s="147">
        <v>59.55307262569832</v>
      </c>
      <c r="M14" s="147">
        <v>95.95375722543352</v>
      </c>
      <c r="N14" s="147">
        <v>56.338028169014088</v>
      </c>
      <c r="O14" s="147">
        <v>97.101449275362313</v>
      </c>
      <c r="P14" s="147">
        <v>98.837209302325576</v>
      </c>
      <c r="Q14" s="147">
        <v>98.75</v>
      </c>
      <c r="R14" s="147">
        <v>95.238095238095227</v>
      </c>
      <c r="S14" s="147">
        <v>96.428571428571431</v>
      </c>
      <c r="T14" s="147">
        <v>81.954887218045116</v>
      </c>
      <c r="U14" s="153">
        <f t="shared" si="2"/>
        <v>88.559717144578713</v>
      </c>
      <c r="V14" s="87" t="s">
        <v>89</v>
      </c>
      <c r="W14" s="201" t="s">
        <v>265</v>
      </c>
      <c r="X14" s="202"/>
      <c r="Y14" s="182" t="s">
        <v>97</v>
      </c>
      <c r="AA14" s="92">
        <f>IF(I14&gt;95,2,IF(I14&gt;85,1,0))</f>
        <v>1</v>
      </c>
      <c r="AB14" s="92">
        <f t="shared" ref="AB14:AL14" si="15">IF(J14&gt;95,2,IF(J14&gt;85,1,0))</f>
        <v>2</v>
      </c>
      <c r="AC14" s="92">
        <f t="shared" si="15"/>
        <v>1</v>
      </c>
      <c r="AD14" s="160">
        <f t="shared" si="15"/>
        <v>0</v>
      </c>
      <c r="AE14" s="92">
        <f t="shared" si="15"/>
        <v>2</v>
      </c>
      <c r="AF14" s="92">
        <f t="shared" si="15"/>
        <v>0</v>
      </c>
      <c r="AG14" s="92">
        <f t="shared" si="15"/>
        <v>2</v>
      </c>
      <c r="AH14" s="92">
        <f t="shared" si="15"/>
        <v>2</v>
      </c>
      <c r="AI14" s="92">
        <f t="shared" si="15"/>
        <v>2</v>
      </c>
      <c r="AJ14" s="92">
        <f t="shared" si="15"/>
        <v>2</v>
      </c>
      <c r="AK14" s="92">
        <f t="shared" si="15"/>
        <v>2</v>
      </c>
      <c r="AL14" s="92">
        <f t="shared" si="15"/>
        <v>0</v>
      </c>
      <c r="AM14" s="90"/>
      <c r="AN14" s="108">
        <f t="shared" si="6"/>
        <v>50</v>
      </c>
      <c r="AO14" s="108">
        <f t="shared" si="1"/>
        <v>100</v>
      </c>
      <c r="AP14" s="108">
        <f t="shared" si="1"/>
        <v>50</v>
      </c>
      <c r="AQ14" s="108">
        <f t="shared" si="1"/>
        <v>0</v>
      </c>
      <c r="AR14" s="108">
        <f t="shared" si="1"/>
        <v>100</v>
      </c>
      <c r="AS14" s="108">
        <f t="shared" si="1"/>
        <v>0</v>
      </c>
      <c r="AT14" s="108">
        <f t="shared" si="1"/>
        <v>100</v>
      </c>
      <c r="AU14" s="108">
        <f t="shared" si="1"/>
        <v>100</v>
      </c>
      <c r="AV14" s="108">
        <f t="shared" si="1"/>
        <v>100</v>
      </c>
      <c r="AW14" s="108">
        <f t="shared" si="1"/>
        <v>100</v>
      </c>
      <c r="AX14" s="108">
        <f t="shared" si="1"/>
        <v>100</v>
      </c>
      <c r="AY14" s="108">
        <f t="shared" si="1"/>
        <v>0</v>
      </c>
      <c r="AZ14" s="94">
        <f t="shared" si="4"/>
        <v>66.666666666666671</v>
      </c>
    </row>
    <row r="15" spans="1:52" ht="15.6">
      <c r="A15" s="14"/>
      <c r="B15" s="15"/>
      <c r="C15" s="15"/>
      <c r="D15" s="16"/>
      <c r="E15" s="21" t="s">
        <v>17</v>
      </c>
      <c r="F15" s="17">
        <f>SUM(F9:F14)</f>
        <v>14</v>
      </c>
      <c r="G15" s="15"/>
      <c r="H15" s="15"/>
      <c r="I15" s="148"/>
      <c r="J15" s="159"/>
      <c r="K15" s="159"/>
      <c r="L15" s="159"/>
      <c r="M15" s="159"/>
      <c r="N15" s="159"/>
      <c r="O15" s="159"/>
      <c r="P15" s="159"/>
      <c r="Q15" s="159"/>
      <c r="R15" s="159"/>
      <c r="S15" s="159"/>
      <c r="T15" s="159"/>
      <c r="U15" s="15"/>
      <c r="V15" s="15"/>
      <c r="W15" s="15"/>
      <c r="X15" s="15"/>
      <c r="Y15" s="15"/>
      <c r="Z15" s="15"/>
      <c r="AA15" s="15">
        <f>SUM(AA9:AA14)</f>
        <v>11</v>
      </c>
      <c r="AB15" s="15">
        <f t="shared" ref="AB15:AL15" si="16">SUM(AB9:AB14)</f>
        <v>12</v>
      </c>
      <c r="AC15" s="15">
        <f t="shared" si="16"/>
        <v>10</v>
      </c>
      <c r="AD15" s="159">
        <f t="shared" si="16"/>
        <v>10</v>
      </c>
      <c r="AE15" s="15">
        <f t="shared" si="16"/>
        <v>12</v>
      </c>
      <c r="AF15" s="15">
        <f t="shared" si="16"/>
        <v>8</v>
      </c>
      <c r="AG15" s="15">
        <f t="shared" si="16"/>
        <v>12</v>
      </c>
      <c r="AH15" s="15">
        <f t="shared" si="16"/>
        <v>11</v>
      </c>
      <c r="AI15" s="15">
        <f t="shared" si="16"/>
        <v>12</v>
      </c>
      <c r="AJ15" s="15">
        <f t="shared" si="16"/>
        <v>12</v>
      </c>
      <c r="AK15" s="15">
        <f t="shared" si="16"/>
        <v>11</v>
      </c>
      <c r="AL15" s="15">
        <f t="shared" si="16"/>
        <v>10</v>
      </c>
      <c r="AM15" s="90"/>
      <c r="AN15" s="109">
        <f t="shared" si="6"/>
        <v>78.571428571428569</v>
      </c>
      <c r="AO15" s="109">
        <f t="shared" si="1"/>
        <v>85.714285714285708</v>
      </c>
      <c r="AP15" s="109">
        <f t="shared" si="1"/>
        <v>71.428571428571431</v>
      </c>
      <c r="AQ15" s="109">
        <f t="shared" si="1"/>
        <v>71.428571428571431</v>
      </c>
      <c r="AR15" s="109">
        <f t="shared" si="1"/>
        <v>85.714285714285708</v>
      </c>
      <c r="AS15" s="109">
        <f t="shared" si="1"/>
        <v>57.142857142857139</v>
      </c>
      <c r="AT15" s="109">
        <f t="shared" si="1"/>
        <v>85.714285714285708</v>
      </c>
      <c r="AU15" s="109">
        <f t="shared" si="1"/>
        <v>78.571428571428569</v>
      </c>
      <c r="AV15" s="109">
        <f t="shared" si="1"/>
        <v>85.714285714285708</v>
      </c>
      <c r="AW15" s="109">
        <f t="shared" si="1"/>
        <v>85.714285714285708</v>
      </c>
      <c r="AX15" s="109">
        <f t="shared" si="1"/>
        <v>78.571428571428569</v>
      </c>
      <c r="AY15" s="109">
        <f t="shared" si="1"/>
        <v>71.428571428571431</v>
      </c>
      <c r="AZ15" s="109">
        <f t="shared" si="4"/>
        <v>77.976190476190467</v>
      </c>
    </row>
    <row r="16" spans="1:52" ht="46.8">
      <c r="A16" s="196" t="s">
        <v>28</v>
      </c>
      <c r="B16" s="199">
        <v>28</v>
      </c>
      <c r="C16" s="13">
        <v>3.1</v>
      </c>
      <c r="D16" s="20" t="s">
        <v>29</v>
      </c>
      <c r="E16" s="19" t="s">
        <v>30</v>
      </c>
      <c r="F16" s="180">
        <v>5</v>
      </c>
      <c r="G16" s="22" t="s">
        <v>290</v>
      </c>
      <c r="H16" s="180" t="s">
        <v>26</v>
      </c>
      <c r="I16" s="147">
        <v>101.70328313996546</v>
      </c>
      <c r="J16" s="147">
        <v>88.3</v>
      </c>
      <c r="K16" s="147">
        <v>82</v>
      </c>
      <c r="L16" s="147">
        <v>82.58</v>
      </c>
      <c r="M16" s="173">
        <v>81.650000000000006</v>
      </c>
      <c r="N16" s="147">
        <v>98.624132472908812</v>
      </c>
      <c r="O16" s="173">
        <v>84</v>
      </c>
      <c r="P16" s="173">
        <v>80.239999999999995</v>
      </c>
      <c r="Q16" s="173">
        <v>85.84</v>
      </c>
      <c r="R16" s="173">
        <v>83</v>
      </c>
      <c r="S16" s="173">
        <v>77.599999999999994</v>
      </c>
      <c r="T16" s="146">
        <v>70.05</v>
      </c>
      <c r="U16" s="153">
        <f t="shared" si="2"/>
        <v>84.63228463440619</v>
      </c>
      <c r="V16" s="86" t="s">
        <v>233</v>
      </c>
      <c r="W16" s="31" t="s">
        <v>275</v>
      </c>
      <c r="X16" s="31" t="s">
        <v>274</v>
      </c>
      <c r="Y16" s="32" t="s">
        <v>273</v>
      </c>
      <c r="Z16" s="80" t="s">
        <v>230</v>
      </c>
      <c r="AA16" s="92">
        <f>IF(I16&gt;85,5,IF(I16&gt;80,4,IF(I16&gt;78,3,IF(I16&gt;76,2,IF(I16&gt;75,1,0)))))</f>
        <v>5</v>
      </c>
      <c r="AB16" s="92">
        <f t="shared" ref="AB16:AL16" si="17">IF(J16&gt;85,5,IF(J16&gt;80,4,IF(J16&gt;78,3,IF(J16&gt;76,2,IF(J16&gt;75,1,0)))))</f>
        <v>5</v>
      </c>
      <c r="AC16" s="92">
        <f t="shared" si="17"/>
        <v>4</v>
      </c>
      <c r="AD16" s="160">
        <f t="shared" si="17"/>
        <v>4</v>
      </c>
      <c r="AE16" s="92">
        <f t="shared" si="17"/>
        <v>4</v>
      </c>
      <c r="AF16" s="92">
        <f t="shared" si="17"/>
        <v>5</v>
      </c>
      <c r="AG16" s="92">
        <f t="shared" si="17"/>
        <v>4</v>
      </c>
      <c r="AH16" s="92">
        <f t="shared" si="17"/>
        <v>4</v>
      </c>
      <c r="AI16" s="92">
        <f t="shared" si="17"/>
        <v>5</v>
      </c>
      <c r="AJ16" s="92">
        <f t="shared" si="17"/>
        <v>4</v>
      </c>
      <c r="AK16" s="92">
        <f t="shared" si="17"/>
        <v>2</v>
      </c>
      <c r="AL16" s="92">
        <f t="shared" si="17"/>
        <v>0</v>
      </c>
      <c r="AM16" s="90"/>
      <c r="AN16" s="108">
        <f t="shared" si="6"/>
        <v>100</v>
      </c>
      <c r="AO16" s="108">
        <f t="shared" si="1"/>
        <v>100</v>
      </c>
      <c r="AP16" s="108">
        <f t="shared" si="1"/>
        <v>80</v>
      </c>
      <c r="AQ16" s="108">
        <f t="shared" si="1"/>
        <v>80</v>
      </c>
      <c r="AR16" s="108">
        <f t="shared" si="1"/>
        <v>80</v>
      </c>
      <c r="AS16" s="108">
        <f t="shared" si="1"/>
        <v>100</v>
      </c>
      <c r="AT16" s="108">
        <f t="shared" si="1"/>
        <v>80</v>
      </c>
      <c r="AU16" s="108">
        <f t="shared" si="1"/>
        <v>80</v>
      </c>
      <c r="AV16" s="108">
        <f t="shared" si="1"/>
        <v>100</v>
      </c>
      <c r="AW16" s="108">
        <f t="shared" si="1"/>
        <v>80</v>
      </c>
      <c r="AX16" s="108">
        <f t="shared" si="1"/>
        <v>40</v>
      </c>
      <c r="AY16" s="108">
        <f t="shared" si="1"/>
        <v>0</v>
      </c>
      <c r="AZ16" s="94">
        <f t="shared" si="4"/>
        <v>76.666666666666671</v>
      </c>
    </row>
    <row r="17" spans="1:52" ht="31.2">
      <c r="A17" s="198"/>
      <c r="B17" s="200"/>
      <c r="C17" s="13">
        <v>3.2</v>
      </c>
      <c r="D17" s="20" t="s">
        <v>31</v>
      </c>
      <c r="E17" s="19" t="s">
        <v>32</v>
      </c>
      <c r="F17" s="180">
        <v>4</v>
      </c>
      <c r="G17" s="22" t="s">
        <v>82</v>
      </c>
      <c r="H17" s="180" t="s">
        <v>21</v>
      </c>
      <c r="I17" s="147">
        <v>65.217391304347828</v>
      </c>
      <c r="J17" s="173" t="s">
        <v>320</v>
      </c>
      <c r="K17" s="147">
        <v>0</v>
      </c>
      <c r="L17" s="147">
        <v>33.333333333333329</v>
      </c>
      <c r="M17" s="147" t="s">
        <v>320</v>
      </c>
      <c r="N17" s="147">
        <v>56.25</v>
      </c>
      <c r="O17" s="147">
        <v>73</v>
      </c>
      <c r="P17" s="147">
        <v>200</v>
      </c>
      <c r="Q17" s="147" t="s">
        <v>320</v>
      </c>
      <c r="R17" s="173" t="s">
        <v>320</v>
      </c>
      <c r="S17" s="147">
        <v>86.666666666666671</v>
      </c>
      <c r="T17" s="147">
        <v>44</v>
      </c>
      <c r="U17" s="153">
        <f t="shared" si="2"/>
        <v>69.80842391304347</v>
      </c>
      <c r="V17" s="182" t="s">
        <v>89</v>
      </c>
      <c r="W17" s="31" t="s">
        <v>268</v>
      </c>
      <c r="X17" s="32" t="s">
        <v>260</v>
      </c>
      <c r="Y17" s="32" t="s">
        <v>259</v>
      </c>
      <c r="AA17" s="92">
        <f>IF(I17&gt;100,4,IF(I17&gt;95,3,IF(I17&gt;90,2,IF(I17&gt;85,1,0))))</f>
        <v>0</v>
      </c>
      <c r="AB17" s="92" t="str">
        <f>IF(J17="NA","NA",IF(J17&gt;100,4,IF(J17&gt;95,3,IF(J17&gt;90,2,IF(J17&gt;85,1,0)))))</f>
        <v>NA</v>
      </c>
      <c r="AC17" s="92">
        <f t="shared" ref="AC17:AL17" si="18">IF(K17="NA","NA",IF(K17&gt;100,4,IF(K17&gt;95,3,IF(K17&gt;90,2,IF(K17&gt;85,1,0)))))</f>
        <v>0</v>
      </c>
      <c r="AD17" s="160">
        <f>IF(L17="NA","NA",IF(L17&gt;100,4,IF(L17&gt;95,3,IF(L17&gt;90,2,IF(L17&gt;85,1,0)))))</f>
        <v>0</v>
      </c>
      <c r="AE17" s="92" t="str">
        <f t="shared" si="18"/>
        <v>NA</v>
      </c>
      <c r="AF17" s="92">
        <f t="shared" si="18"/>
        <v>0</v>
      </c>
      <c r="AG17" s="92">
        <f t="shared" si="18"/>
        <v>0</v>
      </c>
      <c r="AH17" s="92">
        <f t="shared" si="18"/>
        <v>4</v>
      </c>
      <c r="AI17" s="92" t="str">
        <f t="shared" si="18"/>
        <v>NA</v>
      </c>
      <c r="AJ17" s="92" t="str">
        <f t="shared" si="18"/>
        <v>NA</v>
      </c>
      <c r="AK17" s="92">
        <f t="shared" si="18"/>
        <v>1</v>
      </c>
      <c r="AL17" s="92">
        <f t="shared" si="18"/>
        <v>0</v>
      </c>
      <c r="AM17" s="90"/>
      <c r="AN17" s="108">
        <f t="shared" si="6"/>
        <v>0</v>
      </c>
      <c r="AO17" s="108" t="str">
        <f>IF(OR(AB17="NA"),"NA",AB17/$F17*100)</f>
        <v>NA</v>
      </c>
      <c r="AP17" s="108">
        <f t="shared" ref="AP17:AY22" si="19">IF(OR(AC17="NA"),"NA",AC17/$F17*100)</f>
        <v>0</v>
      </c>
      <c r="AQ17" s="108">
        <f t="shared" si="19"/>
        <v>0</v>
      </c>
      <c r="AR17" s="108" t="str">
        <f t="shared" si="19"/>
        <v>NA</v>
      </c>
      <c r="AS17" s="108">
        <f t="shared" si="19"/>
        <v>0</v>
      </c>
      <c r="AT17" s="108">
        <f t="shared" si="19"/>
        <v>0</v>
      </c>
      <c r="AU17" s="108">
        <f t="shared" si="19"/>
        <v>100</v>
      </c>
      <c r="AV17" s="108" t="str">
        <f t="shared" si="19"/>
        <v>NA</v>
      </c>
      <c r="AW17" s="108" t="str">
        <f t="shared" si="19"/>
        <v>NA</v>
      </c>
      <c r="AX17" s="108">
        <f t="shared" si="19"/>
        <v>25</v>
      </c>
      <c r="AY17" s="108">
        <f t="shared" si="19"/>
        <v>0</v>
      </c>
      <c r="AZ17" s="94">
        <f t="shared" si="4"/>
        <v>15.625</v>
      </c>
    </row>
    <row r="18" spans="1:52" ht="31.2">
      <c r="A18" s="198"/>
      <c r="B18" s="200"/>
      <c r="C18" s="13">
        <v>3.3</v>
      </c>
      <c r="D18" s="20" t="s">
        <v>220</v>
      </c>
      <c r="E18" s="19" t="s">
        <v>219</v>
      </c>
      <c r="F18" s="180">
        <v>2</v>
      </c>
      <c r="G18" s="22" t="s">
        <v>82</v>
      </c>
      <c r="H18" s="180" t="s">
        <v>21</v>
      </c>
      <c r="I18" s="147">
        <v>96.962025316455694</v>
      </c>
      <c r="J18" s="173" t="s">
        <v>320</v>
      </c>
      <c r="K18" s="147">
        <v>109.41176470588236</v>
      </c>
      <c r="L18" s="147" t="s">
        <v>320</v>
      </c>
      <c r="M18" s="147" t="s">
        <v>320</v>
      </c>
      <c r="N18" s="173" t="s">
        <v>320</v>
      </c>
      <c r="O18" s="147" t="s">
        <v>320</v>
      </c>
      <c r="P18" s="147" t="s">
        <v>320</v>
      </c>
      <c r="Q18" s="147" t="s">
        <v>320</v>
      </c>
      <c r="R18" s="173" t="s">
        <v>320</v>
      </c>
      <c r="S18" s="147" t="s">
        <v>320</v>
      </c>
      <c r="T18" s="173" t="s">
        <v>320</v>
      </c>
      <c r="U18" s="153">
        <f t="shared" si="2"/>
        <v>103.18689501116903</v>
      </c>
      <c r="V18" s="182" t="s">
        <v>234</v>
      </c>
      <c r="W18" s="203" t="s">
        <v>266</v>
      </c>
      <c r="X18" s="204"/>
      <c r="Y18" s="32" t="s">
        <v>235</v>
      </c>
      <c r="AA18" s="92">
        <f>IF(I18&gt;=100,2,IF(I18&gt;95,1,0))</f>
        <v>1</v>
      </c>
      <c r="AB18" s="92" t="str">
        <f>IF(J18="NA","NA",IF(J18&gt;=100,2,IF(J18&gt;95,1,0)))</f>
        <v>NA</v>
      </c>
      <c r="AC18" s="92">
        <f t="shared" ref="AC18:AL21" si="20">IF(K18="NA","NA",IF(K18&gt;=100,2,IF(K18&gt;95,1,0)))</f>
        <v>2</v>
      </c>
      <c r="AD18" s="162" t="str">
        <f>L18</f>
        <v>NA</v>
      </c>
      <c r="AE18" s="92" t="str">
        <f t="shared" si="20"/>
        <v>NA</v>
      </c>
      <c r="AF18" s="92" t="str">
        <f t="shared" si="20"/>
        <v>NA</v>
      </c>
      <c r="AG18" s="92" t="str">
        <f t="shared" si="20"/>
        <v>NA</v>
      </c>
      <c r="AH18" s="92" t="str">
        <f t="shared" si="20"/>
        <v>NA</v>
      </c>
      <c r="AI18" s="92" t="str">
        <f t="shared" si="20"/>
        <v>NA</v>
      </c>
      <c r="AJ18" s="92" t="str">
        <f t="shared" si="20"/>
        <v>NA</v>
      </c>
      <c r="AK18" s="92" t="str">
        <f t="shared" si="20"/>
        <v>NA</v>
      </c>
      <c r="AL18" s="92" t="str">
        <f t="shared" si="20"/>
        <v>NA</v>
      </c>
      <c r="AM18" s="90"/>
      <c r="AN18" s="108">
        <f t="shared" si="6"/>
        <v>50</v>
      </c>
      <c r="AO18" s="108" t="str">
        <f t="shared" ref="AO18" si="21">IF(OR(AB18="NA"),"NA",AB18/$F18*100)</f>
        <v>NA</v>
      </c>
      <c r="AP18" s="108">
        <f t="shared" si="19"/>
        <v>100</v>
      </c>
      <c r="AQ18" s="108" t="str">
        <f t="shared" si="19"/>
        <v>NA</v>
      </c>
      <c r="AR18" s="108" t="str">
        <f t="shared" si="19"/>
        <v>NA</v>
      </c>
      <c r="AS18" s="108" t="str">
        <f t="shared" si="19"/>
        <v>NA</v>
      </c>
      <c r="AT18" s="108" t="str">
        <f t="shared" si="19"/>
        <v>NA</v>
      </c>
      <c r="AU18" s="108" t="str">
        <f t="shared" si="19"/>
        <v>NA</v>
      </c>
      <c r="AV18" s="108" t="str">
        <f t="shared" si="19"/>
        <v>NA</v>
      </c>
      <c r="AW18" s="108" t="str">
        <f t="shared" si="19"/>
        <v>NA</v>
      </c>
      <c r="AX18" s="108" t="str">
        <f t="shared" si="19"/>
        <v>NA</v>
      </c>
      <c r="AY18" s="108" t="str">
        <f t="shared" si="19"/>
        <v>NA</v>
      </c>
      <c r="AZ18" s="94">
        <f t="shared" si="4"/>
        <v>75</v>
      </c>
    </row>
    <row r="19" spans="1:52" ht="31.2">
      <c r="A19" s="198"/>
      <c r="B19" s="200"/>
      <c r="C19" s="13">
        <v>3.4</v>
      </c>
      <c r="D19" s="20" t="s">
        <v>221</v>
      </c>
      <c r="E19" s="19" t="s">
        <v>219</v>
      </c>
      <c r="F19" s="180">
        <v>2</v>
      </c>
      <c r="G19" s="22" t="s">
        <v>82</v>
      </c>
      <c r="H19" s="180" t="s">
        <v>21</v>
      </c>
      <c r="I19" s="147">
        <v>123.86666666666667</v>
      </c>
      <c r="J19" s="173" t="s">
        <v>320</v>
      </c>
      <c r="K19" s="147">
        <v>100</v>
      </c>
      <c r="L19" s="147" t="s">
        <v>320</v>
      </c>
      <c r="M19" s="147" t="s">
        <v>320</v>
      </c>
      <c r="N19" s="147">
        <v>117.14285714285715</v>
      </c>
      <c r="O19" s="147" t="s">
        <v>320</v>
      </c>
      <c r="P19" s="147" t="s">
        <v>320</v>
      </c>
      <c r="Q19" s="147" t="s">
        <v>320</v>
      </c>
      <c r="R19" s="173" t="s">
        <v>320</v>
      </c>
      <c r="S19" s="147" t="s">
        <v>320</v>
      </c>
      <c r="T19" s="173" t="s">
        <v>320</v>
      </c>
      <c r="U19" s="153">
        <f t="shared" si="2"/>
        <v>113.66984126984129</v>
      </c>
      <c r="V19" s="182" t="s">
        <v>234</v>
      </c>
      <c r="W19" s="203" t="s">
        <v>266</v>
      </c>
      <c r="X19" s="204"/>
      <c r="Y19" s="32" t="s">
        <v>235</v>
      </c>
      <c r="AA19" s="92">
        <f t="shared" ref="AA19:AA21" si="22">IF(I19&gt;=100,2,IF(I19&gt;95,1,0))</f>
        <v>2</v>
      </c>
      <c r="AB19" s="92" t="str">
        <f>IF(J19="NA","NA",IF(J19&gt;=100,2,IF(J19&gt;95,1,0)))</f>
        <v>NA</v>
      </c>
      <c r="AC19" s="92">
        <f t="shared" si="20"/>
        <v>2</v>
      </c>
      <c r="AD19" s="162" t="s">
        <v>320</v>
      </c>
      <c r="AE19" s="92" t="str">
        <f t="shared" si="20"/>
        <v>NA</v>
      </c>
      <c r="AF19" s="92">
        <f t="shared" si="20"/>
        <v>2</v>
      </c>
      <c r="AG19" s="92" t="str">
        <f t="shared" si="20"/>
        <v>NA</v>
      </c>
      <c r="AH19" s="92" t="str">
        <f t="shared" si="20"/>
        <v>NA</v>
      </c>
      <c r="AI19" s="92" t="str">
        <f t="shared" si="20"/>
        <v>NA</v>
      </c>
      <c r="AJ19" s="92" t="str">
        <f t="shared" si="20"/>
        <v>NA</v>
      </c>
      <c r="AK19" s="92" t="str">
        <f t="shared" si="20"/>
        <v>NA</v>
      </c>
      <c r="AL19" s="92" t="str">
        <f t="shared" si="20"/>
        <v>NA</v>
      </c>
      <c r="AM19" s="90"/>
      <c r="AN19" s="108">
        <f t="shared" si="6"/>
        <v>100</v>
      </c>
      <c r="AO19" s="108" t="str">
        <f>IF(OR(AB19="NA"),"NA",AB19/$F19*100)</f>
        <v>NA</v>
      </c>
      <c r="AP19" s="108">
        <f t="shared" si="19"/>
        <v>100</v>
      </c>
      <c r="AQ19" s="108" t="str">
        <f t="shared" si="19"/>
        <v>NA</v>
      </c>
      <c r="AR19" s="108" t="str">
        <f t="shared" si="19"/>
        <v>NA</v>
      </c>
      <c r="AS19" s="108">
        <f t="shared" si="19"/>
        <v>100</v>
      </c>
      <c r="AT19" s="108" t="str">
        <f t="shared" si="19"/>
        <v>NA</v>
      </c>
      <c r="AU19" s="108" t="str">
        <f t="shared" si="19"/>
        <v>NA</v>
      </c>
      <c r="AV19" s="108" t="str">
        <f t="shared" si="19"/>
        <v>NA</v>
      </c>
      <c r="AW19" s="108" t="str">
        <f t="shared" si="19"/>
        <v>NA</v>
      </c>
      <c r="AX19" s="108" t="str">
        <f t="shared" si="19"/>
        <v>NA</v>
      </c>
      <c r="AY19" s="108" t="str">
        <f t="shared" si="19"/>
        <v>NA</v>
      </c>
      <c r="AZ19" s="94">
        <f t="shared" si="4"/>
        <v>100</v>
      </c>
    </row>
    <row r="20" spans="1:52" ht="31.2">
      <c r="A20" s="198"/>
      <c r="B20" s="200"/>
      <c r="C20" s="13">
        <v>3.5</v>
      </c>
      <c r="D20" s="20" t="s">
        <v>222</v>
      </c>
      <c r="E20" s="19" t="s">
        <v>219</v>
      </c>
      <c r="F20" s="180">
        <v>2</v>
      </c>
      <c r="G20" s="22" t="s">
        <v>82</v>
      </c>
      <c r="H20" s="180" t="s">
        <v>21</v>
      </c>
      <c r="I20" s="147">
        <v>90.217391304347828</v>
      </c>
      <c r="J20" s="173" t="s">
        <v>320</v>
      </c>
      <c r="K20" s="147">
        <v>89.361702127659569</v>
      </c>
      <c r="L20" s="147">
        <v>78.313253012048193</v>
      </c>
      <c r="M20" s="147" t="s">
        <v>320</v>
      </c>
      <c r="N20" s="147">
        <v>92.222222222222229</v>
      </c>
      <c r="O20" s="147">
        <v>92.682926829268297</v>
      </c>
      <c r="P20" s="147" t="s">
        <v>320</v>
      </c>
      <c r="Q20" s="147" t="s">
        <v>320</v>
      </c>
      <c r="R20" s="173" t="s">
        <v>320</v>
      </c>
      <c r="S20" s="147">
        <v>95.454545454545453</v>
      </c>
      <c r="T20" s="147">
        <v>95.121951219512198</v>
      </c>
      <c r="U20" s="153">
        <f t="shared" si="2"/>
        <v>90.481998881371965</v>
      </c>
      <c r="V20" s="182" t="s">
        <v>234</v>
      </c>
      <c r="W20" s="203" t="s">
        <v>266</v>
      </c>
      <c r="X20" s="204"/>
      <c r="Y20" s="32" t="s">
        <v>235</v>
      </c>
      <c r="AA20" s="92">
        <f t="shared" si="22"/>
        <v>0</v>
      </c>
      <c r="AB20" s="92" t="str">
        <f>IF(J20="NA","NA",IF(J20&gt;=100,2,IF(J20&gt;95,1,0)))</f>
        <v>NA</v>
      </c>
      <c r="AC20" s="92">
        <f t="shared" si="20"/>
        <v>0</v>
      </c>
      <c r="AD20" s="162" t="s">
        <v>320</v>
      </c>
      <c r="AE20" s="92" t="str">
        <f t="shared" si="20"/>
        <v>NA</v>
      </c>
      <c r="AF20" s="92">
        <f t="shared" si="20"/>
        <v>0</v>
      </c>
      <c r="AG20" s="92">
        <f t="shared" si="20"/>
        <v>0</v>
      </c>
      <c r="AH20" s="92" t="str">
        <f t="shared" si="20"/>
        <v>NA</v>
      </c>
      <c r="AI20" s="92" t="str">
        <f t="shared" si="20"/>
        <v>NA</v>
      </c>
      <c r="AJ20" s="92" t="str">
        <f t="shared" si="20"/>
        <v>NA</v>
      </c>
      <c r="AK20" s="92">
        <f t="shared" si="20"/>
        <v>1</v>
      </c>
      <c r="AL20" s="92">
        <f t="shared" si="20"/>
        <v>1</v>
      </c>
      <c r="AM20" s="90"/>
      <c r="AN20" s="108">
        <f t="shared" si="6"/>
        <v>0</v>
      </c>
      <c r="AO20" s="108" t="str">
        <f>IF(OR(AB20="NA"),"NA",AB20/$F20*100)</f>
        <v>NA</v>
      </c>
      <c r="AP20" s="108">
        <f t="shared" si="19"/>
        <v>0</v>
      </c>
      <c r="AQ20" s="108" t="str">
        <f t="shared" si="19"/>
        <v>NA</v>
      </c>
      <c r="AR20" s="108" t="str">
        <f t="shared" si="19"/>
        <v>NA</v>
      </c>
      <c r="AS20" s="108">
        <f t="shared" si="19"/>
        <v>0</v>
      </c>
      <c r="AT20" s="108">
        <f t="shared" si="19"/>
        <v>0</v>
      </c>
      <c r="AU20" s="108" t="str">
        <f t="shared" si="19"/>
        <v>NA</v>
      </c>
      <c r="AV20" s="108" t="str">
        <f t="shared" si="19"/>
        <v>NA</v>
      </c>
      <c r="AW20" s="108" t="str">
        <f t="shared" si="19"/>
        <v>NA</v>
      </c>
      <c r="AX20" s="108">
        <f t="shared" si="19"/>
        <v>50</v>
      </c>
      <c r="AY20" s="108">
        <f t="shared" si="19"/>
        <v>50</v>
      </c>
      <c r="AZ20" s="94">
        <f t="shared" si="4"/>
        <v>16.666666666666668</v>
      </c>
    </row>
    <row r="21" spans="1:52" ht="31.2">
      <c r="A21" s="198"/>
      <c r="B21" s="200"/>
      <c r="C21" s="13">
        <v>3.6</v>
      </c>
      <c r="D21" s="20" t="s">
        <v>223</v>
      </c>
      <c r="E21" s="19" t="s">
        <v>219</v>
      </c>
      <c r="F21" s="180">
        <v>2</v>
      </c>
      <c r="G21" s="22" t="s">
        <v>82</v>
      </c>
      <c r="H21" s="180" t="s">
        <v>21</v>
      </c>
      <c r="I21" s="147">
        <v>94.444444444444443</v>
      </c>
      <c r="J21" s="173" t="s">
        <v>320</v>
      </c>
      <c r="K21" s="147" t="s">
        <v>320</v>
      </c>
      <c r="L21" s="147">
        <v>85</v>
      </c>
      <c r="M21" s="147" t="s">
        <v>320</v>
      </c>
      <c r="N21" s="147">
        <v>95.50561797752809</v>
      </c>
      <c r="O21" s="147">
        <v>93.258426966292134</v>
      </c>
      <c r="P21" s="147">
        <v>84</v>
      </c>
      <c r="Q21" s="147" t="s">
        <v>320</v>
      </c>
      <c r="R21" s="173" t="s">
        <v>320</v>
      </c>
      <c r="S21" s="147">
        <v>96.590909090909093</v>
      </c>
      <c r="T21" s="147">
        <v>94.117647058823522</v>
      </c>
      <c r="U21" s="153">
        <f t="shared" si="2"/>
        <v>91.845292219713897</v>
      </c>
      <c r="V21" s="182" t="s">
        <v>234</v>
      </c>
      <c r="W21" s="203" t="s">
        <v>266</v>
      </c>
      <c r="X21" s="204"/>
      <c r="Y21" s="32" t="s">
        <v>235</v>
      </c>
      <c r="AA21" s="92">
        <f t="shared" si="22"/>
        <v>0</v>
      </c>
      <c r="AB21" s="92" t="str">
        <f>IF(J21="NA","NA",IF(J21&gt;=100,2,IF(J21&gt;95,1,0)))</f>
        <v>NA</v>
      </c>
      <c r="AC21" s="92" t="str">
        <f t="shared" si="20"/>
        <v>NA</v>
      </c>
      <c r="AD21" s="160">
        <f>IF(L21="NA","NA",IF(L21&gt;=100,2,IF(L21&gt;95,1,0)))</f>
        <v>0</v>
      </c>
      <c r="AE21" s="92" t="str">
        <f t="shared" si="20"/>
        <v>NA</v>
      </c>
      <c r="AF21" s="92">
        <f t="shared" si="20"/>
        <v>1</v>
      </c>
      <c r="AG21" s="92">
        <f t="shared" si="20"/>
        <v>0</v>
      </c>
      <c r="AH21" s="92">
        <f t="shared" si="20"/>
        <v>0</v>
      </c>
      <c r="AI21" s="92" t="str">
        <f t="shared" si="20"/>
        <v>NA</v>
      </c>
      <c r="AJ21" s="92" t="str">
        <f t="shared" si="20"/>
        <v>NA</v>
      </c>
      <c r="AK21" s="92">
        <f t="shared" si="20"/>
        <v>1</v>
      </c>
      <c r="AL21" s="92">
        <f t="shared" si="20"/>
        <v>0</v>
      </c>
      <c r="AM21" s="90"/>
      <c r="AN21" s="108">
        <f t="shared" si="6"/>
        <v>0</v>
      </c>
      <c r="AO21" s="108" t="str">
        <f>IF(OR(AB21="NA"),"NA",AB21/$F21*100)</f>
        <v>NA</v>
      </c>
      <c r="AP21" s="108" t="str">
        <f t="shared" si="19"/>
        <v>NA</v>
      </c>
      <c r="AQ21" s="108">
        <f t="shared" si="19"/>
        <v>0</v>
      </c>
      <c r="AR21" s="108" t="str">
        <f t="shared" si="19"/>
        <v>NA</v>
      </c>
      <c r="AS21" s="108">
        <f t="shared" si="19"/>
        <v>50</v>
      </c>
      <c r="AT21" s="108">
        <f t="shared" si="19"/>
        <v>0</v>
      </c>
      <c r="AU21" s="108">
        <f t="shared" si="19"/>
        <v>0</v>
      </c>
      <c r="AV21" s="108" t="str">
        <f t="shared" si="19"/>
        <v>NA</v>
      </c>
      <c r="AW21" s="108" t="str">
        <f t="shared" si="19"/>
        <v>NA</v>
      </c>
      <c r="AX21" s="108">
        <f t="shared" si="19"/>
        <v>50</v>
      </c>
      <c r="AY21" s="108">
        <f t="shared" si="19"/>
        <v>0</v>
      </c>
      <c r="AZ21" s="94">
        <f t="shared" si="4"/>
        <v>14.285714285714286</v>
      </c>
    </row>
    <row r="22" spans="1:52" ht="31.2">
      <c r="A22" s="198"/>
      <c r="B22" s="200"/>
      <c r="C22" s="13">
        <v>3.7</v>
      </c>
      <c r="D22" s="20" t="s">
        <v>33</v>
      </c>
      <c r="E22" s="19" t="s">
        <v>289</v>
      </c>
      <c r="F22" s="180">
        <v>3</v>
      </c>
      <c r="G22" s="22" t="s">
        <v>82</v>
      </c>
      <c r="H22" s="180" t="s">
        <v>21</v>
      </c>
      <c r="I22" s="147">
        <v>105</v>
      </c>
      <c r="J22" s="173" t="s">
        <v>320</v>
      </c>
      <c r="K22" s="147">
        <v>100</v>
      </c>
      <c r="L22" s="147">
        <v>100</v>
      </c>
      <c r="M22" s="147" t="s">
        <v>320</v>
      </c>
      <c r="N22" s="173">
        <v>100</v>
      </c>
      <c r="O22" s="147">
        <v>100</v>
      </c>
      <c r="P22" s="147">
        <v>100</v>
      </c>
      <c r="Q22" s="147" t="s">
        <v>320</v>
      </c>
      <c r="R22" s="173" t="s">
        <v>320</v>
      </c>
      <c r="S22" s="147">
        <v>100</v>
      </c>
      <c r="T22" s="147">
        <v>100</v>
      </c>
      <c r="U22" s="153">
        <f t="shared" si="2"/>
        <v>100.625</v>
      </c>
      <c r="V22" s="86" t="s">
        <v>236</v>
      </c>
      <c r="W22" s="181" t="s">
        <v>277</v>
      </c>
      <c r="X22" s="181" t="s">
        <v>276</v>
      </c>
      <c r="Y22" s="32" t="s">
        <v>237</v>
      </c>
      <c r="AA22" s="92">
        <f t="shared" ref="AA22:AL22" si="23">IF(I22="NA","NA",IF(I22&gt;95,3,IF(I22&gt;93,2,IF(I22&gt;90,1,0))))</f>
        <v>3</v>
      </c>
      <c r="AB22" s="92" t="str">
        <f t="shared" si="23"/>
        <v>NA</v>
      </c>
      <c r="AC22" s="92">
        <f t="shared" si="23"/>
        <v>3</v>
      </c>
      <c r="AD22" s="160">
        <f>IF(L22="NA","NA",IF(L22&gt;95,3,IF(L22&gt;93,2,IF(L22&gt;90,1,0))))</f>
        <v>3</v>
      </c>
      <c r="AE22" s="92" t="str">
        <f t="shared" si="23"/>
        <v>NA</v>
      </c>
      <c r="AF22" s="92">
        <f t="shared" si="23"/>
        <v>3</v>
      </c>
      <c r="AG22" s="92">
        <f t="shared" si="23"/>
        <v>3</v>
      </c>
      <c r="AH22" s="92">
        <f t="shared" si="23"/>
        <v>3</v>
      </c>
      <c r="AI22" s="92" t="str">
        <f t="shared" si="23"/>
        <v>NA</v>
      </c>
      <c r="AJ22" s="92" t="str">
        <f t="shared" si="23"/>
        <v>NA</v>
      </c>
      <c r="AK22" s="92">
        <f t="shared" si="23"/>
        <v>3</v>
      </c>
      <c r="AL22" s="92">
        <f t="shared" si="23"/>
        <v>3</v>
      </c>
      <c r="AM22" s="90"/>
      <c r="AN22" s="108">
        <f t="shared" ref="AN22:AO22" si="24">IF(OR(AA22="NA"),"NA",AA22/$F22*100)</f>
        <v>100</v>
      </c>
      <c r="AO22" s="108" t="str">
        <f t="shared" si="24"/>
        <v>NA</v>
      </c>
      <c r="AP22" s="108">
        <f t="shared" si="19"/>
        <v>100</v>
      </c>
      <c r="AQ22" s="108">
        <f t="shared" si="19"/>
        <v>100</v>
      </c>
      <c r="AR22" s="108" t="str">
        <f t="shared" si="19"/>
        <v>NA</v>
      </c>
      <c r="AS22" s="108">
        <f t="shared" si="19"/>
        <v>100</v>
      </c>
      <c r="AT22" s="108">
        <f t="shared" si="19"/>
        <v>100</v>
      </c>
      <c r="AU22" s="108">
        <f t="shared" si="19"/>
        <v>100</v>
      </c>
      <c r="AV22" s="108" t="str">
        <f t="shared" si="19"/>
        <v>NA</v>
      </c>
      <c r="AW22" s="108" t="str">
        <f t="shared" si="19"/>
        <v>NA</v>
      </c>
      <c r="AX22" s="108">
        <f t="shared" si="19"/>
        <v>100</v>
      </c>
      <c r="AY22" s="108">
        <f t="shared" si="19"/>
        <v>100</v>
      </c>
      <c r="AZ22" s="94">
        <f t="shared" si="4"/>
        <v>100</v>
      </c>
    </row>
    <row r="23" spans="1:52" ht="31.2">
      <c r="A23" s="198"/>
      <c r="B23" s="200"/>
      <c r="C23" s="13">
        <v>3.8</v>
      </c>
      <c r="D23" s="20" t="s">
        <v>35</v>
      </c>
      <c r="E23" s="19" t="s">
        <v>36</v>
      </c>
      <c r="F23" s="180">
        <v>4</v>
      </c>
      <c r="G23" s="70" t="s">
        <v>77</v>
      </c>
      <c r="H23" s="180" t="s">
        <v>7</v>
      </c>
      <c r="I23" s="147">
        <v>106.95153061224489</v>
      </c>
      <c r="J23" s="147">
        <v>163.71951219512195</v>
      </c>
      <c r="K23" s="147">
        <v>100.8028545941124</v>
      </c>
      <c r="L23" s="147">
        <v>101.92307692307693</v>
      </c>
      <c r="M23" s="147">
        <v>96.398104265402836</v>
      </c>
      <c r="N23" s="147">
        <v>98.865478119935162</v>
      </c>
      <c r="O23" s="147">
        <v>94.117647058823522</v>
      </c>
      <c r="P23" s="147">
        <v>80</v>
      </c>
      <c r="Q23" s="147">
        <v>100</v>
      </c>
      <c r="R23" s="147">
        <v>109.09090909090908</v>
      </c>
      <c r="S23" s="147">
        <v>105.88235294117648</v>
      </c>
      <c r="T23" s="147">
        <v>100</v>
      </c>
      <c r="U23" s="153">
        <f t="shared" si="2"/>
        <v>104.81262215006694</v>
      </c>
      <c r="V23" s="86" t="s">
        <v>98</v>
      </c>
      <c r="W23" s="181" t="s">
        <v>278</v>
      </c>
      <c r="X23" s="181" t="s">
        <v>99</v>
      </c>
      <c r="Y23" s="32" t="s">
        <v>100</v>
      </c>
      <c r="AA23" s="92">
        <f t="shared" ref="AA23:AL23" si="25">IF(I23&gt;95,4,IF(I23&gt;93,3,IF(I23&gt;90,2,IF(I23&gt;85,1,0))))</f>
        <v>4</v>
      </c>
      <c r="AB23" s="92">
        <f t="shared" si="25"/>
        <v>4</v>
      </c>
      <c r="AC23" s="92">
        <f t="shared" si="25"/>
        <v>4</v>
      </c>
      <c r="AD23" s="160">
        <f t="shared" si="25"/>
        <v>4</v>
      </c>
      <c r="AE23" s="92">
        <f t="shared" si="25"/>
        <v>4</v>
      </c>
      <c r="AF23" s="92">
        <f t="shared" si="25"/>
        <v>4</v>
      </c>
      <c r="AG23" s="92">
        <f t="shared" si="25"/>
        <v>3</v>
      </c>
      <c r="AH23" s="92">
        <f t="shared" si="25"/>
        <v>0</v>
      </c>
      <c r="AI23" s="92">
        <f t="shared" si="25"/>
        <v>4</v>
      </c>
      <c r="AJ23" s="92">
        <f t="shared" si="25"/>
        <v>4</v>
      </c>
      <c r="AK23" s="92">
        <f t="shared" si="25"/>
        <v>4</v>
      </c>
      <c r="AL23" s="92">
        <f t="shared" si="25"/>
        <v>4</v>
      </c>
      <c r="AM23" s="90"/>
      <c r="AN23" s="108">
        <f t="shared" si="6"/>
        <v>100</v>
      </c>
      <c r="AO23" s="108">
        <f t="shared" si="6"/>
        <v>100</v>
      </c>
      <c r="AP23" s="108">
        <f t="shared" si="6"/>
        <v>100</v>
      </c>
      <c r="AQ23" s="108">
        <f t="shared" si="6"/>
        <v>100</v>
      </c>
      <c r="AR23" s="108">
        <f t="shared" si="6"/>
        <v>100</v>
      </c>
      <c r="AS23" s="108">
        <f t="shared" si="6"/>
        <v>100</v>
      </c>
      <c r="AT23" s="108">
        <f t="shared" si="6"/>
        <v>75</v>
      </c>
      <c r="AU23" s="108">
        <f t="shared" si="6"/>
        <v>0</v>
      </c>
      <c r="AV23" s="108">
        <f t="shared" si="6"/>
        <v>100</v>
      </c>
      <c r="AW23" s="108">
        <f t="shared" si="6"/>
        <v>100</v>
      </c>
      <c r="AX23" s="108">
        <f t="shared" si="6"/>
        <v>100</v>
      </c>
      <c r="AY23" s="108">
        <f t="shared" si="6"/>
        <v>100</v>
      </c>
      <c r="AZ23" s="94">
        <f t="shared" si="4"/>
        <v>89.583333333333329</v>
      </c>
    </row>
    <row r="24" spans="1:52" ht="25.2" customHeight="1">
      <c r="A24" s="198"/>
      <c r="B24" s="200"/>
      <c r="C24" s="13">
        <v>3.9</v>
      </c>
      <c r="D24" s="20" t="s">
        <v>117</v>
      </c>
      <c r="E24" s="19" t="s">
        <v>294</v>
      </c>
      <c r="F24" s="180">
        <v>2</v>
      </c>
      <c r="G24" s="180" t="s">
        <v>74</v>
      </c>
      <c r="H24" s="180" t="s">
        <v>21</v>
      </c>
      <c r="I24" s="147">
        <v>60.836501901140686</v>
      </c>
      <c r="J24" s="173" t="s">
        <v>320</v>
      </c>
      <c r="K24" s="147">
        <v>100</v>
      </c>
      <c r="L24" s="147">
        <v>100</v>
      </c>
      <c r="M24" s="147" t="s">
        <v>320</v>
      </c>
      <c r="N24" s="147">
        <v>100</v>
      </c>
      <c r="O24" s="147">
        <v>100</v>
      </c>
      <c r="P24" s="147">
        <v>100</v>
      </c>
      <c r="Q24" s="147" t="s">
        <v>320</v>
      </c>
      <c r="R24" s="173" t="s">
        <v>320</v>
      </c>
      <c r="S24" s="147">
        <v>100</v>
      </c>
      <c r="T24" s="147">
        <v>100</v>
      </c>
      <c r="U24" s="153">
        <f t="shared" si="2"/>
        <v>95.104562737642581</v>
      </c>
      <c r="V24" s="182" t="s">
        <v>89</v>
      </c>
      <c r="W24" s="203" t="s">
        <v>267</v>
      </c>
      <c r="X24" s="205"/>
      <c r="Y24" s="32" t="s">
        <v>97</v>
      </c>
      <c r="AA24" s="92">
        <f>IF(I24="NA","NA",IF(I24&gt;95,2,IF(I24&gt;85,1,0)))</f>
        <v>0</v>
      </c>
      <c r="AB24" s="92" t="str">
        <f>IF(J24="NA","NA",IF(J24&gt;95,2,IF(J24&gt;85,1,0)))</f>
        <v>NA</v>
      </c>
      <c r="AC24" s="92">
        <f t="shared" ref="AC24:AL24" si="26">IF(K24="NA","NA",IF(K24&gt;95,2,IF(K24&gt;85,1,0)))</f>
        <v>2</v>
      </c>
      <c r="AD24" s="160">
        <f>IF(L24="NA","NA",IF(L24&gt;95,2,IF(L24&gt;85,1,0)))</f>
        <v>2</v>
      </c>
      <c r="AE24" s="92" t="str">
        <f t="shared" si="26"/>
        <v>NA</v>
      </c>
      <c r="AF24" s="92">
        <f t="shared" si="26"/>
        <v>2</v>
      </c>
      <c r="AG24" s="92">
        <f t="shared" si="26"/>
        <v>2</v>
      </c>
      <c r="AH24" s="92">
        <f t="shared" si="26"/>
        <v>2</v>
      </c>
      <c r="AI24" s="92" t="str">
        <f t="shared" si="26"/>
        <v>NA</v>
      </c>
      <c r="AJ24" s="92" t="str">
        <f t="shared" si="26"/>
        <v>NA</v>
      </c>
      <c r="AK24" s="92">
        <f t="shared" si="26"/>
        <v>2</v>
      </c>
      <c r="AL24" s="92">
        <f t="shared" si="26"/>
        <v>2</v>
      </c>
      <c r="AM24" s="90"/>
      <c r="AN24" s="108">
        <f>IF(OR(AA24="NA"),"NA",AA24/$F24*100)</f>
        <v>0</v>
      </c>
      <c r="AO24" s="108" t="str">
        <f t="shared" ref="AO24:AY25" si="27">IF(OR(AB24="NA"),"NA",AB24/$F24*100)</f>
        <v>NA</v>
      </c>
      <c r="AP24" s="108">
        <f t="shared" si="27"/>
        <v>100</v>
      </c>
      <c r="AQ24" s="108">
        <f t="shared" si="27"/>
        <v>100</v>
      </c>
      <c r="AR24" s="108" t="str">
        <f t="shared" si="27"/>
        <v>NA</v>
      </c>
      <c r="AS24" s="108">
        <f t="shared" si="27"/>
        <v>100</v>
      </c>
      <c r="AT24" s="108">
        <f t="shared" si="27"/>
        <v>100</v>
      </c>
      <c r="AU24" s="108">
        <f t="shared" si="27"/>
        <v>100</v>
      </c>
      <c r="AV24" s="108" t="str">
        <f t="shared" si="27"/>
        <v>NA</v>
      </c>
      <c r="AW24" s="108" t="str">
        <f t="shared" si="27"/>
        <v>NA</v>
      </c>
      <c r="AX24" s="108">
        <f t="shared" si="27"/>
        <v>100</v>
      </c>
      <c r="AY24" s="108">
        <f t="shared" si="27"/>
        <v>100</v>
      </c>
      <c r="AZ24" s="94">
        <f t="shared" si="4"/>
        <v>87.5</v>
      </c>
    </row>
    <row r="25" spans="1:52" ht="31.2">
      <c r="A25" s="198"/>
      <c r="B25" s="200"/>
      <c r="C25" s="74">
        <v>3.1</v>
      </c>
      <c r="D25" s="19" t="s">
        <v>224</v>
      </c>
      <c r="E25" s="19" t="s">
        <v>37</v>
      </c>
      <c r="F25" s="180" t="s">
        <v>320</v>
      </c>
      <c r="G25" s="22" t="s">
        <v>82</v>
      </c>
      <c r="H25" s="180" t="s">
        <v>27</v>
      </c>
      <c r="I25" s="147" t="s">
        <v>320</v>
      </c>
      <c r="J25" s="173" t="s">
        <v>320</v>
      </c>
      <c r="K25" s="147" t="s">
        <v>320</v>
      </c>
      <c r="L25" s="147" t="s">
        <v>320</v>
      </c>
      <c r="M25" s="147" t="s">
        <v>320</v>
      </c>
      <c r="N25" s="173" t="s">
        <v>320</v>
      </c>
      <c r="O25" s="147" t="s">
        <v>320</v>
      </c>
      <c r="P25" s="147" t="s">
        <v>320</v>
      </c>
      <c r="Q25" s="147" t="s">
        <v>320</v>
      </c>
      <c r="R25" s="173" t="s">
        <v>320</v>
      </c>
      <c r="S25" s="147" t="s">
        <v>320</v>
      </c>
      <c r="T25" s="147" t="s">
        <v>320</v>
      </c>
      <c r="U25" s="180" t="s">
        <v>320</v>
      </c>
      <c r="V25" s="182" t="s">
        <v>89</v>
      </c>
      <c r="W25" s="203" t="s">
        <v>267</v>
      </c>
      <c r="X25" s="204"/>
      <c r="Y25" s="32" t="s">
        <v>97</v>
      </c>
      <c r="AA25" s="92" t="str">
        <f>IF(I25="NA","NA",IF(I25&gt;95,2,IF(I25&gt;85,1,0)))</f>
        <v>NA</v>
      </c>
      <c r="AB25" s="92" t="str">
        <f t="shared" ref="AB25:AL25" si="28">IF(J25="NA","NA",IF(J25&gt;95,2,IF(J25&gt;85,1,0)))</f>
        <v>NA</v>
      </c>
      <c r="AC25" s="92" t="str">
        <f t="shared" si="28"/>
        <v>NA</v>
      </c>
      <c r="AD25" s="162" t="str">
        <f>L25</f>
        <v>NA</v>
      </c>
      <c r="AE25" s="92" t="str">
        <f t="shared" si="28"/>
        <v>NA</v>
      </c>
      <c r="AF25" s="92" t="str">
        <f t="shared" si="28"/>
        <v>NA</v>
      </c>
      <c r="AG25" s="92" t="str">
        <f t="shared" si="28"/>
        <v>NA</v>
      </c>
      <c r="AH25" s="92" t="str">
        <f t="shared" si="28"/>
        <v>NA</v>
      </c>
      <c r="AI25" s="92" t="str">
        <f t="shared" si="28"/>
        <v>NA</v>
      </c>
      <c r="AJ25" s="92" t="str">
        <f t="shared" si="28"/>
        <v>NA</v>
      </c>
      <c r="AK25" s="92" t="str">
        <f t="shared" si="28"/>
        <v>NA</v>
      </c>
      <c r="AL25" s="92" t="str">
        <f t="shared" si="28"/>
        <v>NA</v>
      </c>
      <c r="AM25" s="90"/>
      <c r="AN25" s="108" t="str">
        <f>IF(OR(AA25="NA"),"NA",AA25/$F25*100)</f>
        <v>NA</v>
      </c>
      <c r="AO25" s="108" t="str">
        <f t="shared" si="27"/>
        <v>NA</v>
      </c>
      <c r="AP25" s="108" t="str">
        <f t="shared" si="27"/>
        <v>NA</v>
      </c>
      <c r="AQ25" s="108" t="str">
        <f t="shared" si="27"/>
        <v>NA</v>
      </c>
      <c r="AR25" s="108" t="str">
        <f t="shared" si="27"/>
        <v>NA</v>
      </c>
      <c r="AS25" s="108" t="str">
        <f t="shared" si="27"/>
        <v>NA</v>
      </c>
      <c r="AT25" s="108" t="str">
        <f t="shared" si="27"/>
        <v>NA</v>
      </c>
      <c r="AU25" s="108" t="str">
        <f t="shared" si="27"/>
        <v>NA</v>
      </c>
      <c r="AV25" s="108" t="str">
        <f t="shared" si="27"/>
        <v>NA</v>
      </c>
      <c r="AW25" s="108" t="str">
        <f t="shared" si="27"/>
        <v>NA</v>
      </c>
      <c r="AX25" s="108" t="str">
        <f t="shared" si="27"/>
        <v>NA</v>
      </c>
      <c r="AY25" s="108" t="str">
        <f t="shared" si="27"/>
        <v>NA</v>
      </c>
      <c r="AZ25" s="114" t="s">
        <v>320</v>
      </c>
    </row>
    <row r="26" spans="1:52" ht="15.6">
      <c r="A26" s="14"/>
      <c r="B26" s="15"/>
      <c r="C26" s="15"/>
      <c r="D26" s="16"/>
      <c r="E26" s="21" t="s">
        <v>17</v>
      </c>
      <c r="F26" s="17">
        <f>SUM(F16:F25)</f>
        <v>26</v>
      </c>
      <c r="G26" s="15"/>
      <c r="H26" s="15"/>
      <c r="I26" s="148"/>
      <c r="J26" s="159"/>
      <c r="K26" s="159"/>
      <c r="L26" s="159"/>
      <c r="M26" s="159"/>
      <c r="N26" s="159"/>
      <c r="O26" s="159"/>
      <c r="P26" s="159"/>
      <c r="Q26" s="159"/>
      <c r="R26" s="159"/>
      <c r="S26" s="159"/>
      <c r="T26" s="159"/>
      <c r="U26" s="15"/>
      <c r="V26" s="15"/>
      <c r="W26" s="15"/>
      <c r="X26" s="15"/>
      <c r="Y26" s="15"/>
      <c r="AA26" s="15">
        <f>SUM(AA16:AA25)</f>
        <v>15</v>
      </c>
      <c r="AB26" s="15">
        <f t="shared" ref="AB26:AL26" si="29">SUM(AB16:AB25)</f>
        <v>9</v>
      </c>
      <c r="AC26" s="15">
        <f t="shared" si="29"/>
        <v>17</v>
      </c>
      <c r="AD26" s="159">
        <f t="shared" si="29"/>
        <v>13</v>
      </c>
      <c r="AE26" s="15">
        <f t="shared" si="29"/>
        <v>8</v>
      </c>
      <c r="AF26" s="15">
        <f t="shared" si="29"/>
        <v>17</v>
      </c>
      <c r="AG26" s="15">
        <f t="shared" si="29"/>
        <v>12</v>
      </c>
      <c r="AH26" s="15">
        <f t="shared" si="29"/>
        <v>13</v>
      </c>
      <c r="AI26" s="15">
        <f t="shared" si="29"/>
        <v>9</v>
      </c>
      <c r="AJ26" s="15">
        <f t="shared" si="29"/>
        <v>8</v>
      </c>
      <c r="AK26" s="15">
        <f t="shared" si="29"/>
        <v>14</v>
      </c>
      <c r="AL26" s="15">
        <f t="shared" si="29"/>
        <v>10</v>
      </c>
      <c r="AM26" s="90"/>
      <c r="AN26" s="155">
        <f>AA26/26*100</f>
        <v>57.692307692307686</v>
      </c>
      <c r="AO26" s="109">
        <f>AB26/9*100</f>
        <v>100</v>
      </c>
      <c r="AP26" s="109">
        <f>AC26/24*100</f>
        <v>70.833333333333343</v>
      </c>
      <c r="AQ26" s="109">
        <f t="shared" ref="AQ26:AY32" si="30">AD26/$F26*100</f>
        <v>50</v>
      </c>
      <c r="AR26" s="109">
        <f>AE26/9*100</f>
        <v>88.888888888888886</v>
      </c>
      <c r="AS26" s="109">
        <f>AF26/24*100</f>
        <v>70.833333333333343</v>
      </c>
      <c r="AT26" s="109">
        <f t="shared" si="30"/>
        <v>46.153846153846153</v>
      </c>
      <c r="AU26" s="109">
        <f t="shared" si="30"/>
        <v>50</v>
      </c>
      <c r="AV26" s="109">
        <f t="shared" si="30"/>
        <v>34.615384615384613</v>
      </c>
      <c r="AW26" s="109">
        <f t="shared" si="30"/>
        <v>30.76923076923077</v>
      </c>
      <c r="AX26" s="109">
        <f>AK26/22*100</f>
        <v>63.636363636363633</v>
      </c>
      <c r="AY26" s="109">
        <f t="shared" si="30"/>
        <v>38.461538461538467</v>
      </c>
      <c r="AZ26" s="109">
        <f t="shared" si="4"/>
        <v>58.490352240352244</v>
      </c>
    </row>
    <row r="27" spans="1:52" ht="31.2">
      <c r="A27" s="196" t="s">
        <v>38</v>
      </c>
      <c r="B27" s="199">
        <v>10</v>
      </c>
      <c r="C27" s="13">
        <v>4.0999999999999996</v>
      </c>
      <c r="D27" s="19" t="s">
        <v>39</v>
      </c>
      <c r="E27" s="19" t="s">
        <v>40</v>
      </c>
      <c r="F27" s="180">
        <v>2</v>
      </c>
      <c r="G27" s="180" t="s">
        <v>79</v>
      </c>
      <c r="H27" s="180" t="s">
        <v>27</v>
      </c>
      <c r="I27" s="147">
        <v>0</v>
      </c>
      <c r="J27" s="173">
        <v>0</v>
      </c>
      <c r="K27" s="147">
        <v>0</v>
      </c>
      <c r="L27" s="173">
        <v>0</v>
      </c>
      <c r="M27" s="173">
        <v>0</v>
      </c>
      <c r="N27" s="173">
        <v>0</v>
      </c>
      <c r="O27" s="173">
        <v>0</v>
      </c>
      <c r="P27" s="173">
        <v>0</v>
      </c>
      <c r="Q27" s="173">
        <v>0</v>
      </c>
      <c r="R27" s="173">
        <v>0</v>
      </c>
      <c r="S27" s="173">
        <v>0</v>
      </c>
      <c r="T27" s="173">
        <v>0</v>
      </c>
      <c r="U27" s="153">
        <f>SUM(I27:T27)</f>
        <v>0</v>
      </c>
      <c r="V27" s="182" t="s">
        <v>101</v>
      </c>
      <c r="W27" s="203" t="s">
        <v>102</v>
      </c>
      <c r="X27" s="205"/>
      <c r="Y27" s="32" t="s">
        <v>103</v>
      </c>
      <c r="Z27" t="s">
        <v>79</v>
      </c>
      <c r="AA27" s="92">
        <f>IF(I27&lt;1,2,IF(I27&lt;5,1,0))</f>
        <v>2</v>
      </c>
      <c r="AB27" s="92">
        <f t="shared" ref="AB27:AL27" si="31">IF(J27&lt;1,2,IF(J27&lt;5,1,0))</f>
        <v>2</v>
      </c>
      <c r="AC27" s="92">
        <f t="shared" si="31"/>
        <v>2</v>
      </c>
      <c r="AD27" s="160">
        <f t="shared" si="31"/>
        <v>2</v>
      </c>
      <c r="AE27" s="92">
        <f t="shared" si="31"/>
        <v>2</v>
      </c>
      <c r="AF27" s="92">
        <f t="shared" si="31"/>
        <v>2</v>
      </c>
      <c r="AG27" s="92">
        <f t="shared" si="31"/>
        <v>2</v>
      </c>
      <c r="AH27" s="92">
        <f t="shared" si="31"/>
        <v>2</v>
      </c>
      <c r="AI27" s="92">
        <f t="shared" si="31"/>
        <v>2</v>
      </c>
      <c r="AJ27" s="92">
        <f t="shared" si="31"/>
        <v>2</v>
      </c>
      <c r="AK27" s="92">
        <f t="shared" si="31"/>
        <v>2</v>
      </c>
      <c r="AL27" s="92">
        <f t="shared" si="31"/>
        <v>2</v>
      </c>
      <c r="AM27" s="90"/>
      <c r="AN27" s="108">
        <f t="shared" ref="AN27:AP32" si="32">AA27/$F27*100</f>
        <v>100</v>
      </c>
      <c r="AO27" s="108">
        <f t="shared" si="32"/>
        <v>100</v>
      </c>
      <c r="AP27" s="108">
        <f t="shared" si="32"/>
        <v>100</v>
      </c>
      <c r="AQ27" s="108">
        <f t="shared" si="30"/>
        <v>100</v>
      </c>
      <c r="AR27" s="108">
        <f t="shared" si="30"/>
        <v>100</v>
      </c>
      <c r="AS27" s="108">
        <f t="shared" si="30"/>
        <v>100</v>
      </c>
      <c r="AT27" s="108">
        <f t="shared" si="30"/>
        <v>100</v>
      </c>
      <c r="AU27" s="108">
        <f t="shared" si="30"/>
        <v>100</v>
      </c>
      <c r="AV27" s="108">
        <f t="shared" si="30"/>
        <v>100</v>
      </c>
      <c r="AW27" s="108">
        <f t="shared" si="30"/>
        <v>100</v>
      </c>
      <c r="AX27" s="108">
        <f t="shared" si="30"/>
        <v>100</v>
      </c>
      <c r="AY27" s="108">
        <f t="shared" si="30"/>
        <v>100</v>
      </c>
      <c r="AZ27" s="94">
        <f t="shared" si="4"/>
        <v>100</v>
      </c>
    </row>
    <row r="28" spans="1:52" ht="32.4" customHeight="1">
      <c r="A28" s="198"/>
      <c r="B28" s="200"/>
      <c r="C28" s="13">
        <v>4.2</v>
      </c>
      <c r="D28" s="20" t="s">
        <v>41</v>
      </c>
      <c r="E28" s="19" t="s">
        <v>42</v>
      </c>
      <c r="F28" s="180">
        <v>3</v>
      </c>
      <c r="G28" s="180" t="s">
        <v>79</v>
      </c>
      <c r="H28" s="180" t="s">
        <v>7</v>
      </c>
      <c r="I28" s="147">
        <v>0</v>
      </c>
      <c r="J28" s="173">
        <v>0</v>
      </c>
      <c r="K28" s="147">
        <v>0</v>
      </c>
      <c r="L28" s="173">
        <v>0</v>
      </c>
      <c r="M28" s="173">
        <v>0</v>
      </c>
      <c r="N28" s="173">
        <v>0</v>
      </c>
      <c r="O28" s="173">
        <v>0</v>
      </c>
      <c r="P28" s="173">
        <v>0</v>
      </c>
      <c r="Q28" s="173">
        <v>0</v>
      </c>
      <c r="R28" s="173">
        <v>0</v>
      </c>
      <c r="S28" s="173">
        <v>0</v>
      </c>
      <c r="T28" s="173">
        <v>0</v>
      </c>
      <c r="U28" s="153">
        <f>SUM(I28:T28)</f>
        <v>0</v>
      </c>
      <c r="V28" s="182" t="s">
        <v>279</v>
      </c>
      <c r="W28" s="206" t="s">
        <v>104</v>
      </c>
      <c r="X28" s="205"/>
      <c r="Y28" s="32" t="s">
        <v>105</v>
      </c>
      <c r="AA28" s="92">
        <f>IF(I28&lt;1,3,IF(I28&lt;3,2,IF(I28&lt;5,1,0)))</f>
        <v>3</v>
      </c>
      <c r="AB28" s="92">
        <f t="shared" ref="AB28:AL28" si="33">IF(J28&lt;1,3,IF(J28&lt;3,2,IF(J28&lt;5,1,0)))</f>
        <v>3</v>
      </c>
      <c r="AC28" s="92">
        <f t="shared" si="33"/>
        <v>3</v>
      </c>
      <c r="AD28" s="160">
        <f t="shared" si="33"/>
        <v>3</v>
      </c>
      <c r="AE28" s="92">
        <f t="shared" si="33"/>
        <v>3</v>
      </c>
      <c r="AF28" s="92">
        <f t="shared" si="33"/>
        <v>3</v>
      </c>
      <c r="AG28" s="92">
        <f t="shared" si="33"/>
        <v>3</v>
      </c>
      <c r="AH28" s="92">
        <f t="shared" si="33"/>
        <v>3</v>
      </c>
      <c r="AI28" s="92">
        <f t="shared" si="33"/>
        <v>3</v>
      </c>
      <c r="AJ28" s="92">
        <f t="shared" si="33"/>
        <v>3</v>
      </c>
      <c r="AK28" s="92">
        <f t="shared" si="33"/>
        <v>3</v>
      </c>
      <c r="AL28" s="92">
        <f t="shared" si="33"/>
        <v>3</v>
      </c>
      <c r="AM28" s="90"/>
      <c r="AN28" s="108">
        <f t="shared" si="32"/>
        <v>100</v>
      </c>
      <c r="AO28" s="108">
        <f t="shared" si="32"/>
        <v>100</v>
      </c>
      <c r="AP28" s="108">
        <f t="shared" si="32"/>
        <v>100</v>
      </c>
      <c r="AQ28" s="108">
        <f t="shared" si="30"/>
        <v>100</v>
      </c>
      <c r="AR28" s="108">
        <f t="shared" si="30"/>
        <v>100</v>
      </c>
      <c r="AS28" s="108">
        <f t="shared" si="30"/>
        <v>100</v>
      </c>
      <c r="AT28" s="108">
        <f t="shared" si="30"/>
        <v>100</v>
      </c>
      <c r="AU28" s="108">
        <f t="shared" si="30"/>
        <v>100</v>
      </c>
      <c r="AV28" s="108">
        <f t="shared" si="30"/>
        <v>100</v>
      </c>
      <c r="AW28" s="108">
        <f t="shared" si="30"/>
        <v>100</v>
      </c>
      <c r="AX28" s="108">
        <f t="shared" si="30"/>
        <v>100</v>
      </c>
      <c r="AY28" s="108">
        <f t="shared" si="30"/>
        <v>100</v>
      </c>
      <c r="AZ28" s="94">
        <f t="shared" si="4"/>
        <v>100</v>
      </c>
    </row>
    <row r="29" spans="1:52" ht="24" customHeight="1">
      <c r="A29" s="198"/>
      <c r="B29" s="200"/>
      <c r="C29" s="13">
        <v>4.3</v>
      </c>
      <c r="D29" s="20" t="s">
        <v>43</v>
      </c>
      <c r="E29" s="19" t="s">
        <v>44</v>
      </c>
      <c r="F29" s="180">
        <v>2</v>
      </c>
      <c r="G29" s="180" t="s">
        <v>79</v>
      </c>
      <c r="H29" s="180" t="s">
        <v>21</v>
      </c>
      <c r="I29" s="147">
        <v>7</v>
      </c>
      <c r="J29" s="173">
        <v>2</v>
      </c>
      <c r="K29" s="147">
        <v>7</v>
      </c>
      <c r="L29" s="173">
        <v>4</v>
      </c>
      <c r="M29" s="173">
        <v>6</v>
      </c>
      <c r="N29" s="173">
        <v>5</v>
      </c>
      <c r="O29" s="173">
        <v>5</v>
      </c>
      <c r="P29" s="173">
        <v>2</v>
      </c>
      <c r="Q29" s="173">
        <v>5</v>
      </c>
      <c r="R29" s="173">
        <v>3</v>
      </c>
      <c r="S29" s="173">
        <v>4</v>
      </c>
      <c r="T29" s="173">
        <v>3</v>
      </c>
      <c r="U29" s="153">
        <f>SUM(I29:T29)</f>
        <v>53</v>
      </c>
      <c r="V29" s="182" t="s">
        <v>280</v>
      </c>
      <c r="W29" s="203" t="s">
        <v>240</v>
      </c>
      <c r="X29" s="205"/>
      <c r="Y29" s="32" t="s">
        <v>241</v>
      </c>
      <c r="AA29" s="92">
        <f>IF(I29&gt;5,2,IF(I29&gt;2,1,0))</f>
        <v>2</v>
      </c>
      <c r="AB29" s="92">
        <f t="shared" ref="AB29:AL29" si="34">IF(J29&gt;5,2,IF(J29&gt;2,1,0))</f>
        <v>0</v>
      </c>
      <c r="AC29" s="92">
        <f t="shared" si="34"/>
        <v>2</v>
      </c>
      <c r="AD29" s="160">
        <f t="shared" si="34"/>
        <v>1</v>
      </c>
      <c r="AE29" s="92">
        <f t="shared" si="34"/>
        <v>2</v>
      </c>
      <c r="AF29" s="92">
        <f t="shared" si="34"/>
        <v>1</v>
      </c>
      <c r="AG29" s="92">
        <f t="shared" si="34"/>
        <v>1</v>
      </c>
      <c r="AH29" s="92">
        <f t="shared" si="34"/>
        <v>0</v>
      </c>
      <c r="AI29" s="92">
        <f t="shared" si="34"/>
        <v>1</v>
      </c>
      <c r="AJ29" s="92">
        <f t="shared" si="34"/>
        <v>1</v>
      </c>
      <c r="AK29" s="92">
        <f t="shared" si="34"/>
        <v>1</v>
      </c>
      <c r="AL29" s="92">
        <f t="shared" si="34"/>
        <v>1</v>
      </c>
      <c r="AM29" s="90"/>
      <c r="AN29" s="108">
        <f t="shared" si="32"/>
        <v>100</v>
      </c>
      <c r="AO29" s="108">
        <f t="shared" si="32"/>
        <v>0</v>
      </c>
      <c r="AP29" s="108">
        <f t="shared" si="32"/>
        <v>100</v>
      </c>
      <c r="AQ29" s="108">
        <f t="shared" si="30"/>
        <v>50</v>
      </c>
      <c r="AR29" s="108">
        <f t="shared" si="30"/>
        <v>100</v>
      </c>
      <c r="AS29" s="108">
        <f t="shared" si="30"/>
        <v>50</v>
      </c>
      <c r="AT29" s="108">
        <f t="shared" si="30"/>
        <v>50</v>
      </c>
      <c r="AU29" s="108">
        <f t="shared" si="30"/>
        <v>0</v>
      </c>
      <c r="AV29" s="108">
        <f t="shared" si="30"/>
        <v>50</v>
      </c>
      <c r="AW29" s="108">
        <f t="shared" si="30"/>
        <v>50</v>
      </c>
      <c r="AX29" s="108">
        <f t="shared" si="30"/>
        <v>50</v>
      </c>
      <c r="AY29" s="108">
        <f t="shared" si="30"/>
        <v>50</v>
      </c>
      <c r="AZ29" s="94">
        <f t="shared" si="4"/>
        <v>54.166666666666664</v>
      </c>
    </row>
    <row r="30" spans="1:52" ht="23.4" customHeight="1">
      <c r="A30" s="198"/>
      <c r="B30" s="200"/>
      <c r="C30" s="13">
        <v>4.4000000000000004</v>
      </c>
      <c r="D30" s="20" t="s">
        <v>72</v>
      </c>
      <c r="E30" s="19" t="s">
        <v>45</v>
      </c>
      <c r="F30" s="180">
        <v>2</v>
      </c>
      <c r="G30" s="180" t="s">
        <v>79</v>
      </c>
      <c r="H30" s="180" t="s">
        <v>21</v>
      </c>
      <c r="I30" s="147">
        <v>70</v>
      </c>
      <c r="J30" s="147">
        <v>70</v>
      </c>
      <c r="K30" s="147">
        <v>60</v>
      </c>
      <c r="L30" s="147">
        <v>80</v>
      </c>
      <c r="M30" s="147">
        <v>80</v>
      </c>
      <c r="N30" s="147">
        <v>100</v>
      </c>
      <c r="O30" s="173">
        <v>100</v>
      </c>
      <c r="P30" s="173">
        <v>100</v>
      </c>
      <c r="Q30" s="173">
        <v>80</v>
      </c>
      <c r="R30" s="147">
        <v>100</v>
      </c>
      <c r="S30" s="173">
        <v>70</v>
      </c>
      <c r="T30" s="147">
        <v>63</v>
      </c>
      <c r="U30" s="153">
        <f t="shared" si="2"/>
        <v>81.083333333333329</v>
      </c>
      <c r="V30" s="182" t="s">
        <v>281</v>
      </c>
      <c r="W30" s="203" t="s">
        <v>243</v>
      </c>
      <c r="X30" s="205"/>
      <c r="Y30" s="32" t="s">
        <v>244</v>
      </c>
      <c r="AA30" s="92">
        <f>IF(I30&gt;80,2,IF(I30&gt;60,1,0))</f>
        <v>1</v>
      </c>
      <c r="AB30" s="92">
        <f t="shared" ref="AB30:AL30" si="35">IF(J30&gt;80,2,IF(J30&gt;60,1,0))</f>
        <v>1</v>
      </c>
      <c r="AC30" s="92">
        <f t="shared" si="35"/>
        <v>0</v>
      </c>
      <c r="AD30" s="160">
        <f t="shared" si="35"/>
        <v>1</v>
      </c>
      <c r="AE30" s="92">
        <f t="shared" si="35"/>
        <v>1</v>
      </c>
      <c r="AF30" s="92">
        <f t="shared" si="35"/>
        <v>2</v>
      </c>
      <c r="AG30" s="92">
        <f t="shared" si="35"/>
        <v>2</v>
      </c>
      <c r="AH30" s="92">
        <f t="shared" si="35"/>
        <v>2</v>
      </c>
      <c r="AI30" s="92">
        <f t="shared" si="35"/>
        <v>1</v>
      </c>
      <c r="AJ30" s="92">
        <f t="shared" si="35"/>
        <v>2</v>
      </c>
      <c r="AK30" s="92">
        <f t="shared" si="35"/>
        <v>1</v>
      </c>
      <c r="AL30" s="92">
        <f t="shared" si="35"/>
        <v>1</v>
      </c>
      <c r="AM30" s="90"/>
      <c r="AN30" s="108">
        <f t="shared" si="32"/>
        <v>50</v>
      </c>
      <c r="AO30" s="108">
        <f t="shared" si="32"/>
        <v>50</v>
      </c>
      <c r="AP30" s="108">
        <f t="shared" si="32"/>
        <v>0</v>
      </c>
      <c r="AQ30" s="108">
        <f t="shared" si="30"/>
        <v>50</v>
      </c>
      <c r="AR30" s="108">
        <f t="shared" si="30"/>
        <v>50</v>
      </c>
      <c r="AS30" s="108">
        <f t="shared" si="30"/>
        <v>100</v>
      </c>
      <c r="AT30" s="108">
        <f t="shared" si="30"/>
        <v>100</v>
      </c>
      <c r="AU30" s="108">
        <f t="shared" si="30"/>
        <v>100</v>
      </c>
      <c r="AV30" s="108">
        <f t="shared" si="30"/>
        <v>50</v>
      </c>
      <c r="AW30" s="108">
        <f t="shared" si="30"/>
        <v>100</v>
      </c>
      <c r="AX30" s="108">
        <f t="shared" si="30"/>
        <v>50</v>
      </c>
      <c r="AY30" s="108">
        <f t="shared" si="30"/>
        <v>50</v>
      </c>
      <c r="AZ30" s="94">
        <f t="shared" si="4"/>
        <v>62.5</v>
      </c>
    </row>
    <row r="31" spans="1:52" ht="29.4" customHeight="1">
      <c r="A31" s="198"/>
      <c r="B31" s="200"/>
      <c r="C31" s="13">
        <v>4.5</v>
      </c>
      <c r="D31" s="20" t="s">
        <v>46</v>
      </c>
      <c r="E31" s="19" t="s">
        <v>47</v>
      </c>
      <c r="F31" s="180">
        <v>1</v>
      </c>
      <c r="G31" s="180" t="s">
        <v>79</v>
      </c>
      <c r="H31" s="180" t="s">
        <v>21</v>
      </c>
      <c r="I31" s="147">
        <v>100</v>
      </c>
      <c r="J31" s="173">
        <v>100</v>
      </c>
      <c r="K31" s="147">
        <v>100</v>
      </c>
      <c r="L31" s="173">
        <v>100</v>
      </c>
      <c r="M31" s="173">
        <v>100</v>
      </c>
      <c r="N31" s="173">
        <v>100</v>
      </c>
      <c r="O31" s="173">
        <v>100</v>
      </c>
      <c r="P31" s="173">
        <v>100</v>
      </c>
      <c r="Q31" s="173">
        <v>100</v>
      </c>
      <c r="R31" s="147">
        <v>100</v>
      </c>
      <c r="S31" s="173">
        <v>100</v>
      </c>
      <c r="T31" s="147">
        <v>100</v>
      </c>
      <c r="U31" s="153">
        <f t="shared" si="2"/>
        <v>100</v>
      </c>
      <c r="V31" s="182" t="s">
        <v>282</v>
      </c>
      <c r="W31" s="203" t="s">
        <v>108</v>
      </c>
      <c r="X31" s="205"/>
      <c r="Y31" s="32" t="s">
        <v>109</v>
      </c>
      <c r="AA31" s="92">
        <f>IF(I31&gt;99,1,IF(I31&gt;90,0.5,0))</f>
        <v>1</v>
      </c>
      <c r="AB31" s="92">
        <f t="shared" ref="AB31:AL31" si="36">IF(J31&gt;99,1,IF(J31&gt;90,0.5,0))</f>
        <v>1</v>
      </c>
      <c r="AC31" s="92">
        <f t="shared" si="36"/>
        <v>1</v>
      </c>
      <c r="AD31" s="160">
        <f t="shared" si="36"/>
        <v>1</v>
      </c>
      <c r="AE31" s="92">
        <f t="shared" si="36"/>
        <v>1</v>
      </c>
      <c r="AF31" s="92">
        <f t="shared" si="36"/>
        <v>1</v>
      </c>
      <c r="AG31" s="92">
        <f t="shared" si="36"/>
        <v>1</v>
      </c>
      <c r="AH31" s="92">
        <f t="shared" si="36"/>
        <v>1</v>
      </c>
      <c r="AI31" s="92">
        <f t="shared" si="36"/>
        <v>1</v>
      </c>
      <c r="AJ31" s="92">
        <f t="shared" si="36"/>
        <v>1</v>
      </c>
      <c r="AK31" s="92">
        <f t="shared" si="36"/>
        <v>1</v>
      </c>
      <c r="AL31" s="92">
        <f t="shared" si="36"/>
        <v>1</v>
      </c>
      <c r="AM31" s="90"/>
      <c r="AN31" s="108">
        <f t="shared" si="32"/>
        <v>100</v>
      </c>
      <c r="AO31" s="108">
        <f t="shared" si="32"/>
        <v>100</v>
      </c>
      <c r="AP31" s="108">
        <f t="shared" si="32"/>
        <v>100</v>
      </c>
      <c r="AQ31" s="108">
        <f t="shared" si="30"/>
        <v>100</v>
      </c>
      <c r="AR31" s="108">
        <f t="shared" si="30"/>
        <v>100</v>
      </c>
      <c r="AS31" s="108">
        <f t="shared" si="30"/>
        <v>100</v>
      </c>
      <c r="AT31" s="108">
        <f t="shared" si="30"/>
        <v>100</v>
      </c>
      <c r="AU31" s="108">
        <f t="shared" si="30"/>
        <v>100</v>
      </c>
      <c r="AV31" s="108">
        <f t="shared" si="30"/>
        <v>100</v>
      </c>
      <c r="AW31" s="108">
        <f t="shared" si="30"/>
        <v>100</v>
      </c>
      <c r="AX31" s="108">
        <f t="shared" si="30"/>
        <v>100</v>
      </c>
      <c r="AY31" s="108">
        <f t="shared" si="30"/>
        <v>100</v>
      </c>
      <c r="AZ31" s="94">
        <f t="shared" si="4"/>
        <v>100</v>
      </c>
    </row>
    <row r="32" spans="1:52" ht="15.6">
      <c r="A32" s="14"/>
      <c r="B32" s="15"/>
      <c r="C32" s="15"/>
      <c r="D32" s="16"/>
      <c r="E32" s="21" t="s">
        <v>17</v>
      </c>
      <c r="F32" s="17">
        <f>SUM(F27:F31)</f>
        <v>10</v>
      </c>
      <c r="G32" s="15"/>
      <c r="H32" s="15"/>
      <c r="I32" s="148"/>
      <c r="J32" s="159"/>
      <c r="K32" s="159"/>
      <c r="L32" s="159"/>
      <c r="M32" s="159"/>
      <c r="N32" s="159"/>
      <c r="O32" s="159"/>
      <c r="P32" s="159"/>
      <c r="Q32" s="159"/>
      <c r="R32" s="159"/>
      <c r="S32" s="159"/>
      <c r="T32" s="159"/>
      <c r="U32" s="15"/>
      <c r="V32" s="15"/>
      <c r="W32" s="15"/>
      <c r="X32" s="15"/>
      <c r="Y32" s="15"/>
      <c r="AA32" s="15">
        <f>SUM(AA27:AA31)</f>
        <v>9</v>
      </c>
      <c r="AB32" s="15">
        <f t="shared" ref="AB32:AL32" si="37">SUM(AB27:AB31)</f>
        <v>7</v>
      </c>
      <c r="AC32" s="15">
        <f t="shared" si="37"/>
        <v>8</v>
      </c>
      <c r="AD32" s="159">
        <f t="shared" si="37"/>
        <v>8</v>
      </c>
      <c r="AE32" s="15">
        <f t="shared" si="37"/>
        <v>9</v>
      </c>
      <c r="AF32" s="15">
        <f t="shared" si="37"/>
        <v>9</v>
      </c>
      <c r="AG32" s="15">
        <f t="shared" si="37"/>
        <v>9</v>
      </c>
      <c r="AH32" s="15">
        <f t="shared" si="37"/>
        <v>8</v>
      </c>
      <c r="AI32" s="15">
        <f t="shared" si="37"/>
        <v>8</v>
      </c>
      <c r="AJ32" s="15">
        <f t="shared" si="37"/>
        <v>9</v>
      </c>
      <c r="AK32" s="15">
        <f t="shared" si="37"/>
        <v>8</v>
      </c>
      <c r="AL32" s="15">
        <f t="shared" si="37"/>
        <v>8</v>
      </c>
      <c r="AM32" s="90"/>
      <c r="AN32" s="109">
        <f t="shared" si="32"/>
        <v>90</v>
      </c>
      <c r="AO32" s="109">
        <f t="shared" si="32"/>
        <v>70</v>
      </c>
      <c r="AP32" s="109">
        <f t="shared" si="32"/>
        <v>80</v>
      </c>
      <c r="AQ32" s="109">
        <f t="shared" si="30"/>
        <v>80</v>
      </c>
      <c r="AR32" s="109">
        <f t="shared" si="30"/>
        <v>90</v>
      </c>
      <c r="AS32" s="109">
        <f t="shared" si="30"/>
        <v>90</v>
      </c>
      <c r="AT32" s="109">
        <f t="shared" si="30"/>
        <v>90</v>
      </c>
      <c r="AU32" s="109">
        <f t="shared" si="30"/>
        <v>80</v>
      </c>
      <c r="AV32" s="109">
        <f t="shared" si="30"/>
        <v>80</v>
      </c>
      <c r="AW32" s="109">
        <f t="shared" si="30"/>
        <v>90</v>
      </c>
      <c r="AX32" s="109">
        <f t="shared" si="30"/>
        <v>80</v>
      </c>
      <c r="AY32" s="109">
        <f t="shared" si="30"/>
        <v>80</v>
      </c>
      <c r="AZ32" s="109">
        <f t="shared" si="4"/>
        <v>83.333333333333329</v>
      </c>
    </row>
    <row r="33" spans="1:52" ht="38.4" customHeight="1">
      <c r="A33" s="196" t="s">
        <v>48</v>
      </c>
      <c r="B33" s="207">
        <v>8</v>
      </c>
      <c r="C33" s="13">
        <v>5.0999999999999996</v>
      </c>
      <c r="D33" s="19" t="s">
        <v>225</v>
      </c>
      <c r="E33" s="19" t="s">
        <v>37</v>
      </c>
      <c r="F33" s="180">
        <v>2</v>
      </c>
      <c r="G33" s="180" t="s">
        <v>74</v>
      </c>
      <c r="H33" s="180" t="s">
        <v>7</v>
      </c>
      <c r="I33" s="147" t="s">
        <v>320</v>
      </c>
      <c r="J33" s="173" t="s">
        <v>320</v>
      </c>
      <c r="K33" s="147">
        <v>100</v>
      </c>
      <c r="L33" s="147" t="s">
        <v>320</v>
      </c>
      <c r="M33" s="147" t="s">
        <v>320</v>
      </c>
      <c r="N33" s="147">
        <v>52.173913043478258</v>
      </c>
      <c r="O33" s="147" t="s">
        <v>320</v>
      </c>
      <c r="P33" s="147" t="s">
        <v>320</v>
      </c>
      <c r="Q33" s="147" t="s">
        <v>320</v>
      </c>
      <c r="R33" s="173">
        <v>100</v>
      </c>
      <c r="S33" s="147">
        <v>97.560975609756099</v>
      </c>
      <c r="T33" s="175" t="s">
        <v>320</v>
      </c>
      <c r="U33" s="70" t="s">
        <v>320</v>
      </c>
      <c r="V33" s="182" t="s">
        <v>283</v>
      </c>
      <c r="W33" s="203" t="s">
        <v>110</v>
      </c>
      <c r="X33" s="205"/>
      <c r="Y33" s="32" t="s">
        <v>111</v>
      </c>
      <c r="Z33" s="79" t="s">
        <v>231</v>
      </c>
      <c r="AA33" s="92" t="str">
        <f>IF(I33="NA","NA",IF(I33&gt;95,2,IF(I33&gt;85,1,0)))</f>
        <v>NA</v>
      </c>
      <c r="AB33" s="92" t="str">
        <f t="shared" ref="AB33:AL33" si="38">IF(J33="NA","NA",IF(J33&gt;95,2,IF(J33&gt;85,1,0)))</f>
        <v>NA</v>
      </c>
      <c r="AC33" s="92">
        <f t="shared" si="38"/>
        <v>2</v>
      </c>
      <c r="AD33" s="162" t="str">
        <f>L33</f>
        <v>NA</v>
      </c>
      <c r="AE33" s="92" t="str">
        <f t="shared" si="38"/>
        <v>NA</v>
      </c>
      <c r="AF33" s="92">
        <f t="shared" si="38"/>
        <v>0</v>
      </c>
      <c r="AG33" s="92" t="str">
        <f t="shared" si="38"/>
        <v>NA</v>
      </c>
      <c r="AH33" s="92" t="str">
        <f t="shared" si="38"/>
        <v>NA</v>
      </c>
      <c r="AI33" s="92" t="str">
        <f t="shared" si="38"/>
        <v>NA</v>
      </c>
      <c r="AJ33" s="92">
        <f t="shared" si="38"/>
        <v>2</v>
      </c>
      <c r="AK33" s="92">
        <f t="shared" si="38"/>
        <v>2</v>
      </c>
      <c r="AL33" s="92" t="str">
        <f t="shared" si="38"/>
        <v>NA</v>
      </c>
      <c r="AM33" s="90"/>
      <c r="AN33" s="108" t="str">
        <f t="shared" ref="AN33:AY34" si="39">IF(OR(AA33="NA"),"NA",AA33/$F33*100)</f>
        <v>NA</v>
      </c>
      <c r="AO33" s="108" t="str">
        <f t="shared" si="39"/>
        <v>NA</v>
      </c>
      <c r="AP33" s="108">
        <f t="shared" si="39"/>
        <v>100</v>
      </c>
      <c r="AQ33" s="108" t="str">
        <f t="shared" si="39"/>
        <v>NA</v>
      </c>
      <c r="AR33" s="108" t="str">
        <f t="shared" si="39"/>
        <v>NA</v>
      </c>
      <c r="AS33" s="108">
        <f t="shared" si="39"/>
        <v>0</v>
      </c>
      <c r="AT33" s="108" t="str">
        <f t="shared" si="39"/>
        <v>NA</v>
      </c>
      <c r="AU33" s="108" t="str">
        <f t="shared" si="39"/>
        <v>NA</v>
      </c>
      <c r="AV33" s="108" t="str">
        <f t="shared" si="39"/>
        <v>NA</v>
      </c>
      <c r="AW33" s="108">
        <f t="shared" si="39"/>
        <v>100</v>
      </c>
      <c r="AX33" s="108">
        <f t="shared" si="39"/>
        <v>100</v>
      </c>
      <c r="AY33" s="108" t="str">
        <f t="shared" si="39"/>
        <v>NA</v>
      </c>
      <c r="AZ33" s="94">
        <f t="shared" si="4"/>
        <v>75</v>
      </c>
    </row>
    <row r="34" spans="1:52" ht="24" customHeight="1">
      <c r="A34" s="198"/>
      <c r="B34" s="208"/>
      <c r="C34" s="13">
        <v>5.2</v>
      </c>
      <c r="D34" s="20" t="s">
        <v>49</v>
      </c>
      <c r="E34" s="19" t="s">
        <v>50</v>
      </c>
      <c r="F34" s="180">
        <v>2</v>
      </c>
      <c r="G34" s="180" t="s">
        <v>74</v>
      </c>
      <c r="H34" s="180" t="s">
        <v>21</v>
      </c>
      <c r="I34" s="147" t="s">
        <v>320</v>
      </c>
      <c r="J34" s="173" t="s">
        <v>320</v>
      </c>
      <c r="K34" s="147">
        <v>0</v>
      </c>
      <c r="L34" s="147" t="s">
        <v>320</v>
      </c>
      <c r="M34" s="147" t="s">
        <v>320</v>
      </c>
      <c r="N34" s="173">
        <v>25</v>
      </c>
      <c r="O34" s="147" t="s">
        <v>320</v>
      </c>
      <c r="P34" s="147" t="s">
        <v>320</v>
      </c>
      <c r="Q34" s="147" t="s">
        <v>320</v>
      </c>
      <c r="R34" s="147">
        <v>0</v>
      </c>
      <c r="S34" s="173">
        <v>0</v>
      </c>
      <c r="T34" s="175" t="s">
        <v>320</v>
      </c>
      <c r="U34" s="70" t="s">
        <v>320</v>
      </c>
      <c r="V34" s="182" t="s">
        <v>284</v>
      </c>
      <c r="W34" s="203" t="s">
        <v>102</v>
      </c>
      <c r="X34" s="205"/>
      <c r="Y34" s="32" t="s">
        <v>103</v>
      </c>
      <c r="AA34" s="92" t="str">
        <f>IF(I34="NA","NA",IF(I34&lt;1,2,IF(I34&lt;5,1,0)))</f>
        <v>NA</v>
      </c>
      <c r="AB34" s="92" t="str">
        <f t="shared" ref="AB34:AL34" si="40">IF(J34="NA","NA",IF(J34&lt;1,2,IF(J34&lt;5,1,0)))</f>
        <v>NA</v>
      </c>
      <c r="AC34" s="92">
        <f t="shared" si="40"/>
        <v>2</v>
      </c>
      <c r="AD34" s="92" t="str">
        <f t="shared" si="40"/>
        <v>NA</v>
      </c>
      <c r="AE34" s="92" t="str">
        <f t="shared" si="40"/>
        <v>NA</v>
      </c>
      <c r="AF34" s="92">
        <f t="shared" si="40"/>
        <v>0</v>
      </c>
      <c r="AG34" s="92" t="str">
        <f t="shared" si="40"/>
        <v>NA</v>
      </c>
      <c r="AH34" s="92" t="str">
        <f t="shared" si="40"/>
        <v>NA</v>
      </c>
      <c r="AI34" s="92" t="str">
        <f t="shared" si="40"/>
        <v>NA</v>
      </c>
      <c r="AJ34" s="92">
        <f t="shared" si="40"/>
        <v>2</v>
      </c>
      <c r="AK34" s="92">
        <f t="shared" si="40"/>
        <v>2</v>
      </c>
      <c r="AL34" s="92" t="str">
        <f t="shared" si="40"/>
        <v>NA</v>
      </c>
      <c r="AM34" s="90"/>
      <c r="AN34" s="108" t="str">
        <f>IF(OR(AA34="NA"),"NA",AA34/$F34*100)</f>
        <v>NA</v>
      </c>
      <c r="AO34" s="108" t="str">
        <f t="shared" si="39"/>
        <v>NA</v>
      </c>
      <c r="AP34" s="108">
        <f t="shared" si="39"/>
        <v>100</v>
      </c>
      <c r="AQ34" s="108" t="str">
        <f t="shared" si="39"/>
        <v>NA</v>
      </c>
      <c r="AR34" s="108" t="str">
        <f t="shared" si="39"/>
        <v>NA</v>
      </c>
      <c r="AS34" s="108">
        <f t="shared" si="39"/>
        <v>0</v>
      </c>
      <c r="AT34" s="108" t="str">
        <f t="shared" si="39"/>
        <v>NA</v>
      </c>
      <c r="AU34" s="108" t="str">
        <f t="shared" si="39"/>
        <v>NA</v>
      </c>
      <c r="AV34" s="108" t="str">
        <f t="shared" si="39"/>
        <v>NA</v>
      </c>
      <c r="AW34" s="108">
        <f t="shared" si="39"/>
        <v>100</v>
      </c>
      <c r="AX34" s="108">
        <f t="shared" si="39"/>
        <v>100</v>
      </c>
      <c r="AY34" s="108" t="str">
        <f t="shared" si="39"/>
        <v>NA</v>
      </c>
      <c r="AZ34" s="94">
        <f t="shared" si="4"/>
        <v>75</v>
      </c>
    </row>
    <row r="35" spans="1:52" ht="21.6" customHeight="1">
      <c r="A35" s="198"/>
      <c r="B35" s="208"/>
      <c r="C35" s="13">
        <v>5.3</v>
      </c>
      <c r="D35" s="20" t="s">
        <v>51</v>
      </c>
      <c r="E35" s="19" t="s">
        <v>52</v>
      </c>
      <c r="F35" s="180">
        <v>2</v>
      </c>
      <c r="G35" s="180" t="s">
        <v>74</v>
      </c>
      <c r="H35" s="180" t="s">
        <v>7</v>
      </c>
      <c r="I35" s="147">
        <v>3</v>
      </c>
      <c r="J35" s="173">
        <v>0</v>
      </c>
      <c r="K35" s="147">
        <v>0</v>
      </c>
      <c r="L35" s="173">
        <v>0</v>
      </c>
      <c r="M35" s="173">
        <v>0</v>
      </c>
      <c r="N35" s="173">
        <v>0</v>
      </c>
      <c r="O35" s="173">
        <v>0</v>
      </c>
      <c r="P35" s="173">
        <v>0</v>
      </c>
      <c r="Q35" s="173">
        <v>0</v>
      </c>
      <c r="R35" s="173">
        <v>0</v>
      </c>
      <c r="S35" s="173">
        <v>0</v>
      </c>
      <c r="T35" s="173">
        <v>0</v>
      </c>
      <c r="U35" s="180">
        <f>SUM(I35:T35)</f>
        <v>3</v>
      </c>
      <c r="V35" s="182" t="s">
        <v>112</v>
      </c>
      <c r="W35" s="203" t="s">
        <v>113</v>
      </c>
      <c r="X35" s="205"/>
      <c r="Y35" s="32" t="s">
        <v>114</v>
      </c>
      <c r="AA35" s="92">
        <f>IF(I35&lt;=0,2,IF(I35&lt;=1,1,0))</f>
        <v>0</v>
      </c>
      <c r="AB35" s="92">
        <f t="shared" ref="AB35:AL35" si="41">IF(J35&lt;=0,2,IF(J35&lt;=1,1,0))</f>
        <v>2</v>
      </c>
      <c r="AC35" s="92">
        <f t="shared" si="41"/>
        <v>2</v>
      </c>
      <c r="AD35" s="160">
        <f t="shared" si="41"/>
        <v>2</v>
      </c>
      <c r="AE35" s="92">
        <f t="shared" si="41"/>
        <v>2</v>
      </c>
      <c r="AF35" s="92">
        <f t="shared" si="41"/>
        <v>2</v>
      </c>
      <c r="AG35" s="92">
        <f t="shared" si="41"/>
        <v>2</v>
      </c>
      <c r="AH35" s="92">
        <f t="shared" si="41"/>
        <v>2</v>
      </c>
      <c r="AI35" s="92">
        <f t="shared" si="41"/>
        <v>2</v>
      </c>
      <c r="AJ35" s="92">
        <f t="shared" si="41"/>
        <v>2</v>
      </c>
      <c r="AK35" s="92">
        <f t="shared" si="41"/>
        <v>2</v>
      </c>
      <c r="AL35" s="92">
        <f t="shared" si="41"/>
        <v>2</v>
      </c>
      <c r="AM35" s="90"/>
      <c r="AN35" s="108">
        <f t="shared" ref="AN35:AY38" si="42">AA35/$F35*100</f>
        <v>0</v>
      </c>
      <c r="AO35" s="108">
        <f t="shared" si="42"/>
        <v>100</v>
      </c>
      <c r="AP35" s="108">
        <f t="shared" si="42"/>
        <v>100</v>
      </c>
      <c r="AQ35" s="108">
        <f t="shared" si="42"/>
        <v>100</v>
      </c>
      <c r="AR35" s="108">
        <f t="shared" si="42"/>
        <v>100</v>
      </c>
      <c r="AS35" s="108">
        <f t="shared" si="42"/>
        <v>100</v>
      </c>
      <c r="AT35" s="108">
        <f t="shared" si="42"/>
        <v>100</v>
      </c>
      <c r="AU35" s="108">
        <f t="shared" si="42"/>
        <v>100</v>
      </c>
      <c r="AV35" s="108">
        <f t="shared" si="42"/>
        <v>100</v>
      </c>
      <c r="AW35" s="108">
        <f t="shared" si="42"/>
        <v>100</v>
      </c>
      <c r="AX35" s="108">
        <f t="shared" si="42"/>
        <v>100</v>
      </c>
      <c r="AY35" s="108">
        <f t="shared" si="42"/>
        <v>100</v>
      </c>
      <c r="AZ35" s="94">
        <f t="shared" si="4"/>
        <v>91.666666666666671</v>
      </c>
    </row>
    <row r="36" spans="1:52" ht="24" customHeight="1">
      <c r="A36" s="198"/>
      <c r="B36" s="208"/>
      <c r="C36" s="13">
        <v>5.4</v>
      </c>
      <c r="D36" s="20" t="s">
        <v>53</v>
      </c>
      <c r="E36" s="19" t="s">
        <v>54</v>
      </c>
      <c r="F36" s="180">
        <v>2</v>
      </c>
      <c r="G36" s="180" t="s">
        <v>74</v>
      </c>
      <c r="H36" s="180" t="s">
        <v>26</v>
      </c>
      <c r="I36" s="147">
        <v>100</v>
      </c>
      <c r="J36" s="173">
        <v>100</v>
      </c>
      <c r="K36" s="147">
        <v>400</v>
      </c>
      <c r="L36" s="147">
        <v>100</v>
      </c>
      <c r="M36" s="147">
        <v>100</v>
      </c>
      <c r="N36" s="147">
        <v>100</v>
      </c>
      <c r="O36" s="147">
        <v>100</v>
      </c>
      <c r="P36" s="147">
        <v>100</v>
      </c>
      <c r="Q36" s="147">
        <v>100</v>
      </c>
      <c r="R36" s="147">
        <v>100</v>
      </c>
      <c r="S36" s="147">
        <v>100</v>
      </c>
      <c r="T36" s="147">
        <v>100</v>
      </c>
      <c r="U36" s="153">
        <f t="shared" si="2"/>
        <v>125</v>
      </c>
      <c r="V36" s="182" t="s">
        <v>285</v>
      </c>
      <c r="W36" s="203" t="s">
        <v>106</v>
      </c>
      <c r="X36" s="205"/>
      <c r="Y36" s="32" t="s">
        <v>107</v>
      </c>
      <c r="AA36" s="92">
        <f>IF(I36&gt;90,2,IF(I36&gt;80,1,0))</f>
        <v>2</v>
      </c>
      <c r="AB36" s="92">
        <f t="shared" ref="AB36:AL36" si="43">IF(J36&gt;90,2,IF(J36&gt;80,1,0))</f>
        <v>2</v>
      </c>
      <c r="AC36" s="92">
        <f t="shared" si="43"/>
        <v>2</v>
      </c>
      <c r="AD36" s="160">
        <f t="shared" si="43"/>
        <v>2</v>
      </c>
      <c r="AE36" s="92">
        <f t="shared" si="43"/>
        <v>2</v>
      </c>
      <c r="AF36" s="92">
        <f t="shared" si="43"/>
        <v>2</v>
      </c>
      <c r="AG36" s="92">
        <f t="shared" si="43"/>
        <v>2</v>
      </c>
      <c r="AH36" s="92">
        <f t="shared" si="43"/>
        <v>2</v>
      </c>
      <c r="AI36" s="92">
        <f t="shared" si="43"/>
        <v>2</v>
      </c>
      <c r="AJ36" s="92">
        <f t="shared" si="43"/>
        <v>2</v>
      </c>
      <c r="AK36" s="92">
        <f t="shared" si="43"/>
        <v>2</v>
      </c>
      <c r="AL36" s="92">
        <f t="shared" si="43"/>
        <v>2</v>
      </c>
      <c r="AM36" s="90"/>
      <c r="AN36" s="108">
        <f t="shared" si="42"/>
        <v>100</v>
      </c>
      <c r="AO36" s="108">
        <f t="shared" si="42"/>
        <v>100</v>
      </c>
      <c r="AP36" s="108">
        <f t="shared" si="42"/>
        <v>100</v>
      </c>
      <c r="AQ36" s="108">
        <f t="shared" si="42"/>
        <v>100</v>
      </c>
      <c r="AR36" s="108">
        <f t="shared" si="42"/>
        <v>100</v>
      </c>
      <c r="AS36" s="108">
        <f t="shared" si="42"/>
        <v>100</v>
      </c>
      <c r="AT36" s="108">
        <f t="shared" si="42"/>
        <v>100</v>
      </c>
      <c r="AU36" s="108">
        <f t="shared" si="42"/>
        <v>100</v>
      </c>
      <c r="AV36" s="108">
        <f t="shared" si="42"/>
        <v>100</v>
      </c>
      <c r="AW36" s="108">
        <f t="shared" si="42"/>
        <v>100</v>
      </c>
      <c r="AX36" s="108">
        <f t="shared" si="42"/>
        <v>100</v>
      </c>
      <c r="AY36" s="108">
        <f t="shared" si="42"/>
        <v>100</v>
      </c>
      <c r="AZ36" s="94">
        <f t="shared" si="4"/>
        <v>100</v>
      </c>
    </row>
    <row r="37" spans="1:52" ht="27" customHeight="1">
      <c r="A37" s="198"/>
      <c r="B37" s="209"/>
      <c r="C37" s="15"/>
      <c r="D37" s="16"/>
      <c r="E37" s="21" t="s">
        <v>17</v>
      </c>
      <c r="F37" s="17">
        <f>SUM(F33:F36)</f>
        <v>8</v>
      </c>
      <c r="G37" s="15"/>
      <c r="H37" s="15"/>
      <c r="I37" s="148"/>
      <c r="J37" s="159"/>
      <c r="K37" s="159"/>
      <c r="L37" s="159"/>
      <c r="M37" s="159"/>
      <c r="N37" s="159"/>
      <c r="O37" s="159"/>
      <c r="P37" s="159"/>
      <c r="Q37" s="159"/>
      <c r="R37" s="159"/>
      <c r="S37" s="159"/>
      <c r="T37" s="159"/>
      <c r="U37" s="15"/>
      <c r="V37" s="15"/>
      <c r="W37" s="15"/>
      <c r="X37" s="15"/>
      <c r="Y37" s="15"/>
      <c r="AA37" s="15">
        <f>SUM(AA33:AA36)</f>
        <v>2</v>
      </c>
      <c r="AB37" s="15">
        <f t="shared" ref="AB37:AL37" si="44">SUM(AB33:AB36)</f>
        <v>4</v>
      </c>
      <c r="AC37" s="15">
        <f t="shared" si="44"/>
        <v>8</v>
      </c>
      <c r="AD37" s="159">
        <f t="shared" si="44"/>
        <v>4</v>
      </c>
      <c r="AE37" s="15">
        <f t="shared" si="44"/>
        <v>4</v>
      </c>
      <c r="AF37" s="15">
        <f t="shared" si="44"/>
        <v>4</v>
      </c>
      <c r="AG37" s="15">
        <f t="shared" si="44"/>
        <v>4</v>
      </c>
      <c r="AH37" s="15">
        <f t="shared" si="44"/>
        <v>4</v>
      </c>
      <c r="AI37" s="15">
        <f t="shared" si="44"/>
        <v>4</v>
      </c>
      <c r="AJ37" s="15">
        <f t="shared" si="44"/>
        <v>8</v>
      </c>
      <c r="AK37" s="15">
        <f t="shared" si="44"/>
        <v>8</v>
      </c>
      <c r="AL37" s="15">
        <f t="shared" si="44"/>
        <v>4</v>
      </c>
      <c r="AM37" s="90"/>
      <c r="AN37" s="109">
        <f>AA37/4*100</f>
        <v>50</v>
      </c>
      <c r="AO37" s="109">
        <f>AB37/4*100</f>
        <v>100</v>
      </c>
      <c r="AP37" s="109">
        <f t="shared" si="42"/>
        <v>100</v>
      </c>
      <c r="AQ37" s="109">
        <f>AD37/4*100</f>
        <v>100</v>
      </c>
      <c r="AR37" s="109">
        <f>AE37/4*100</f>
        <v>100</v>
      </c>
      <c r="AS37" s="109">
        <f>AF37/8*100</f>
        <v>50</v>
      </c>
      <c r="AT37" s="109">
        <f>AG37/4*100</f>
        <v>100</v>
      </c>
      <c r="AU37" s="109">
        <f>AH37/4*100</f>
        <v>100</v>
      </c>
      <c r="AV37" s="109">
        <f>AI37/4*100</f>
        <v>100</v>
      </c>
      <c r="AW37" s="109">
        <f t="shared" si="42"/>
        <v>100</v>
      </c>
      <c r="AX37" s="109">
        <f t="shared" si="42"/>
        <v>100</v>
      </c>
      <c r="AY37" s="109">
        <f>AL37/4*100</f>
        <v>100</v>
      </c>
      <c r="AZ37" s="109">
        <f t="shared" si="4"/>
        <v>91.666666666666671</v>
      </c>
    </row>
    <row r="38" spans="1:52" ht="31.2">
      <c r="A38" s="196" t="s">
        <v>55</v>
      </c>
      <c r="B38" s="199">
        <v>10</v>
      </c>
      <c r="C38" s="13">
        <v>6.1</v>
      </c>
      <c r="D38" s="20" t="s">
        <v>56</v>
      </c>
      <c r="E38" s="19" t="s">
        <v>291</v>
      </c>
      <c r="F38" s="180">
        <v>2</v>
      </c>
      <c r="G38" s="180" t="s">
        <v>83</v>
      </c>
      <c r="H38" s="180" t="s">
        <v>7</v>
      </c>
      <c r="I38" s="147">
        <v>98.263888888888886</v>
      </c>
      <c r="J38" s="147">
        <v>100</v>
      </c>
      <c r="K38" s="147">
        <v>95.064935064935057</v>
      </c>
      <c r="L38" s="147">
        <v>99.46</v>
      </c>
      <c r="M38" s="147">
        <v>93.939393939393938</v>
      </c>
      <c r="N38" s="147">
        <v>91.262135922330103</v>
      </c>
      <c r="O38" s="147">
        <v>97.777777777777771</v>
      </c>
      <c r="P38" s="147">
        <v>89.719626168224295</v>
      </c>
      <c r="Q38" s="147">
        <v>82.692307692307693</v>
      </c>
      <c r="R38" s="147">
        <v>93.478260869565219</v>
      </c>
      <c r="S38" s="147">
        <v>98.039215686274503</v>
      </c>
      <c r="T38" s="147">
        <v>89.719626168224295</v>
      </c>
      <c r="U38" s="153">
        <f t="shared" si="2"/>
        <v>94.118097348160163</v>
      </c>
      <c r="V38" s="145" t="s">
        <v>328</v>
      </c>
      <c r="W38" s="211" t="s">
        <v>110</v>
      </c>
      <c r="X38" s="195"/>
      <c r="Y38" s="35" t="s">
        <v>111</v>
      </c>
      <c r="Z38" t="s">
        <v>232</v>
      </c>
      <c r="AA38" s="92">
        <f>IF(I38&gt;95,2,IF(I38&gt;85,1,0))</f>
        <v>2</v>
      </c>
      <c r="AB38" s="92">
        <f t="shared" ref="AB38:AL38" si="45">IF(J38&gt;95,2,IF(J38&gt;85,1,0))</f>
        <v>2</v>
      </c>
      <c r="AC38" s="92">
        <f t="shared" si="45"/>
        <v>2</v>
      </c>
      <c r="AD38" s="160">
        <f t="shared" si="45"/>
        <v>2</v>
      </c>
      <c r="AE38" s="92">
        <f t="shared" si="45"/>
        <v>1</v>
      </c>
      <c r="AF38" s="92">
        <f t="shared" si="45"/>
        <v>1</v>
      </c>
      <c r="AG38" s="92">
        <f t="shared" si="45"/>
        <v>2</v>
      </c>
      <c r="AH38" s="92">
        <f t="shared" si="45"/>
        <v>1</v>
      </c>
      <c r="AI38" s="92">
        <f t="shared" si="45"/>
        <v>0</v>
      </c>
      <c r="AJ38" s="92">
        <f t="shared" si="45"/>
        <v>1</v>
      </c>
      <c r="AK38" s="92">
        <f t="shared" si="45"/>
        <v>2</v>
      </c>
      <c r="AL38" s="92">
        <f t="shared" si="45"/>
        <v>1</v>
      </c>
      <c r="AM38" s="90"/>
      <c r="AN38" s="108">
        <f t="shared" si="42"/>
        <v>100</v>
      </c>
      <c r="AO38" s="108">
        <f t="shared" si="42"/>
        <v>100</v>
      </c>
      <c r="AP38" s="108">
        <f t="shared" si="42"/>
        <v>100</v>
      </c>
      <c r="AQ38" s="108">
        <f t="shared" si="42"/>
        <v>100</v>
      </c>
      <c r="AR38" s="108">
        <f t="shared" si="42"/>
        <v>50</v>
      </c>
      <c r="AS38" s="108">
        <f t="shared" si="42"/>
        <v>50</v>
      </c>
      <c r="AT38" s="108">
        <f t="shared" si="42"/>
        <v>100</v>
      </c>
      <c r="AU38" s="108">
        <f t="shared" si="42"/>
        <v>50</v>
      </c>
      <c r="AV38" s="108">
        <f t="shared" si="42"/>
        <v>0</v>
      </c>
      <c r="AW38" s="108">
        <f t="shared" si="42"/>
        <v>50</v>
      </c>
      <c r="AX38" s="108">
        <f t="shared" si="42"/>
        <v>100</v>
      </c>
      <c r="AY38" s="108">
        <f t="shared" si="42"/>
        <v>50</v>
      </c>
      <c r="AZ38" s="94">
        <f t="shared" si="4"/>
        <v>70.833333333333329</v>
      </c>
    </row>
    <row r="39" spans="1:52" ht="28.8" customHeight="1">
      <c r="A39" s="210"/>
      <c r="B39" s="200"/>
      <c r="C39" s="13">
        <v>6.2</v>
      </c>
      <c r="D39" s="75" t="s">
        <v>226</v>
      </c>
      <c r="E39" s="19" t="s">
        <v>292</v>
      </c>
      <c r="F39" s="180">
        <v>3</v>
      </c>
      <c r="G39" s="180" t="s">
        <v>83</v>
      </c>
      <c r="H39" s="180" t="s">
        <v>7</v>
      </c>
      <c r="I39" s="146">
        <v>4.2010000000000005</v>
      </c>
      <c r="J39" s="173">
        <v>1.8000000000000003</v>
      </c>
      <c r="K39" s="147">
        <v>0</v>
      </c>
      <c r="L39" s="173">
        <v>0</v>
      </c>
      <c r="M39" s="173">
        <v>0</v>
      </c>
      <c r="N39" s="173">
        <v>0</v>
      </c>
      <c r="O39" s="173">
        <v>4</v>
      </c>
      <c r="P39" s="173">
        <v>13</v>
      </c>
      <c r="Q39" s="173">
        <v>16</v>
      </c>
      <c r="R39" s="173">
        <v>23</v>
      </c>
      <c r="S39" s="173">
        <v>17</v>
      </c>
      <c r="T39" s="173">
        <v>0</v>
      </c>
      <c r="U39" s="153">
        <f t="shared" si="2"/>
        <v>6.5834166666666674</v>
      </c>
      <c r="V39" s="182" t="s">
        <v>322</v>
      </c>
      <c r="W39" s="206" t="s">
        <v>323</v>
      </c>
      <c r="X39" s="205"/>
      <c r="Y39" s="32" t="s">
        <v>324</v>
      </c>
      <c r="AA39" s="92">
        <f>IF(I39="NA","NA",IF(I39&lt;15,3,IF(I39&lt;20,2,IF(I39&lt;=25,1,IF(I39&gt;25,0)))))</f>
        <v>3</v>
      </c>
      <c r="AB39" s="92">
        <f t="shared" ref="AB39:AL39" si="46">IF(J39="NA","NA",IF(J39&lt;15,3,IF(J39&lt;20,2,IF(J39&lt;=25,1,IF(J39&gt;25,0)))))</f>
        <v>3</v>
      </c>
      <c r="AC39" s="92">
        <f t="shared" si="46"/>
        <v>3</v>
      </c>
      <c r="AD39" s="92">
        <f t="shared" si="46"/>
        <v>3</v>
      </c>
      <c r="AE39" s="92">
        <f t="shared" si="46"/>
        <v>3</v>
      </c>
      <c r="AF39" s="92">
        <f t="shared" si="46"/>
        <v>3</v>
      </c>
      <c r="AG39" s="92">
        <f t="shared" si="46"/>
        <v>3</v>
      </c>
      <c r="AH39" s="92">
        <f t="shared" si="46"/>
        <v>3</v>
      </c>
      <c r="AI39" s="92">
        <f t="shared" si="46"/>
        <v>2</v>
      </c>
      <c r="AJ39" s="92">
        <f t="shared" si="46"/>
        <v>1</v>
      </c>
      <c r="AK39" s="92">
        <f t="shared" si="46"/>
        <v>2</v>
      </c>
      <c r="AL39" s="92">
        <f t="shared" si="46"/>
        <v>3</v>
      </c>
      <c r="AM39" s="90"/>
      <c r="AN39" s="108">
        <f>IF(OR(AA39="NA"),"NA",AA39/$F39*100)</f>
        <v>100</v>
      </c>
      <c r="AO39" s="108">
        <f t="shared" ref="AO39:AY39" si="47">IF(OR(AB39="NA"),"NA",AB39/$F39*100)</f>
        <v>100</v>
      </c>
      <c r="AP39" s="108">
        <f t="shared" si="47"/>
        <v>100</v>
      </c>
      <c r="AQ39" s="108">
        <f t="shared" si="47"/>
        <v>100</v>
      </c>
      <c r="AR39" s="108">
        <f t="shared" si="47"/>
        <v>100</v>
      </c>
      <c r="AS39" s="108">
        <f t="shared" si="47"/>
        <v>100</v>
      </c>
      <c r="AT39" s="108">
        <f t="shared" si="47"/>
        <v>100</v>
      </c>
      <c r="AU39" s="108">
        <f t="shared" si="47"/>
        <v>100</v>
      </c>
      <c r="AV39" s="108">
        <f t="shared" si="47"/>
        <v>66.666666666666657</v>
      </c>
      <c r="AW39" s="108">
        <f t="shared" si="47"/>
        <v>33.333333333333329</v>
      </c>
      <c r="AX39" s="108">
        <f t="shared" si="47"/>
        <v>66.666666666666657</v>
      </c>
      <c r="AY39" s="108">
        <f t="shared" si="47"/>
        <v>100</v>
      </c>
      <c r="AZ39" s="94">
        <f t="shared" si="4"/>
        <v>88.888888888888872</v>
      </c>
    </row>
    <row r="40" spans="1:52" ht="26.4" customHeight="1">
      <c r="A40" s="210"/>
      <c r="B40" s="200"/>
      <c r="C40" s="13">
        <v>6.3</v>
      </c>
      <c r="D40" s="20" t="s">
        <v>59</v>
      </c>
      <c r="E40" s="19" t="s">
        <v>227</v>
      </c>
      <c r="F40" s="180">
        <v>3</v>
      </c>
      <c r="G40" s="180" t="s">
        <v>83</v>
      </c>
      <c r="H40" s="180" t="s">
        <v>21</v>
      </c>
      <c r="I40" s="147">
        <v>83.9</v>
      </c>
      <c r="J40" s="173">
        <v>85.600000000000009</v>
      </c>
      <c r="K40" s="147">
        <v>71.599999999999994</v>
      </c>
      <c r="L40" s="147">
        <v>89.2</v>
      </c>
      <c r="M40" s="147">
        <v>89</v>
      </c>
      <c r="N40" s="173">
        <v>86.4</v>
      </c>
      <c r="O40" s="147">
        <v>90</v>
      </c>
      <c r="P40" s="147">
        <v>84.2</v>
      </c>
      <c r="Q40" s="147">
        <v>91</v>
      </c>
      <c r="R40" s="147">
        <v>92</v>
      </c>
      <c r="S40" s="147">
        <v>97</v>
      </c>
      <c r="T40" s="147">
        <v>91.4</v>
      </c>
      <c r="U40" s="153">
        <f t="shared" si="2"/>
        <v>87.608333333333348</v>
      </c>
      <c r="V40" s="182" t="s">
        <v>286</v>
      </c>
      <c r="W40" s="206" t="s">
        <v>287</v>
      </c>
      <c r="X40" s="205"/>
      <c r="Y40" s="32" t="s">
        <v>115</v>
      </c>
      <c r="AA40" s="92">
        <f>IF(I40&gt;85,3,IF(I40&gt;80,2,IF(I40&gt;75,1,0)))</f>
        <v>2</v>
      </c>
      <c r="AB40" s="92">
        <f t="shared" ref="AB40:AL40" si="48">IF(J40&gt;85,3,IF(J40&gt;80,2,IF(J40&gt;75,1,0)))</f>
        <v>3</v>
      </c>
      <c r="AC40" s="92">
        <f t="shared" si="48"/>
        <v>0</v>
      </c>
      <c r="AD40" s="160">
        <f t="shared" si="48"/>
        <v>3</v>
      </c>
      <c r="AE40" s="92">
        <f t="shared" si="48"/>
        <v>3</v>
      </c>
      <c r="AF40" s="92">
        <f t="shared" si="48"/>
        <v>3</v>
      </c>
      <c r="AG40" s="92">
        <f t="shared" si="48"/>
        <v>3</v>
      </c>
      <c r="AH40" s="92">
        <f t="shared" si="48"/>
        <v>2</v>
      </c>
      <c r="AI40" s="92">
        <f t="shared" si="48"/>
        <v>3</v>
      </c>
      <c r="AJ40" s="92">
        <f t="shared" si="48"/>
        <v>3</v>
      </c>
      <c r="AK40" s="92">
        <f t="shared" si="48"/>
        <v>3</v>
      </c>
      <c r="AL40" s="92">
        <f t="shared" si="48"/>
        <v>3</v>
      </c>
      <c r="AM40" s="90"/>
      <c r="AN40" s="108">
        <f t="shared" ref="AN40:AY42" si="49">AA40/$F40*100</f>
        <v>66.666666666666657</v>
      </c>
      <c r="AO40" s="108">
        <f t="shared" si="49"/>
        <v>100</v>
      </c>
      <c r="AP40" s="108">
        <f t="shared" si="49"/>
        <v>0</v>
      </c>
      <c r="AQ40" s="108">
        <f t="shared" si="49"/>
        <v>100</v>
      </c>
      <c r="AR40" s="108">
        <f t="shared" si="49"/>
        <v>100</v>
      </c>
      <c r="AS40" s="108">
        <f t="shared" si="49"/>
        <v>100</v>
      </c>
      <c r="AT40" s="108">
        <f t="shared" si="49"/>
        <v>100</v>
      </c>
      <c r="AU40" s="108">
        <f t="shared" si="49"/>
        <v>66.666666666666657</v>
      </c>
      <c r="AV40" s="108">
        <f t="shared" si="49"/>
        <v>100</v>
      </c>
      <c r="AW40" s="108">
        <f t="shared" si="49"/>
        <v>100</v>
      </c>
      <c r="AX40" s="108">
        <f t="shared" si="49"/>
        <v>100</v>
      </c>
      <c r="AY40" s="108">
        <f t="shared" si="49"/>
        <v>100</v>
      </c>
      <c r="AZ40" s="94">
        <f t="shared" si="4"/>
        <v>86.1111111111111</v>
      </c>
    </row>
    <row r="41" spans="1:52" ht="31.2">
      <c r="A41" s="210"/>
      <c r="B41" s="200"/>
      <c r="C41" s="13">
        <v>6.4</v>
      </c>
      <c r="D41" s="20" t="s">
        <v>61</v>
      </c>
      <c r="E41" s="19" t="s">
        <v>62</v>
      </c>
      <c r="F41" s="180">
        <v>2</v>
      </c>
      <c r="G41" s="180" t="s">
        <v>83</v>
      </c>
      <c r="H41" s="180" t="s">
        <v>7</v>
      </c>
      <c r="I41" s="147">
        <v>75.352993744414647</v>
      </c>
      <c r="J41" s="147">
        <v>85.606694560669467</v>
      </c>
      <c r="K41" s="147">
        <v>67.58</v>
      </c>
      <c r="L41" s="147">
        <v>166.93548387096774</v>
      </c>
      <c r="M41" s="147">
        <v>489.03225806451616</v>
      </c>
      <c r="N41" s="147">
        <v>38.936170212765958</v>
      </c>
      <c r="O41" s="147">
        <v>246.16935483870969</v>
      </c>
      <c r="P41" s="147">
        <v>68.958333333333329</v>
      </c>
      <c r="Q41" s="147">
        <v>121.27906976744185</v>
      </c>
      <c r="R41" s="147">
        <v>345.07936507936512</v>
      </c>
      <c r="S41" s="147">
        <v>79.67911392405064</v>
      </c>
      <c r="T41" s="147">
        <v>54.417827868852463</v>
      </c>
      <c r="U41" s="153">
        <f t="shared" si="2"/>
        <v>153.25222210542393</v>
      </c>
      <c r="V41" s="88" t="s">
        <v>285</v>
      </c>
      <c r="W41" s="211" t="s">
        <v>116</v>
      </c>
      <c r="X41" s="195"/>
      <c r="Y41" s="35" t="s">
        <v>107</v>
      </c>
      <c r="AA41" s="92">
        <f>IF(I41&gt;90,2,IF(I41&gt;80,1,0))</f>
        <v>0</v>
      </c>
      <c r="AB41" s="92">
        <f t="shared" ref="AB41:AL41" si="50">IF(J41&gt;90,2,IF(J41&gt;80,1,0))</f>
        <v>1</v>
      </c>
      <c r="AC41" s="92">
        <f t="shared" si="50"/>
        <v>0</v>
      </c>
      <c r="AD41" s="160">
        <f t="shared" si="50"/>
        <v>2</v>
      </c>
      <c r="AE41" s="92">
        <f t="shared" si="50"/>
        <v>2</v>
      </c>
      <c r="AF41" s="92">
        <f t="shared" si="50"/>
        <v>0</v>
      </c>
      <c r="AG41" s="92">
        <f t="shared" si="50"/>
        <v>2</v>
      </c>
      <c r="AH41" s="92">
        <f t="shared" si="50"/>
        <v>0</v>
      </c>
      <c r="AI41" s="92">
        <f t="shared" si="50"/>
        <v>2</v>
      </c>
      <c r="AJ41" s="92">
        <f t="shared" si="50"/>
        <v>2</v>
      </c>
      <c r="AK41" s="92">
        <f t="shared" si="50"/>
        <v>0</v>
      </c>
      <c r="AL41" s="92">
        <f t="shared" si="50"/>
        <v>0</v>
      </c>
      <c r="AM41" s="90"/>
      <c r="AN41" s="108">
        <f t="shared" si="49"/>
        <v>0</v>
      </c>
      <c r="AO41" s="108">
        <f t="shared" si="49"/>
        <v>50</v>
      </c>
      <c r="AP41" s="108">
        <f t="shared" si="49"/>
        <v>0</v>
      </c>
      <c r="AQ41" s="108">
        <f t="shared" si="49"/>
        <v>100</v>
      </c>
      <c r="AR41" s="108">
        <f t="shared" si="49"/>
        <v>100</v>
      </c>
      <c r="AS41" s="108">
        <f t="shared" si="49"/>
        <v>0</v>
      </c>
      <c r="AT41" s="108">
        <f t="shared" si="49"/>
        <v>100</v>
      </c>
      <c r="AU41" s="108">
        <f t="shared" si="49"/>
        <v>0</v>
      </c>
      <c r="AV41" s="108">
        <f t="shared" si="49"/>
        <v>100</v>
      </c>
      <c r="AW41" s="108">
        <f t="shared" si="49"/>
        <v>100</v>
      </c>
      <c r="AX41" s="108">
        <f t="shared" si="49"/>
        <v>0</v>
      </c>
      <c r="AY41" s="108">
        <f t="shared" si="49"/>
        <v>0</v>
      </c>
      <c r="AZ41" s="94">
        <f t="shared" si="4"/>
        <v>45.833333333333336</v>
      </c>
    </row>
    <row r="42" spans="1:52" ht="16.2" thickBot="1">
      <c r="A42" s="14"/>
      <c r="B42" s="15"/>
      <c r="C42" s="15"/>
      <c r="D42" s="16"/>
      <c r="E42" s="21" t="s">
        <v>17</v>
      </c>
      <c r="F42" s="17">
        <f>SUM(F38:F41)</f>
        <v>10</v>
      </c>
      <c r="G42" s="15"/>
      <c r="H42" s="15"/>
      <c r="I42" s="15"/>
      <c r="J42" s="15"/>
      <c r="K42" s="15"/>
      <c r="L42" s="15"/>
      <c r="M42" s="15"/>
      <c r="N42" s="15"/>
      <c r="O42" s="15"/>
      <c r="P42" s="15"/>
      <c r="Q42" s="15"/>
      <c r="R42" s="15"/>
      <c r="S42" s="15"/>
      <c r="T42" s="15"/>
      <c r="U42" s="15"/>
      <c r="AA42" s="15">
        <f>SUM(AA38:AA41)</f>
        <v>7</v>
      </c>
      <c r="AB42" s="15">
        <f t="shared" ref="AB42:AL42" si="51">SUM(AB38:AB41)</f>
        <v>9</v>
      </c>
      <c r="AC42" s="15">
        <f t="shared" si="51"/>
        <v>5</v>
      </c>
      <c r="AD42" s="159">
        <f t="shared" si="51"/>
        <v>10</v>
      </c>
      <c r="AE42" s="15">
        <f t="shared" si="51"/>
        <v>9</v>
      </c>
      <c r="AF42" s="15">
        <f t="shared" si="51"/>
        <v>7</v>
      </c>
      <c r="AG42" s="15">
        <f t="shared" si="51"/>
        <v>10</v>
      </c>
      <c r="AH42" s="15">
        <f t="shared" si="51"/>
        <v>6</v>
      </c>
      <c r="AI42" s="15">
        <f t="shared" si="51"/>
        <v>7</v>
      </c>
      <c r="AJ42" s="15">
        <f t="shared" si="51"/>
        <v>7</v>
      </c>
      <c r="AK42" s="15">
        <f t="shared" si="51"/>
        <v>7</v>
      </c>
      <c r="AL42" s="15">
        <f t="shared" si="51"/>
        <v>7</v>
      </c>
      <c r="AM42" s="90"/>
      <c r="AN42" s="109">
        <f t="shared" si="49"/>
        <v>70</v>
      </c>
      <c r="AO42" s="109">
        <f t="shared" si="49"/>
        <v>90</v>
      </c>
      <c r="AP42" s="109">
        <f t="shared" si="49"/>
        <v>50</v>
      </c>
      <c r="AQ42" s="109">
        <f t="shared" si="49"/>
        <v>100</v>
      </c>
      <c r="AR42" s="109">
        <f t="shared" si="49"/>
        <v>90</v>
      </c>
      <c r="AS42" s="109">
        <f t="shared" si="49"/>
        <v>70</v>
      </c>
      <c r="AT42" s="109">
        <f t="shared" si="49"/>
        <v>100</v>
      </c>
      <c r="AU42" s="109">
        <f t="shared" si="49"/>
        <v>60</v>
      </c>
      <c r="AV42" s="109">
        <f t="shared" si="49"/>
        <v>70</v>
      </c>
      <c r="AW42" s="109">
        <f t="shared" si="49"/>
        <v>70</v>
      </c>
      <c r="AX42" s="109">
        <f t="shared" si="49"/>
        <v>70</v>
      </c>
      <c r="AY42" s="109">
        <f t="shared" si="49"/>
        <v>70</v>
      </c>
      <c r="AZ42" s="109">
        <f t="shared" si="4"/>
        <v>75.833333333333329</v>
      </c>
    </row>
    <row r="43" spans="1:52" ht="16.8" thickTop="1" thickBot="1">
      <c r="A43" s="65"/>
      <c r="B43" s="69">
        <f>B38+B33+B27+B16+B9+B3</f>
        <v>100</v>
      </c>
      <c r="C43" s="66"/>
      <c r="D43" s="67"/>
      <c r="E43" s="68" t="s">
        <v>63</v>
      </c>
      <c r="F43" s="18">
        <f>F42+F37+F32+F26+F15+F8</f>
        <v>98</v>
      </c>
      <c r="G43" s="66"/>
      <c r="H43" s="66"/>
      <c r="I43" s="18">
        <v>90</v>
      </c>
      <c r="J43" s="18">
        <v>77</v>
      </c>
      <c r="K43" s="18">
        <v>96</v>
      </c>
      <c r="L43" s="18">
        <v>90</v>
      </c>
      <c r="M43" s="18">
        <v>77</v>
      </c>
      <c r="N43" s="18">
        <v>96</v>
      </c>
      <c r="O43" s="18">
        <v>90</v>
      </c>
      <c r="P43" s="18">
        <v>88</v>
      </c>
      <c r="Q43" s="18">
        <v>77</v>
      </c>
      <c r="R43" s="18">
        <v>81</v>
      </c>
      <c r="S43" s="18">
        <v>94</v>
      </c>
      <c r="T43" s="18">
        <v>90</v>
      </c>
      <c r="U43" s="66"/>
      <c r="AA43" s="66">
        <f>SUM(AA42+AA37+AA32+AA26+AA15+AA8)</f>
        <v>65</v>
      </c>
      <c r="AB43" s="66">
        <f t="shared" ref="AB43:AL43" si="52">SUM(AB42+AB37+AB32+AB26+AB15+AB8)</f>
        <v>67</v>
      </c>
      <c r="AC43" s="66">
        <f t="shared" si="52"/>
        <v>67</v>
      </c>
      <c r="AD43" s="163">
        <f t="shared" si="52"/>
        <v>61</v>
      </c>
      <c r="AE43" s="66">
        <f t="shared" si="52"/>
        <v>51</v>
      </c>
      <c r="AF43" s="66">
        <f t="shared" si="52"/>
        <v>57</v>
      </c>
      <c r="AG43" s="66">
        <f t="shared" si="52"/>
        <v>51</v>
      </c>
      <c r="AH43" s="110">
        <f t="shared" si="52"/>
        <v>42</v>
      </c>
      <c r="AI43" s="110">
        <f t="shared" si="52"/>
        <v>43</v>
      </c>
      <c r="AJ43" s="66">
        <f t="shared" si="52"/>
        <v>66</v>
      </c>
      <c r="AK43" s="110">
        <f t="shared" si="52"/>
        <v>69</v>
      </c>
      <c r="AL43" s="66">
        <f t="shared" si="52"/>
        <v>42</v>
      </c>
      <c r="AM43" s="90"/>
      <c r="AN43" s="110">
        <f>AA43/90*100</f>
        <v>72.222222222222214</v>
      </c>
      <c r="AO43" s="110">
        <f>AB43/77*100</f>
        <v>87.012987012987011</v>
      </c>
      <c r="AP43" s="110">
        <f>AC43/96*100</f>
        <v>69.791666666666657</v>
      </c>
      <c r="AQ43" s="110">
        <f>AD43/L43*100</f>
        <v>67.777777777777786</v>
      </c>
      <c r="AR43" s="110">
        <f>AE43/77*100</f>
        <v>66.233766233766232</v>
      </c>
      <c r="AS43" s="110">
        <f>AF43/96*100</f>
        <v>59.375</v>
      </c>
      <c r="AT43" s="110">
        <f>AG43/90*100</f>
        <v>56.666666666666664</v>
      </c>
      <c r="AU43" s="110">
        <f>AH43/88*100</f>
        <v>47.727272727272727</v>
      </c>
      <c r="AV43" s="110">
        <f>AI43/77*100</f>
        <v>55.844155844155843</v>
      </c>
      <c r="AW43" s="110">
        <f>AJ43/81*100</f>
        <v>81.481481481481481</v>
      </c>
      <c r="AX43" s="110">
        <f>AK43/S43*100</f>
        <v>73.40425531914893</v>
      </c>
      <c r="AY43" s="110">
        <f>AL43/90*100</f>
        <v>46.666666666666664</v>
      </c>
      <c r="AZ43" s="110">
        <f t="shared" si="4"/>
        <v>65.350326551567676</v>
      </c>
    </row>
    <row r="44" spans="1:52" ht="13.8" thickTop="1">
      <c r="A44" s="1"/>
      <c r="B44" s="2"/>
      <c r="C44" s="2"/>
      <c r="D44" s="3"/>
      <c r="E44" s="4"/>
      <c r="F44" s="2"/>
      <c r="G44" s="2"/>
      <c r="H44" s="2"/>
      <c r="I44" s="2"/>
      <c r="J44" s="2"/>
      <c r="K44" s="2"/>
      <c r="L44" s="2"/>
      <c r="M44" s="2"/>
      <c r="N44" s="2"/>
      <c r="O44" s="2"/>
      <c r="P44" s="2"/>
      <c r="Q44" s="2"/>
      <c r="R44" s="2"/>
      <c r="S44" s="2"/>
      <c r="T44" s="2"/>
      <c r="U44" s="2"/>
      <c r="AM44" s="91"/>
    </row>
    <row r="45" spans="1:52">
      <c r="A45" s="1"/>
      <c r="B45" s="2"/>
      <c r="C45" s="2"/>
      <c r="D45" s="3"/>
      <c r="E45" s="4"/>
      <c r="F45" s="2"/>
      <c r="G45" s="2"/>
      <c r="H45" s="2"/>
      <c r="I45" s="2"/>
      <c r="J45" s="2"/>
      <c r="K45" s="2"/>
      <c r="L45" s="2"/>
      <c r="M45" s="2"/>
      <c r="N45" s="2"/>
      <c r="O45" s="2"/>
      <c r="P45" s="2"/>
      <c r="Q45" s="2"/>
      <c r="R45" s="2"/>
      <c r="S45" s="2"/>
      <c r="T45" s="2"/>
      <c r="U45" s="2"/>
      <c r="AM45" s="91"/>
    </row>
    <row r="46" spans="1:52">
      <c r="A46" s="1"/>
      <c r="B46" s="2"/>
      <c r="C46" s="2"/>
      <c r="D46" s="3"/>
      <c r="E46" s="4"/>
      <c r="F46" s="2"/>
      <c r="G46" s="2"/>
      <c r="H46" s="2"/>
      <c r="I46" s="2"/>
      <c r="J46" s="2"/>
      <c r="K46" s="2"/>
      <c r="L46" s="2"/>
      <c r="M46" s="2"/>
      <c r="N46" s="2"/>
      <c r="O46" s="2"/>
      <c r="P46" s="2"/>
      <c r="Q46" s="2"/>
      <c r="R46" s="2"/>
      <c r="S46" s="2"/>
      <c r="T46" s="2"/>
      <c r="U46" s="2"/>
      <c r="AM46" s="91"/>
    </row>
    <row r="47" spans="1:52">
      <c r="A47" s="1"/>
      <c r="B47" s="2"/>
      <c r="C47" s="2"/>
      <c r="D47" s="3"/>
      <c r="E47" s="4"/>
      <c r="F47" s="2"/>
      <c r="G47" s="2"/>
      <c r="H47" s="2"/>
      <c r="I47" s="2"/>
      <c r="J47" s="2"/>
      <c r="K47" s="2"/>
      <c r="L47" s="2"/>
      <c r="M47" s="2"/>
      <c r="N47" s="2"/>
      <c r="O47" s="2"/>
      <c r="P47" s="2"/>
      <c r="Q47" s="2"/>
      <c r="R47" s="2"/>
      <c r="S47" s="2"/>
      <c r="T47" s="2"/>
      <c r="U47" s="2"/>
      <c r="AM47" s="91"/>
    </row>
    <row r="48" spans="1:52">
      <c r="A48" s="1"/>
      <c r="B48" s="2"/>
      <c r="C48" s="2"/>
      <c r="D48" s="3"/>
      <c r="E48" s="4"/>
      <c r="F48" s="2"/>
      <c r="G48" s="2"/>
      <c r="H48" s="2"/>
      <c r="I48" s="2"/>
      <c r="J48" s="2"/>
      <c r="K48" s="2"/>
      <c r="L48" s="2"/>
      <c r="M48" s="2"/>
      <c r="N48" s="2"/>
      <c r="O48" s="2"/>
      <c r="P48" s="2"/>
      <c r="Q48" s="2"/>
      <c r="R48" s="2"/>
      <c r="S48" s="2"/>
      <c r="T48" s="2"/>
      <c r="U48" s="2"/>
    </row>
    <row r="49" spans="1:23">
      <c r="A49" s="1"/>
      <c r="B49" s="2"/>
      <c r="C49" s="2"/>
      <c r="D49" s="3"/>
      <c r="E49" s="4"/>
      <c r="F49" s="2"/>
      <c r="G49" s="2"/>
      <c r="H49" s="2"/>
      <c r="I49" s="2"/>
      <c r="J49" s="2"/>
      <c r="K49" s="2"/>
      <c r="L49" s="2"/>
      <c r="M49" s="2"/>
      <c r="N49" s="2"/>
      <c r="O49" s="2"/>
      <c r="P49" s="2"/>
      <c r="Q49" s="2"/>
      <c r="R49" s="2"/>
      <c r="S49" s="2"/>
      <c r="T49" s="2"/>
      <c r="U49" s="2"/>
      <c r="W49" s="165"/>
    </row>
    <row r="50" spans="1:23">
      <c r="A50" s="1"/>
      <c r="B50" s="2"/>
      <c r="C50" s="2"/>
      <c r="D50" s="3"/>
      <c r="E50" s="4"/>
      <c r="F50" s="2"/>
      <c r="G50" s="2"/>
      <c r="H50" s="2"/>
      <c r="I50" s="2"/>
      <c r="J50" s="2"/>
      <c r="K50" s="2"/>
      <c r="L50" s="2"/>
      <c r="M50" s="2"/>
      <c r="N50" s="2"/>
      <c r="O50" s="2"/>
      <c r="P50" s="2"/>
      <c r="Q50" s="2"/>
      <c r="R50" s="2"/>
      <c r="S50" s="2"/>
      <c r="T50" s="2"/>
      <c r="U50" s="2"/>
    </row>
    <row r="51" spans="1:23">
      <c r="A51" s="1"/>
      <c r="B51" s="2"/>
      <c r="C51" s="2"/>
      <c r="D51" s="3"/>
      <c r="E51" s="4"/>
      <c r="F51" s="2"/>
      <c r="G51" s="2"/>
      <c r="H51" s="2"/>
      <c r="I51" s="2"/>
      <c r="J51" s="2"/>
      <c r="K51" s="2"/>
      <c r="L51" s="2"/>
      <c r="M51" s="2"/>
      <c r="N51" s="2"/>
      <c r="O51" s="2"/>
      <c r="P51" s="2"/>
      <c r="Q51" s="2"/>
      <c r="R51" s="2"/>
      <c r="S51" s="2"/>
      <c r="T51" s="2"/>
      <c r="U51" s="2"/>
    </row>
    <row r="52" spans="1:23">
      <c r="A52" s="1"/>
      <c r="B52" s="2"/>
      <c r="C52" s="2"/>
      <c r="D52" s="3"/>
      <c r="E52" s="4"/>
      <c r="F52" s="2"/>
      <c r="G52" s="2"/>
      <c r="H52" s="2"/>
      <c r="I52" s="2"/>
      <c r="J52" s="2"/>
      <c r="K52" s="2"/>
      <c r="L52" s="2"/>
      <c r="M52" s="2"/>
      <c r="N52" s="2"/>
      <c r="O52" s="2"/>
      <c r="P52" s="2"/>
      <c r="Q52" s="2"/>
      <c r="R52" s="2"/>
      <c r="S52" s="2"/>
      <c r="T52" s="2"/>
      <c r="U52" s="2"/>
    </row>
    <row r="53" spans="1:23">
      <c r="A53" s="1"/>
      <c r="B53" s="2"/>
      <c r="C53" s="2"/>
      <c r="D53" s="3"/>
      <c r="E53" s="4"/>
      <c r="F53" s="2"/>
      <c r="G53" s="2"/>
      <c r="H53" s="2"/>
      <c r="I53" s="2"/>
      <c r="J53" s="2"/>
      <c r="K53" s="2"/>
      <c r="L53" s="2"/>
      <c r="M53" s="2"/>
      <c r="N53" s="2"/>
      <c r="O53" s="2"/>
      <c r="P53" s="2"/>
      <c r="Q53" s="2"/>
      <c r="R53" s="2"/>
      <c r="S53" s="2"/>
      <c r="T53" s="2"/>
      <c r="U53" s="2"/>
    </row>
    <row r="54" spans="1:23">
      <c r="A54" s="1"/>
      <c r="B54" s="2"/>
      <c r="C54" s="2"/>
      <c r="D54" s="3"/>
      <c r="E54" s="4"/>
      <c r="F54" s="2"/>
      <c r="G54" s="2"/>
      <c r="H54" s="2"/>
      <c r="I54" s="2"/>
      <c r="J54" s="2"/>
      <c r="K54" s="2"/>
      <c r="L54" s="2"/>
      <c r="M54" s="2"/>
      <c r="N54" s="2"/>
      <c r="O54" s="2"/>
      <c r="P54" s="2"/>
      <c r="Q54" s="2"/>
      <c r="R54" s="2"/>
      <c r="S54" s="2"/>
      <c r="T54" s="2"/>
      <c r="U54" s="2"/>
    </row>
    <row r="55" spans="1:23">
      <c r="A55" s="1"/>
      <c r="B55" s="2"/>
      <c r="C55" s="2"/>
      <c r="D55" s="3"/>
      <c r="E55" s="4"/>
      <c r="F55" s="2"/>
      <c r="G55" s="2"/>
      <c r="H55" s="2"/>
      <c r="I55" s="2"/>
      <c r="J55" s="2"/>
      <c r="K55" s="2"/>
      <c r="L55" s="2"/>
      <c r="M55" s="2"/>
      <c r="N55" s="2"/>
      <c r="O55" s="2"/>
      <c r="P55" s="2"/>
      <c r="Q55" s="2"/>
      <c r="R55" s="2"/>
      <c r="S55" s="2"/>
      <c r="T55" s="2"/>
      <c r="U55" s="2"/>
    </row>
    <row r="56" spans="1:23">
      <c r="A56" s="1"/>
      <c r="B56" s="2"/>
      <c r="C56" s="2"/>
      <c r="D56" s="3"/>
      <c r="E56" s="4"/>
      <c r="F56" s="2"/>
      <c r="G56" s="2"/>
      <c r="H56" s="2"/>
      <c r="I56" s="2"/>
      <c r="J56" s="2"/>
      <c r="K56" s="2"/>
      <c r="L56" s="2"/>
      <c r="M56" s="2"/>
      <c r="N56" s="2"/>
      <c r="O56" s="2"/>
      <c r="P56" s="2"/>
      <c r="Q56" s="2"/>
      <c r="R56" s="2"/>
      <c r="S56" s="2"/>
      <c r="T56" s="2"/>
      <c r="U56" s="2"/>
    </row>
    <row r="57" spans="1:23">
      <c r="A57" s="1"/>
      <c r="B57" s="2"/>
      <c r="C57" s="2"/>
      <c r="D57" s="3"/>
      <c r="E57" s="4"/>
      <c r="F57" s="2"/>
      <c r="G57" s="2"/>
      <c r="H57" s="2"/>
      <c r="I57" s="2"/>
      <c r="J57" s="2"/>
      <c r="K57" s="2"/>
      <c r="L57" s="2"/>
      <c r="M57" s="2"/>
      <c r="N57" s="2"/>
      <c r="O57" s="2"/>
      <c r="P57" s="2"/>
      <c r="Q57" s="2"/>
      <c r="R57" s="2"/>
      <c r="S57" s="2"/>
      <c r="T57" s="2"/>
      <c r="U57" s="2"/>
    </row>
    <row r="58" spans="1:23">
      <c r="A58" s="1"/>
      <c r="B58" s="2"/>
      <c r="C58" s="2"/>
      <c r="D58" s="3"/>
      <c r="E58" s="4"/>
      <c r="F58" s="2"/>
      <c r="G58" s="2"/>
      <c r="H58" s="2"/>
      <c r="I58" s="2"/>
      <c r="J58" s="2"/>
      <c r="K58" s="2"/>
      <c r="L58" s="2"/>
      <c r="M58" s="2"/>
      <c r="N58" s="2"/>
      <c r="O58" s="2"/>
      <c r="P58" s="2"/>
      <c r="Q58" s="2"/>
      <c r="R58" s="2"/>
      <c r="S58" s="2"/>
      <c r="T58" s="2"/>
      <c r="U58" s="2"/>
    </row>
    <row r="59" spans="1:23" ht="13.8" customHeight="1">
      <c r="A59" s="1"/>
      <c r="B59" s="2"/>
      <c r="C59" s="2"/>
      <c r="D59" s="3"/>
      <c r="E59" s="4"/>
      <c r="F59" s="2"/>
      <c r="G59" s="2"/>
      <c r="H59" s="2"/>
      <c r="I59" s="2"/>
      <c r="J59" s="2"/>
      <c r="K59" s="2"/>
      <c r="L59" s="2"/>
      <c r="M59" s="2"/>
      <c r="N59" s="2"/>
      <c r="O59" s="2"/>
      <c r="P59" s="2"/>
      <c r="Q59" s="2"/>
      <c r="R59" s="2"/>
      <c r="S59" s="2"/>
      <c r="T59" s="2"/>
      <c r="U59" s="2"/>
    </row>
    <row r="60" spans="1:23" ht="13.8" customHeight="1">
      <c r="A60" s="1"/>
      <c r="B60" s="2"/>
      <c r="C60" s="2"/>
      <c r="D60" s="3"/>
      <c r="E60" s="4"/>
      <c r="F60" s="2"/>
      <c r="G60" s="2"/>
      <c r="H60" s="2"/>
      <c r="I60" s="2"/>
      <c r="J60" s="2"/>
      <c r="K60" s="2"/>
      <c r="L60" s="2"/>
      <c r="M60" s="2"/>
      <c r="N60" s="2"/>
      <c r="O60" s="2"/>
      <c r="P60" s="2"/>
      <c r="Q60" s="2"/>
      <c r="R60" s="2"/>
      <c r="S60" s="2"/>
      <c r="T60" s="2"/>
      <c r="U60" s="2"/>
    </row>
    <row r="61" spans="1:23">
      <c r="A61" s="1"/>
      <c r="B61" s="2"/>
      <c r="C61" s="2"/>
      <c r="D61" s="3"/>
      <c r="E61" s="4"/>
      <c r="F61" s="2"/>
      <c r="G61" s="2"/>
      <c r="H61" s="2"/>
      <c r="I61" s="2"/>
      <c r="J61" s="2"/>
      <c r="K61" s="2"/>
      <c r="L61" s="2"/>
      <c r="M61" s="2"/>
      <c r="N61" s="2"/>
      <c r="O61" s="2"/>
      <c r="P61" s="2"/>
      <c r="Q61" s="2"/>
      <c r="R61" s="2"/>
      <c r="S61" s="2"/>
      <c r="T61" s="2"/>
      <c r="U61" s="2"/>
    </row>
    <row r="62" spans="1:23">
      <c r="A62" s="1"/>
      <c r="B62" s="2"/>
      <c r="C62" s="2"/>
      <c r="D62" s="3"/>
      <c r="E62" s="4"/>
      <c r="F62" s="2"/>
      <c r="G62" s="2"/>
      <c r="H62" s="2"/>
      <c r="I62" s="2"/>
      <c r="J62" s="2"/>
      <c r="K62" s="2"/>
      <c r="L62" s="2"/>
      <c r="M62" s="2"/>
      <c r="N62" s="2"/>
      <c r="O62" s="2"/>
      <c r="P62" s="2"/>
      <c r="Q62" s="2"/>
      <c r="R62" s="2"/>
      <c r="S62" s="2"/>
      <c r="T62" s="2"/>
      <c r="U62" s="2"/>
    </row>
    <row r="63" spans="1:23">
      <c r="A63" s="1"/>
      <c r="B63" s="2"/>
      <c r="C63" s="2"/>
      <c r="D63" s="3"/>
      <c r="E63" s="4"/>
      <c r="F63" s="2"/>
      <c r="G63" s="2"/>
      <c r="H63" s="2"/>
      <c r="I63" s="2"/>
      <c r="J63" s="2"/>
      <c r="K63" s="2"/>
      <c r="L63" s="2"/>
      <c r="M63" s="2"/>
      <c r="N63" s="2"/>
      <c r="O63" s="2"/>
      <c r="P63" s="2"/>
      <c r="Q63" s="2"/>
      <c r="R63" s="2"/>
      <c r="S63" s="2"/>
      <c r="T63" s="2"/>
      <c r="U63" s="2"/>
    </row>
    <row r="64" spans="1:23">
      <c r="A64" s="1"/>
      <c r="B64" s="2"/>
      <c r="C64" s="2"/>
      <c r="D64" s="3"/>
      <c r="E64" s="4"/>
      <c r="F64" s="2"/>
      <c r="G64" s="2"/>
      <c r="H64" s="2"/>
      <c r="I64" s="2"/>
      <c r="J64" s="2"/>
      <c r="K64" s="2"/>
      <c r="L64" s="2"/>
      <c r="M64" s="2"/>
      <c r="N64" s="2"/>
      <c r="O64" s="2"/>
      <c r="P64" s="2"/>
      <c r="Q64" s="2"/>
      <c r="R64" s="2"/>
      <c r="S64" s="2"/>
      <c r="T64" s="2"/>
      <c r="U64" s="2"/>
    </row>
    <row r="65" spans="1:21">
      <c r="A65" s="1"/>
      <c r="B65" s="2"/>
      <c r="C65" s="2"/>
      <c r="D65" s="3"/>
      <c r="E65" s="4"/>
      <c r="F65" s="2"/>
      <c r="G65" s="2"/>
      <c r="H65" s="2"/>
      <c r="I65" s="2"/>
      <c r="J65" s="2"/>
      <c r="K65" s="2"/>
      <c r="L65" s="2"/>
      <c r="M65" s="2"/>
      <c r="N65" s="2"/>
      <c r="O65" s="2"/>
      <c r="P65" s="2"/>
      <c r="Q65" s="2"/>
      <c r="R65" s="2"/>
      <c r="S65" s="2"/>
      <c r="T65" s="2"/>
      <c r="U65" s="2"/>
    </row>
    <row r="66" spans="1:21">
      <c r="A66" s="1"/>
      <c r="B66" s="2"/>
      <c r="C66" s="2"/>
      <c r="D66" s="3"/>
      <c r="E66" s="4"/>
      <c r="F66" s="2"/>
      <c r="G66" s="2"/>
      <c r="H66" s="2"/>
      <c r="I66" s="2"/>
      <c r="J66" s="2"/>
      <c r="K66" s="2"/>
      <c r="L66" s="2"/>
      <c r="M66" s="2"/>
      <c r="N66" s="2"/>
      <c r="O66" s="2"/>
      <c r="P66" s="2"/>
      <c r="Q66" s="2"/>
      <c r="R66" s="2"/>
      <c r="S66" s="2"/>
      <c r="T66" s="2"/>
      <c r="U66" s="2"/>
    </row>
    <row r="67" spans="1:21">
      <c r="A67" s="1"/>
      <c r="B67" s="2"/>
      <c r="C67" s="2"/>
      <c r="D67" s="3"/>
      <c r="E67" s="4"/>
      <c r="F67" s="2"/>
      <c r="G67" s="2"/>
      <c r="H67" s="2"/>
      <c r="I67" s="2"/>
      <c r="J67" s="2"/>
      <c r="K67" s="2"/>
      <c r="L67" s="2"/>
      <c r="M67" s="2"/>
      <c r="N67" s="2"/>
      <c r="O67" s="2"/>
      <c r="P67" s="2"/>
      <c r="Q67" s="2"/>
      <c r="R67" s="2"/>
      <c r="S67" s="2"/>
      <c r="T67" s="2"/>
      <c r="U67" s="2"/>
    </row>
    <row r="68" spans="1:21">
      <c r="A68" s="1"/>
      <c r="B68" s="2"/>
      <c r="C68" s="2"/>
      <c r="D68" s="3"/>
      <c r="E68" s="4"/>
      <c r="F68" s="2"/>
      <c r="G68" s="2"/>
      <c r="H68" s="2"/>
      <c r="I68" s="2"/>
      <c r="J68" s="2"/>
      <c r="K68" s="2"/>
      <c r="L68" s="2"/>
      <c r="M68" s="2"/>
      <c r="N68" s="2"/>
      <c r="O68" s="2"/>
      <c r="P68" s="2"/>
      <c r="Q68" s="2"/>
      <c r="R68" s="2"/>
      <c r="S68" s="2"/>
      <c r="T68" s="2"/>
      <c r="U68" s="2"/>
    </row>
    <row r="69" spans="1:21">
      <c r="A69" s="1"/>
      <c r="B69" s="2"/>
      <c r="C69" s="2"/>
      <c r="D69" s="3"/>
      <c r="E69" s="4"/>
      <c r="F69" s="2"/>
      <c r="G69" s="2"/>
      <c r="H69" s="2"/>
      <c r="I69" s="2"/>
      <c r="J69" s="2"/>
      <c r="K69" s="2"/>
      <c r="L69" s="2"/>
      <c r="M69" s="2"/>
      <c r="N69" s="2"/>
      <c r="O69" s="2"/>
      <c r="P69" s="2"/>
      <c r="Q69" s="2"/>
      <c r="R69" s="2"/>
      <c r="S69" s="2"/>
      <c r="T69" s="2"/>
      <c r="U69" s="2"/>
    </row>
    <row r="70" spans="1:21">
      <c r="A70" s="1"/>
      <c r="B70" s="2"/>
      <c r="C70" s="2"/>
      <c r="D70" s="3"/>
      <c r="E70" s="4"/>
      <c r="F70" s="2"/>
      <c r="G70" s="2"/>
      <c r="H70" s="2"/>
      <c r="I70" s="2"/>
      <c r="J70" s="2"/>
      <c r="K70" s="2"/>
      <c r="L70" s="2"/>
      <c r="M70" s="2"/>
      <c r="N70" s="2"/>
      <c r="O70" s="2"/>
      <c r="P70" s="2"/>
      <c r="Q70" s="2"/>
      <c r="R70" s="2"/>
      <c r="S70" s="2"/>
      <c r="T70" s="2"/>
      <c r="U70" s="2"/>
    </row>
    <row r="71" spans="1:21">
      <c r="A71" s="1"/>
      <c r="B71" s="2"/>
      <c r="C71" s="2"/>
      <c r="D71" s="3"/>
      <c r="E71" s="4"/>
      <c r="F71" s="2"/>
      <c r="G71" s="2"/>
      <c r="H71" s="2"/>
      <c r="I71" s="2"/>
      <c r="J71" s="2"/>
      <c r="K71" s="2"/>
      <c r="L71" s="2"/>
      <c r="M71" s="2"/>
      <c r="N71" s="2"/>
      <c r="O71" s="2"/>
      <c r="P71" s="2"/>
      <c r="Q71" s="2"/>
      <c r="R71" s="2"/>
      <c r="S71" s="2"/>
      <c r="T71" s="2"/>
      <c r="U71" s="2"/>
    </row>
    <row r="72" spans="1:21">
      <c r="A72" s="1"/>
      <c r="B72" s="2"/>
      <c r="C72" s="2"/>
      <c r="D72" s="3"/>
      <c r="E72" s="4"/>
      <c r="F72" s="2"/>
      <c r="G72" s="2"/>
      <c r="H72" s="2"/>
      <c r="I72" s="2"/>
      <c r="J72" s="2"/>
      <c r="K72" s="2"/>
      <c r="L72" s="2"/>
      <c r="M72" s="2"/>
      <c r="N72" s="2"/>
      <c r="O72" s="2"/>
      <c r="P72" s="2"/>
      <c r="Q72" s="2"/>
      <c r="R72" s="2"/>
      <c r="S72" s="2"/>
      <c r="T72" s="2"/>
      <c r="U72" s="2"/>
    </row>
    <row r="73" spans="1:21">
      <c r="A73" s="1"/>
      <c r="B73" s="2"/>
      <c r="C73" s="2"/>
      <c r="D73" s="3"/>
      <c r="E73" s="4"/>
      <c r="F73" s="2"/>
      <c r="G73" s="2"/>
      <c r="H73" s="2"/>
      <c r="I73" s="2"/>
      <c r="J73" s="2"/>
      <c r="K73" s="2"/>
      <c r="L73" s="2"/>
      <c r="M73" s="2"/>
      <c r="N73" s="2"/>
      <c r="O73" s="2"/>
      <c r="P73" s="2"/>
      <c r="Q73" s="2"/>
      <c r="R73" s="2"/>
      <c r="S73" s="2"/>
      <c r="T73" s="2"/>
      <c r="U73" s="2"/>
    </row>
    <row r="74" spans="1:21">
      <c r="A74" s="1"/>
      <c r="B74" s="2"/>
      <c r="C74" s="2"/>
      <c r="D74" s="3"/>
      <c r="E74" s="4"/>
      <c r="F74" s="2"/>
      <c r="G74" s="2"/>
      <c r="H74" s="2"/>
      <c r="I74" s="2"/>
      <c r="J74" s="2"/>
      <c r="K74" s="2"/>
      <c r="L74" s="2"/>
      <c r="M74" s="2"/>
      <c r="N74" s="2"/>
      <c r="O74" s="2"/>
      <c r="P74" s="2"/>
      <c r="Q74" s="2"/>
      <c r="R74" s="2"/>
      <c r="S74" s="2"/>
      <c r="T74" s="2"/>
      <c r="U74" s="2"/>
    </row>
    <row r="75" spans="1:21">
      <c r="A75" s="1"/>
      <c r="B75" s="2"/>
      <c r="C75" s="2"/>
      <c r="D75" s="3"/>
      <c r="E75" s="4"/>
      <c r="F75" s="2"/>
      <c r="G75" s="2"/>
      <c r="H75" s="2"/>
      <c r="I75" s="2"/>
      <c r="J75" s="2"/>
      <c r="K75" s="2"/>
      <c r="L75" s="2"/>
      <c r="M75" s="2"/>
      <c r="N75" s="2"/>
      <c r="O75" s="2"/>
      <c r="P75" s="2"/>
      <c r="Q75" s="2"/>
      <c r="R75" s="2"/>
      <c r="S75" s="2"/>
      <c r="T75" s="2"/>
      <c r="U75" s="2"/>
    </row>
    <row r="76" spans="1:21">
      <c r="A76" s="1"/>
      <c r="B76" s="2"/>
      <c r="C76" s="2"/>
      <c r="D76" s="3"/>
      <c r="E76" s="4"/>
      <c r="F76" s="2"/>
      <c r="G76" s="2"/>
      <c r="H76" s="2"/>
      <c r="I76" s="2"/>
      <c r="J76" s="2"/>
      <c r="K76" s="2"/>
      <c r="L76" s="2"/>
      <c r="M76" s="2"/>
      <c r="N76" s="2"/>
      <c r="O76" s="2"/>
      <c r="P76" s="2"/>
      <c r="Q76" s="2"/>
      <c r="R76" s="2"/>
      <c r="S76" s="2"/>
      <c r="T76" s="2"/>
      <c r="U76" s="2"/>
    </row>
    <row r="77" spans="1:21">
      <c r="A77" s="1"/>
      <c r="B77" s="2"/>
      <c r="C77" s="2"/>
      <c r="D77" s="3"/>
      <c r="E77" s="4"/>
      <c r="F77" s="2"/>
      <c r="G77" s="2"/>
      <c r="H77" s="2"/>
      <c r="I77" s="2"/>
      <c r="J77" s="2"/>
      <c r="K77" s="2"/>
      <c r="L77" s="2"/>
      <c r="M77" s="2"/>
      <c r="N77" s="2"/>
      <c r="O77" s="2"/>
      <c r="P77" s="2"/>
      <c r="Q77" s="2"/>
      <c r="R77" s="2"/>
      <c r="S77" s="2"/>
      <c r="T77" s="2"/>
      <c r="U77" s="2"/>
    </row>
    <row r="78" spans="1:21">
      <c r="A78" s="1"/>
      <c r="B78" s="2"/>
      <c r="C78" s="2"/>
      <c r="D78" s="3"/>
      <c r="E78" s="4"/>
      <c r="F78" s="2"/>
      <c r="G78" s="2"/>
      <c r="H78" s="2"/>
      <c r="I78" s="2"/>
      <c r="J78" s="2"/>
      <c r="K78" s="2"/>
      <c r="L78" s="2"/>
      <c r="M78" s="2"/>
      <c r="N78" s="2"/>
      <c r="O78" s="2"/>
      <c r="P78" s="2"/>
      <c r="Q78" s="2"/>
      <c r="R78" s="2"/>
      <c r="S78" s="2"/>
      <c r="T78" s="2"/>
      <c r="U78" s="2"/>
    </row>
    <row r="79" spans="1:21">
      <c r="A79" s="1"/>
      <c r="B79" s="2"/>
      <c r="C79" s="2"/>
      <c r="D79" s="3"/>
      <c r="E79" s="4"/>
      <c r="F79" s="2"/>
      <c r="G79" s="2"/>
      <c r="H79" s="2"/>
      <c r="I79" s="2"/>
      <c r="J79" s="2"/>
      <c r="K79" s="2"/>
      <c r="L79" s="2"/>
      <c r="M79" s="2"/>
      <c r="N79" s="2"/>
      <c r="O79" s="2"/>
      <c r="P79" s="2"/>
      <c r="Q79" s="2"/>
      <c r="R79" s="2"/>
      <c r="S79" s="2"/>
      <c r="T79" s="2"/>
      <c r="U79" s="2"/>
    </row>
    <row r="80" spans="1:21">
      <c r="A80" s="1"/>
      <c r="B80" s="2"/>
      <c r="C80" s="2"/>
      <c r="D80" s="3"/>
      <c r="E80" s="4"/>
      <c r="F80" s="2"/>
      <c r="G80" s="2"/>
      <c r="H80" s="2"/>
      <c r="I80" s="2"/>
      <c r="J80" s="2"/>
      <c r="K80" s="2"/>
      <c r="L80" s="2"/>
      <c r="M80" s="2"/>
      <c r="N80" s="2"/>
      <c r="O80" s="2"/>
      <c r="P80" s="2"/>
      <c r="Q80" s="2"/>
      <c r="R80" s="2"/>
      <c r="S80" s="2"/>
      <c r="T80" s="2"/>
      <c r="U80" s="2"/>
    </row>
    <row r="81" spans="1:21">
      <c r="A81" s="1"/>
      <c r="B81" s="2"/>
      <c r="C81" s="2"/>
      <c r="D81" s="3"/>
      <c r="E81" s="4"/>
      <c r="F81" s="2"/>
      <c r="G81" s="2"/>
      <c r="H81" s="2"/>
      <c r="I81" s="2"/>
      <c r="J81" s="2"/>
      <c r="K81" s="2"/>
      <c r="L81" s="2"/>
      <c r="M81" s="2"/>
      <c r="N81" s="2"/>
      <c r="O81" s="2"/>
      <c r="P81" s="2"/>
      <c r="Q81" s="2"/>
      <c r="R81" s="2"/>
      <c r="S81" s="2"/>
      <c r="T81" s="2"/>
      <c r="U81" s="2"/>
    </row>
    <row r="82" spans="1:21">
      <c r="A82" s="1"/>
      <c r="B82" s="2"/>
      <c r="C82" s="2"/>
      <c r="D82" s="3"/>
      <c r="E82" s="4"/>
      <c r="F82" s="2"/>
      <c r="G82" s="2"/>
      <c r="H82" s="2"/>
      <c r="I82" s="2"/>
      <c r="J82" s="2"/>
      <c r="K82" s="2"/>
      <c r="L82" s="2"/>
      <c r="M82" s="2"/>
      <c r="N82" s="2"/>
      <c r="O82" s="2"/>
      <c r="P82" s="2"/>
      <c r="Q82" s="2"/>
      <c r="R82" s="2"/>
      <c r="S82" s="2"/>
      <c r="T82" s="2"/>
      <c r="U82" s="2"/>
    </row>
    <row r="83" spans="1:21">
      <c r="A83" s="1"/>
      <c r="B83" s="2"/>
      <c r="C83" s="2"/>
      <c r="D83" s="3"/>
      <c r="E83" s="4"/>
      <c r="F83" s="2"/>
      <c r="G83" s="2"/>
      <c r="H83" s="2"/>
      <c r="I83" s="2"/>
      <c r="J83" s="2"/>
      <c r="K83" s="2"/>
      <c r="L83" s="2"/>
      <c r="M83" s="2"/>
      <c r="N83" s="2"/>
      <c r="O83" s="2"/>
      <c r="P83" s="2"/>
      <c r="Q83" s="2"/>
      <c r="R83" s="2"/>
      <c r="S83" s="2"/>
      <c r="T83" s="2"/>
      <c r="U83" s="2"/>
    </row>
    <row r="84" spans="1:21">
      <c r="A84" s="1"/>
      <c r="B84" s="2"/>
      <c r="C84" s="2"/>
      <c r="D84" s="3"/>
      <c r="E84" s="4"/>
      <c r="F84" s="2"/>
      <c r="G84" s="2"/>
      <c r="H84" s="2"/>
      <c r="I84" s="2"/>
      <c r="J84" s="2"/>
      <c r="K84" s="2"/>
      <c r="L84" s="2"/>
      <c r="M84" s="2"/>
      <c r="N84" s="2"/>
      <c r="O84" s="2"/>
      <c r="P84" s="2"/>
      <c r="Q84" s="2"/>
      <c r="R84" s="2"/>
      <c r="S84" s="2"/>
      <c r="T84" s="2"/>
      <c r="U84" s="2"/>
    </row>
    <row r="85" spans="1:21">
      <c r="A85" s="1"/>
      <c r="B85" s="2"/>
      <c r="C85" s="2"/>
      <c r="D85" s="3"/>
      <c r="E85" s="4"/>
      <c r="F85" s="2"/>
      <c r="G85" s="2"/>
      <c r="H85" s="2"/>
      <c r="I85" s="2"/>
      <c r="J85" s="2"/>
      <c r="K85" s="2"/>
      <c r="L85" s="2"/>
      <c r="M85" s="2"/>
      <c r="N85" s="2"/>
      <c r="O85" s="2"/>
      <c r="P85" s="2"/>
      <c r="Q85" s="2"/>
      <c r="R85" s="2"/>
      <c r="S85" s="2"/>
      <c r="T85" s="2"/>
      <c r="U85" s="2"/>
    </row>
    <row r="86" spans="1:21">
      <c r="A86" s="1"/>
      <c r="B86" s="2"/>
      <c r="C86" s="2"/>
      <c r="D86" s="3"/>
      <c r="E86" s="4"/>
      <c r="F86" s="2"/>
      <c r="G86" s="2"/>
      <c r="H86" s="2"/>
      <c r="I86" s="2"/>
      <c r="J86" s="2"/>
      <c r="K86" s="2"/>
      <c r="L86" s="2"/>
      <c r="M86" s="2"/>
      <c r="N86" s="2"/>
      <c r="O86" s="2"/>
      <c r="P86" s="2"/>
      <c r="Q86" s="2"/>
      <c r="R86" s="2"/>
      <c r="S86" s="2"/>
      <c r="T86" s="2"/>
      <c r="U86" s="2"/>
    </row>
    <row r="87" spans="1:21">
      <c r="A87" s="1"/>
      <c r="B87" s="2"/>
      <c r="C87" s="2"/>
      <c r="D87" s="3"/>
      <c r="E87" s="4"/>
      <c r="F87" s="2"/>
      <c r="G87" s="2"/>
      <c r="H87" s="2"/>
      <c r="I87" s="2"/>
      <c r="J87" s="2"/>
      <c r="K87" s="2"/>
      <c r="L87" s="2"/>
      <c r="M87" s="2"/>
      <c r="N87" s="2"/>
      <c r="O87" s="2"/>
      <c r="P87" s="2"/>
      <c r="Q87" s="2"/>
      <c r="R87" s="2"/>
      <c r="S87" s="2"/>
      <c r="T87" s="2"/>
      <c r="U87" s="2"/>
    </row>
    <row r="88" spans="1:21">
      <c r="A88" s="1"/>
      <c r="B88" s="2"/>
      <c r="C88" s="2"/>
      <c r="D88" s="3"/>
      <c r="E88" s="4"/>
      <c r="F88" s="2"/>
      <c r="G88" s="2"/>
      <c r="H88" s="2"/>
      <c r="I88" s="2"/>
      <c r="J88" s="2"/>
      <c r="K88" s="2"/>
      <c r="L88" s="2"/>
      <c r="M88" s="2"/>
      <c r="N88" s="2"/>
      <c r="O88" s="2"/>
      <c r="P88" s="2"/>
      <c r="Q88" s="2"/>
      <c r="R88" s="2"/>
      <c r="S88" s="2"/>
      <c r="T88" s="2"/>
      <c r="U88" s="2"/>
    </row>
    <row r="89" spans="1:21">
      <c r="A89" s="1"/>
      <c r="B89" s="2"/>
      <c r="C89" s="2"/>
      <c r="D89" s="3"/>
      <c r="E89" s="4"/>
      <c r="F89" s="2"/>
      <c r="G89" s="2"/>
      <c r="H89" s="2"/>
      <c r="I89" s="2"/>
      <c r="J89" s="2"/>
      <c r="K89" s="2"/>
      <c r="L89" s="2"/>
      <c r="M89" s="2"/>
      <c r="N89" s="2"/>
      <c r="O89" s="2"/>
      <c r="P89" s="2"/>
      <c r="Q89" s="2"/>
      <c r="R89" s="2"/>
      <c r="S89" s="2"/>
      <c r="T89" s="2"/>
      <c r="U89" s="2"/>
    </row>
    <row r="90" spans="1:21">
      <c r="A90" s="1"/>
      <c r="B90" s="2"/>
      <c r="C90" s="2"/>
      <c r="D90" s="3"/>
      <c r="E90" s="4"/>
      <c r="F90" s="2"/>
      <c r="G90" s="2"/>
      <c r="H90" s="2"/>
      <c r="I90" s="2"/>
      <c r="J90" s="2"/>
      <c r="K90" s="2"/>
      <c r="L90" s="2"/>
      <c r="M90" s="2"/>
      <c r="N90" s="2"/>
      <c r="O90" s="2"/>
      <c r="P90" s="2"/>
      <c r="Q90" s="2"/>
      <c r="R90" s="2"/>
      <c r="S90" s="2"/>
      <c r="T90" s="2"/>
      <c r="U90" s="2"/>
    </row>
    <row r="91" spans="1:21">
      <c r="A91" s="1"/>
      <c r="B91" s="2"/>
      <c r="C91" s="2"/>
      <c r="D91" s="3"/>
      <c r="E91" s="4"/>
      <c r="F91" s="2"/>
      <c r="G91" s="2"/>
      <c r="H91" s="2"/>
      <c r="I91" s="2"/>
      <c r="J91" s="2"/>
      <c r="K91" s="2"/>
      <c r="L91" s="2"/>
      <c r="M91" s="2"/>
      <c r="N91" s="2"/>
      <c r="O91" s="2"/>
      <c r="P91" s="2"/>
      <c r="Q91" s="2"/>
      <c r="R91" s="2"/>
      <c r="S91" s="2"/>
      <c r="T91" s="2"/>
      <c r="U91" s="2"/>
    </row>
    <row r="92" spans="1:21">
      <c r="A92" s="1"/>
      <c r="B92" s="2"/>
      <c r="C92" s="2"/>
      <c r="D92" s="3"/>
      <c r="E92" s="4"/>
      <c r="F92" s="2"/>
      <c r="G92" s="2"/>
      <c r="H92" s="2"/>
      <c r="I92" s="2"/>
      <c r="J92" s="2"/>
      <c r="K92" s="2"/>
      <c r="L92" s="2"/>
      <c r="M92" s="2"/>
      <c r="N92" s="2"/>
      <c r="O92" s="2"/>
      <c r="P92" s="2"/>
      <c r="Q92" s="2"/>
      <c r="R92" s="2"/>
      <c r="S92" s="2"/>
      <c r="T92" s="2"/>
      <c r="U92" s="2"/>
    </row>
    <row r="93" spans="1:21">
      <c r="A93" s="1"/>
      <c r="B93" s="2"/>
      <c r="C93" s="2"/>
      <c r="D93" s="3"/>
      <c r="E93" s="4"/>
      <c r="F93" s="2"/>
      <c r="G93" s="2"/>
      <c r="H93" s="2"/>
      <c r="I93" s="2"/>
      <c r="J93" s="2"/>
      <c r="K93" s="2"/>
      <c r="L93" s="2"/>
      <c r="M93" s="2"/>
      <c r="N93" s="2"/>
      <c r="O93" s="2"/>
      <c r="P93" s="2"/>
      <c r="Q93" s="2"/>
      <c r="R93" s="2"/>
      <c r="S93" s="2"/>
      <c r="T93" s="2"/>
      <c r="U93" s="2"/>
    </row>
    <row r="94" spans="1:21">
      <c r="A94" s="1"/>
      <c r="B94" s="2"/>
      <c r="C94" s="2"/>
      <c r="D94" s="3"/>
      <c r="E94" s="4"/>
      <c r="F94" s="2"/>
      <c r="G94" s="2"/>
      <c r="H94" s="2"/>
      <c r="I94" s="2"/>
      <c r="J94" s="2"/>
      <c r="K94" s="2"/>
      <c r="L94" s="2"/>
      <c r="M94" s="2"/>
      <c r="N94" s="2"/>
      <c r="O94" s="2"/>
      <c r="P94" s="2"/>
      <c r="Q94" s="2"/>
      <c r="R94" s="2"/>
      <c r="S94" s="2"/>
      <c r="T94" s="2"/>
      <c r="U94" s="2"/>
    </row>
    <row r="95" spans="1:21">
      <c r="A95" s="1"/>
      <c r="B95" s="2"/>
      <c r="C95" s="2"/>
      <c r="D95" s="3"/>
      <c r="E95" s="4"/>
      <c r="F95" s="2"/>
      <c r="G95" s="2"/>
      <c r="H95" s="2"/>
      <c r="I95" s="2"/>
      <c r="J95" s="2"/>
      <c r="K95" s="2"/>
      <c r="L95" s="2"/>
      <c r="M95" s="2"/>
      <c r="N95" s="2"/>
      <c r="O95" s="2"/>
      <c r="P95" s="2"/>
      <c r="Q95" s="2"/>
      <c r="R95" s="2"/>
      <c r="S95" s="2"/>
      <c r="T95" s="2"/>
      <c r="U95" s="2"/>
    </row>
    <row r="96" spans="1:21">
      <c r="A96" s="1"/>
      <c r="B96" s="2"/>
      <c r="C96" s="2"/>
      <c r="D96" s="3"/>
      <c r="E96" s="4"/>
      <c r="F96" s="2"/>
      <c r="G96" s="2"/>
      <c r="H96" s="2"/>
      <c r="I96" s="2"/>
      <c r="J96" s="2"/>
      <c r="K96" s="2"/>
      <c r="L96" s="2"/>
      <c r="M96" s="2"/>
      <c r="N96" s="2"/>
      <c r="O96" s="2"/>
      <c r="P96" s="2"/>
      <c r="Q96" s="2"/>
      <c r="R96" s="2"/>
      <c r="S96" s="2"/>
      <c r="T96" s="2"/>
      <c r="U96" s="2"/>
    </row>
    <row r="97" spans="1:21">
      <c r="A97" s="1"/>
      <c r="B97" s="2"/>
      <c r="C97" s="2"/>
      <c r="D97" s="3"/>
      <c r="E97" s="4"/>
      <c r="F97" s="2"/>
      <c r="G97" s="2"/>
      <c r="H97" s="2"/>
      <c r="I97" s="2"/>
      <c r="J97" s="2"/>
      <c r="K97" s="2"/>
      <c r="L97" s="2"/>
      <c r="M97" s="2"/>
      <c r="N97" s="2"/>
      <c r="O97" s="2"/>
      <c r="P97" s="2"/>
      <c r="Q97" s="2"/>
      <c r="R97" s="2"/>
      <c r="S97" s="2"/>
      <c r="T97" s="2"/>
      <c r="U97" s="2"/>
    </row>
    <row r="98" spans="1:21">
      <c r="A98" s="1"/>
      <c r="B98" s="2"/>
      <c r="C98" s="2"/>
      <c r="D98" s="3"/>
      <c r="E98" s="4"/>
      <c r="F98" s="2"/>
      <c r="G98" s="2"/>
      <c r="H98" s="2"/>
      <c r="I98" s="2"/>
      <c r="J98" s="2"/>
      <c r="K98" s="2"/>
      <c r="L98" s="2"/>
      <c r="M98" s="2"/>
      <c r="N98" s="2"/>
      <c r="O98" s="2"/>
      <c r="P98" s="2"/>
      <c r="Q98" s="2"/>
      <c r="R98" s="2"/>
      <c r="S98" s="2"/>
      <c r="T98" s="2"/>
      <c r="U98" s="2"/>
    </row>
    <row r="99" spans="1:21">
      <c r="A99" s="1"/>
      <c r="B99" s="2"/>
      <c r="C99" s="2"/>
      <c r="D99" s="3"/>
      <c r="E99" s="4"/>
      <c r="F99" s="2"/>
      <c r="G99" s="2"/>
      <c r="H99" s="2"/>
      <c r="I99" s="2"/>
      <c r="J99" s="2"/>
      <c r="K99" s="2"/>
      <c r="L99" s="2"/>
      <c r="M99" s="2"/>
      <c r="N99" s="2"/>
      <c r="O99" s="2"/>
      <c r="P99" s="2"/>
      <c r="Q99" s="2"/>
      <c r="R99" s="2"/>
      <c r="S99" s="2"/>
      <c r="T99" s="2"/>
      <c r="U99" s="2"/>
    </row>
    <row r="100" spans="1:21">
      <c r="A100" s="1"/>
      <c r="B100" s="2"/>
      <c r="C100" s="2"/>
      <c r="D100" s="3"/>
      <c r="E100" s="4"/>
      <c r="F100" s="2"/>
      <c r="G100" s="2"/>
      <c r="H100" s="2"/>
      <c r="I100" s="2"/>
      <c r="J100" s="2"/>
      <c r="K100" s="2"/>
      <c r="L100" s="2"/>
      <c r="M100" s="2"/>
      <c r="N100" s="2"/>
      <c r="O100" s="2"/>
      <c r="P100" s="2"/>
      <c r="Q100" s="2"/>
      <c r="R100" s="2"/>
      <c r="S100" s="2"/>
      <c r="T100" s="2"/>
      <c r="U100" s="2"/>
    </row>
    <row r="101" spans="1:21">
      <c r="A101" s="1"/>
      <c r="B101" s="2"/>
      <c r="C101" s="2"/>
      <c r="D101" s="3"/>
      <c r="E101" s="4"/>
      <c r="F101" s="2"/>
      <c r="G101" s="2"/>
      <c r="H101" s="2"/>
      <c r="I101" s="2"/>
      <c r="J101" s="2"/>
      <c r="K101" s="2"/>
      <c r="L101" s="2"/>
      <c r="M101" s="2"/>
      <c r="N101" s="2"/>
      <c r="O101" s="2"/>
      <c r="P101" s="2"/>
      <c r="Q101" s="2"/>
      <c r="R101" s="2"/>
      <c r="S101" s="2"/>
      <c r="T101" s="2"/>
      <c r="U101" s="2"/>
    </row>
    <row r="102" spans="1:21">
      <c r="A102" s="1"/>
      <c r="B102" s="2"/>
      <c r="C102" s="2"/>
      <c r="D102" s="3"/>
      <c r="E102" s="4"/>
      <c r="F102" s="2"/>
      <c r="G102" s="2"/>
      <c r="H102" s="2"/>
      <c r="I102" s="2"/>
      <c r="J102" s="2"/>
      <c r="K102" s="2"/>
      <c r="L102" s="2"/>
      <c r="M102" s="2"/>
      <c r="N102" s="2"/>
      <c r="O102" s="2"/>
      <c r="P102" s="2"/>
      <c r="Q102" s="2"/>
      <c r="R102" s="2"/>
      <c r="S102" s="2"/>
      <c r="T102" s="2"/>
      <c r="U102" s="2"/>
    </row>
    <row r="103" spans="1:21">
      <c r="A103" s="1"/>
      <c r="B103" s="2"/>
      <c r="C103" s="2"/>
      <c r="D103" s="3"/>
      <c r="E103" s="4"/>
      <c r="F103" s="2"/>
      <c r="G103" s="2"/>
      <c r="H103" s="2"/>
      <c r="I103" s="2"/>
      <c r="J103" s="2"/>
      <c r="K103" s="2"/>
      <c r="L103" s="2"/>
      <c r="M103" s="2"/>
      <c r="N103" s="2"/>
      <c r="O103" s="2"/>
      <c r="P103" s="2"/>
      <c r="Q103" s="2"/>
      <c r="R103" s="2"/>
      <c r="S103" s="2"/>
      <c r="T103" s="2"/>
      <c r="U103" s="2"/>
    </row>
    <row r="104" spans="1:21">
      <c r="A104" s="1"/>
      <c r="B104" s="2"/>
      <c r="C104" s="2"/>
      <c r="D104" s="3"/>
      <c r="E104" s="4"/>
      <c r="F104" s="2"/>
      <c r="G104" s="2"/>
      <c r="H104" s="2"/>
      <c r="I104" s="2"/>
      <c r="J104" s="2"/>
      <c r="K104" s="2"/>
      <c r="L104" s="2"/>
      <c r="M104" s="2"/>
      <c r="N104" s="2"/>
      <c r="O104" s="2"/>
      <c r="P104" s="2"/>
      <c r="Q104" s="2"/>
      <c r="R104" s="2"/>
      <c r="S104" s="2"/>
      <c r="T104" s="2"/>
      <c r="U104" s="2"/>
    </row>
    <row r="105" spans="1:21">
      <c r="A105" s="1"/>
      <c r="B105" s="2"/>
      <c r="C105" s="2"/>
      <c r="D105" s="3"/>
      <c r="E105" s="4"/>
      <c r="F105" s="2"/>
      <c r="G105" s="2"/>
      <c r="H105" s="2"/>
      <c r="I105" s="2"/>
      <c r="J105" s="2"/>
      <c r="K105" s="2"/>
      <c r="L105" s="2"/>
      <c r="M105" s="2"/>
      <c r="N105" s="2"/>
      <c r="O105" s="2"/>
      <c r="P105" s="2"/>
      <c r="Q105" s="2"/>
      <c r="R105" s="2"/>
      <c r="S105" s="2"/>
      <c r="T105" s="2"/>
      <c r="U105" s="2"/>
    </row>
    <row r="106" spans="1:21">
      <c r="A106" s="1"/>
      <c r="B106" s="2"/>
      <c r="C106" s="2"/>
      <c r="D106" s="3"/>
      <c r="E106" s="4"/>
      <c r="F106" s="2"/>
      <c r="G106" s="2"/>
      <c r="H106" s="2"/>
      <c r="I106" s="2"/>
      <c r="J106" s="2"/>
      <c r="K106" s="2"/>
      <c r="L106" s="2"/>
      <c r="M106" s="2"/>
      <c r="N106" s="2"/>
      <c r="O106" s="2"/>
      <c r="P106" s="2"/>
      <c r="Q106" s="2"/>
      <c r="R106" s="2"/>
      <c r="S106" s="2"/>
      <c r="T106" s="2"/>
      <c r="U106" s="2"/>
    </row>
    <row r="107" spans="1:21">
      <c r="A107" s="1"/>
      <c r="B107" s="2"/>
      <c r="C107" s="2"/>
      <c r="D107" s="3"/>
      <c r="E107" s="4"/>
      <c r="F107" s="2"/>
      <c r="G107" s="2"/>
      <c r="H107" s="2"/>
      <c r="I107" s="2"/>
      <c r="J107" s="2"/>
      <c r="K107" s="2"/>
      <c r="L107" s="2"/>
      <c r="M107" s="2"/>
      <c r="N107" s="2"/>
      <c r="O107" s="2"/>
      <c r="P107" s="2"/>
      <c r="Q107" s="2"/>
      <c r="R107" s="2"/>
      <c r="S107" s="2"/>
      <c r="T107" s="2"/>
      <c r="U107" s="2"/>
    </row>
    <row r="108" spans="1:21">
      <c r="A108" s="1"/>
      <c r="B108" s="2"/>
      <c r="C108" s="2"/>
      <c r="D108" s="3"/>
      <c r="E108" s="4"/>
      <c r="F108" s="2"/>
      <c r="G108" s="2"/>
      <c r="H108" s="2"/>
      <c r="I108" s="2"/>
      <c r="J108" s="2"/>
      <c r="K108" s="2"/>
      <c r="L108" s="2"/>
      <c r="M108" s="2"/>
      <c r="N108" s="2"/>
      <c r="O108" s="2"/>
      <c r="P108" s="2"/>
      <c r="Q108" s="2"/>
      <c r="R108" s="2"/>
      <c r="S108" s="2"/>
      <c r="T108" s="2"/>
      <c r="U108" s="2"/>
    </row>
    <row r="109" spans="1:21">
      <c r="A109" s="1"/>
      <c r="B109" s="2"/>
      <c r="C109" s="2"/>
      <c r="D109" s="3"/>
      <c r="E109" s="4"/>
      <c r="F109" s="2"/>
      <c r="G109" s="2"/>
      <c r="H109" s="2"/>
      <c r="I109" s="2"/>
      <c r="J109" s="2"/>
      <c r="K109" s="2"/>
      <c r="L109" s="2"/>
      <c r="M109" s="2"/>
      <c r="N109" s="2"/>
      <c r="O109" s="2"/>
      <c r="P109" s="2"/>
      <c r="Q109" s="2"/>
      <c r="R109" s="2"/>
      <c r="S109" s="2"/>
      <c r="T109" s="2"/>
      <c r="U109" s="2"/>
    </row>
    <row r="110" spans="1:21">
      <c r="A110" s="1"/>
      <c r="B110" s="2"/>
      <c r="C110" s="2"/>
      <c r="D110" s="3"/>
      <c r="E110" s="4"/>
      <c r="F110" s="2"/>
      <c r="G110" s="2"/>
      <c r="H110" s="2"/>
      <c r="I110" s="2"/>
      <c r="J110" s="2"/>
      <c r="K110" s="2"/>
      <c r="L110" s="2"/>
      <c r="M110" s="2"/>
      <c r="N110" s="2"/>
      <c r="O110" s="2"/>
      <c r="P110" s="2"/>
      <c r="Q110" s="2"/>
      <c r="R110" s="2"/>
      <c r="S110" s="2"/>
      <c r="T110" s="2"/>
      <c r="U110" s="2"/>
    </row>
    <row r="111" spans="1:21">
      <c r="A111" s="1"/>
      <c r="B111" s="2"/>
      <c r="C111" s="2"/>
      <c r="D111" s="3"/>
      <c r="E111" s="4"/>
      <c r="F111" s="2"/>
      <c r="G111" s="2"/>
      <c r="H111" s="2"/>
      <c r="I111" s="2"/>
      <c r="J111" s="2"/>
      <c r="K111" s="2"/>
      <c r="L111" s="2"/>
      <c r="M111" s="2"/>
      <c r="N111" s="2"/>
      <c r="O111" s="2"/>
      <c r="P111" s="2"/>
      <c r="Q111" s="2"/>
      <c r="R111" s="2"/>
      <c r="S111" s="2"/>
      <c r="T111" s="2"/>
      <c r="U111" s="2"/>
    </row>
    <row r="112" spans="1:21">
      <c r="A112" s="1"/>
      <c r="B112" s="2"/>
      <c r="C112" s="2"/>
      <c r="D112" s="3"/>
      <c r="E112" s="4"/>
      <c r="F112" s="2"/>
      <c r="G112" s="2"/>
      <c r="H112" s="2"/>
      <c r="I112" s="2"/>
      <c r="J112" s="2"/>
      <c r="K112" s="2"/>
      <c r="L112" s="2"/>
      <c r="M112" s="2"/>
      <c r="N112" s="2"/>
      <c r="O112" s="2"/>
      <c r="P112" s="2"/>
      <c r="Q112" s="2"/>
      <c r="R112" s="2"/>
      <c r="S112" s="2"/>
      <c r="T112" s="2"/>
      <c r="U112" s="2"/>
    </row>
    <row r="113" spans="1:21">
      <c r="A113" s="1"/>
      <c r="B113" s="2"/>
      <c r="C113" s="2"/>
      <c r="D113" s="3"/>
      <c r="E113" s="4"/>
      <c r="F113" s="2"/>
      <c r="G113" s="2"/>
      <c r="H113" s="2"/>
      <c r="I113" s="2"/>
      <c r="J113" s="2"/>
      <c r="K113" s="2"/>
      <c r="L113" s="2"/>
      <c r="M113" s="2"/>
      <c r="N113" s="2"/>
      <c r="O113" s="2"/>
      <c r="P113" s="2"/>
      <c r="Q113" s="2"/>
      <c r="R113" s="2"/>
      <c r="S113" s="2"/>
      <c r="T113" s="2"/>
      <c r="U113" s="2"/>
    </row>
    <row r="114" spans="1:21">
      <c r="A114" s="1"/>
      <c r="B114" s="2"/>
      <c r="C114" s="2"/>
      <c r="D114" s="3"/>
      <c r="E114" s="4"/>
      <c r="F114" s="2"/>
      <c r="G114" s="2"/>
      <c r="H114" s="2"/>
      <c r="I114" s="2"/>
      <c r="J114" s="2"/>
      <c r="K114" s="2"/>
      <c r="L114" s="2"/>
      <c r="M114" s="2"/>
      <c r="N114" s="2"/>
      <c r="O114" s="2"/>
      <c r="P114" s="2"/>
      <c r="Q114" s="2"/>
      <c r="R114" s="2"/>
      <c r="S114" s="2"/>
      <c r="T114" s="2"/>
      <c r="U114" s="2"/>
    </row>
    <row r="115" spans="1:21">
      <c r="A115" s="1"/>
      <c r="B115" s="2"/>
      <c r="C115" s="2"/>
      <c r="D115" s="3"/>
      <c r="E115" s="4"/>
      <c r="F115" s="2"/>
      <c r="G115" s="2"/>
      <c r="H115" s="2"/>
      <c r="I115" s="2"/>
      <c r="J115" s="2"/>
      <c r="K115" s="2"/>
      <c r="L115" s="2"/>
      <c r="M115" s="2"/>
      <c r="N115" s="2"/>
      <c r="O115" s="2"/>
      <c r="P115" s="2"/>
      <c r="Q115" s="2"/>
      <c r="R115" s="2"/>
      <c r="S115" s="2"/>
      <c r="T115" s="2"/>
      <c r="U115" s="2"/>
    </row>
    <row r="116" spans="1:21">
      <c r="A116" s="1"/>
      <c r="B116" s="2"/>
      <c r="C116" s="2"/>
      <c r="D116" s="3"/>
      <c r="E116" s="4"/>
      <c r="F116" s="2"/>
      <c r="G116" s="2"/>
      <c r="H116" s="2"/>
      <c r="I116" s="2"/>
      <c r="J116" s="2"/>
      <c r="K116" s="2"/>
      <c r="L116" s="2"/>
      <c r="M116" s="2"/>
      <c r="N116" s="2"/>
      <c r="O116" s="2"/>
      <c r="P116" s="2"/>
      <c r="Q116" s="2"/>
      <c r="R116" s="2"/>
      <c r="S116" s="2"/>
      <c r="T116" s="2"/>
      <c r="U116" s="2"/>
    </row>
    <row r="117" spans="1:21">
      <c r="A117" s="1"/>
      <c r="B117" s="2"/>
      <c r="C117" s="2"/>
      <c r="D117" s="3"/>
      <c r="E117" s="4"/>
      <c r="F117" s="2"/>
      <c r="G117" s="2"/>
      <c r="H117" s="2"/>
      <c r="I117" s="2"/>
      <c r="J117" s="2"/>
      <c r="K117" s="2"/>
      <c r="L117" s="2"/>
      <c r="M117" s="2"/>
      <c r="N117" s="2"/>
      <c r="O117" s="2"/>
      <c r="P117" s="2"/>
      <c r="Q117" s="2"/>
      <c r="R117" s="2"/>
      <c r="S117" s="2"/>
      <c r="T117" s="2"/>
      <c r="U117" s="2"/>
    </row>
    <row r="118" spans="1:21">
      <c r="A118" s="1"/>
      <c r="B118" s="2"/>
      <c r="C118" s="2"/>
      <c r="D118" s="3"/>
      <c r="E118" s="4"/>
      <c r="F118" s="2"/>
      <c r="G118" s="2"/>
      <c r="H118" s="2"/>
      <c r="I118" s="2"/>
      <c r="J118" s="2"/>
      <c r="K118" s="2"/>
      <c r="L118" s="2"/>
      <c r="M118" s="2"/>
      <c r="N118" s="2"/>
      <c r="O118" s="2"/>
      <c r="P118" s="2"/>
      <c r="Q118" s="2"/>
      <c r="R118" s="2"/>
      <c r="S118" s="2"/>
      <c r="T118" s="2"/>
      <c r="U118" s="2"/>
    </row>
    <row r="119" spans="1:21">
      <c r="A119" s="1"/>
      <c r="B119" s="2"/>
      <c r="C119" s="2"/>
      <c r="D119" s="3"/>
      <c r="E119" s="4"/>
      <c r="F119" s="2"/>
      <c r="G119" s="2"/>
      <c r="H119" s="2"/>
      <c r="I119" s="2"/>
      <c r="J119" s="2"/>
      <c r="K119" s="2"/>
      <c r="L119" s="2"/>
      <c r="M119" s="2"/>
      <c r="N119" s="2"/>
      <c r="O119" s="2"/>
      <c r="P119" s="2"/>
      <c r="Q119" s="2"/>
      <c r="R119" s="2"/>
      <c r="S119" s="2"/>
      <c r="T119" s="2"/>
      <c r="U119" s="2"/>
    </row>
    <row r="120" spans="1:21">
      <c r="A120" s="1"/>
      <c r="B120" s="2"/>
      <c r="C120" s="2"/>
      <c r="D120" s="3"/>
      <c r="E120" s="4"/>
      <c r="F120" s="2"/>
      <c r="G120" s="2"/>
      <c r="H120" s="2"/>
      <c r="I120" s="2"/>
      <c r="J120" s="2"/>
      <c r="K120" s="2"/>
      <c r="L120" s="2"/>
      <c r="M120" s="2"/>
      <c r="N120" s="2"/>
      <c r="O120" s="2"/>
      <c r="P120" s="2"/>
      <c r="Q120" s="2"/>
      <c r="R120" s="2"/>
      <c r="S120" s="2"/>
      <c r="T120" s="2"/>
      <c r="U120" s="2"/>
    </row>
    <row r="121" spans="1:21">
      <c r="A121" s="1"/>
      <c r="B121" s="2"/>
      <c r="C121" s="2"/>
      <c r="D121" s="3"/>
      <c r="E121" s="4"/>
      <c r="F121" s="2"/>
      <c r="G121" s="2"/>
      <c r="H121" s="2"/>
      <c r="I121" s="2"/>
      <c r="J121" s="2"/>
      <c r="K121" s="2"/>
      <c r="L121" s="2"/>
      <c r="M121" s="2"/>
      <c r="N121" s="2"/>
      <c r="O121" s="2"/>
      <c r="P121" s="2"/>
      <c r="Q121" s="2"/>
      <c r="R121" s="2"/>
      <c r="S121" s="2"/>
      <c r="T121" s="2"/>
      <c r="U121" s="2"/>
    </row>
    <row r="122" spans="1:21">
      <c r="A122" s="1"/>
      <c r="B122" s="2"/>
      <c r="C122" s="2"/>
      <c r="D122" s="3"/>
      <c r="E122" s="4"/>
      <c r="F122" s="2"/>
      <c r="G122" s="2"/>
      <c r="H122" s="2"/>
      <c r="I122" s="2"/>
      <c r="J122" s="2"/>
      <c r="K122" s="2"/>
      <c r="L122" s="2"/>
      <c r="M122" s="2"/>
      <c r="N122" s="2"/>
      <c r="O122" s="2"/>
      <c r="P122" s="2"/>
      <c r="Q122" s="2"/>
      <c r="R122" s="2"/>
      <c r="S122" s="2"/>
      <c r="T122" s="2"/>
      <c r="U122" s="2"/>
    </row>
    <row r="123" spans="1:21">
      <c r="A123" s="1"/>
      <c r="B123" s="2"/>
      <c r="C123" s="2"/>
      <c r="D123" s="3"/>
      <c r="E123" s="4"/>
      <c r="F123" s="2"/>
      <c r="G123" s="2"/>
      <c r="H123" s="2"/>
      <c r="I123" s="2"/>
      <c r="J123" s="2"/>
      <c r="K123" s="2"/>
      <c r="L123" s="2"/>
      <c r="M123" s="2"/>
      <c r="N123" s="2"/>
      <c r="O123" s="2"/>
      <c r="P123" s="2"/>
      <c r="Q123" s="2"/>
      <c r="R123" s="2"/>
      <c r="S123" s="2"/>
      <c r="T123" s="2"/>
      <c r="U123" s="2"/>
    </row>
    <row r="124" spans="1:21">
      <c r="A124" s="1"/>
      <c r="B124" s="2"/>
      <c r="C124" s="2"/>
      <c r="D124" s="3"/>
      <c r="E124" s="4"/>
      <c r="F124" s="2"/>
      <c r="G124" s="2"/>
      <c r="H124" s="2"/>
      <c r="I124" s="2"/>
      <c r="J124" s="2"/>
      <c r="K124" s="2"/>
      <c r="L124" s="2"/>
      <c r="M124" s="2"/>
      <c r="N124" s="2"/>
      <c r="O124" s="2"/>
      <c r="P124" s="2"/>
      <c r="Q124" s="2"/>
      <c r="R124" s="2"/>
      <c r="S124" s="2"/>
      <c r="T124" s="2"/>
      <c r="U124" s="2"/>
    </row>
    <row r="125" spans="1:21">
      <c r="A125" s="1"/>
      <c r="B125" s="2"/>
      <c r="C125" s="2"/>
      <c r="D125" s="3"/>
      <c r="E125" s="4"/>
      <c r="F125" s="2"/>
      <c r="G125" s="2"/>
      <c r="H125" s="2"/>
      <c r="I125" s="2"/>
      <c r="J125" s="2"/>
      <c r="K125" s="2"/>
      <c r="L125" s="2"/>
      <c r="M125" s="2"/>
      <c r="N125" s="2"/>
      <c r="O125" s="2"/>
      <c r="P125" s="2"/>
      <c r="Q125" s="2"/>
      <c r="R125" s="2"/>
      <c r="S125" s="2"/>
      <c r="T125" s="2"/>
      <c r="U125" s="2"/>
    </row>
    <row r="126" spans="1:21">
      <c r="A126" s="1"/>
      <c r="B126" s="2"/>
      <c r="C126" s="2"/>
      <c r="D126" s="3"/>
      <c r="E126" s="4"/>
      <c r="F126" s="2"/>
      <c r="G126" s="2"/>
      <c r="H126" s="2"/>
      <c r="I126" s="2"/>
      <c r="J126" s="2"/>
      <c r="K126" s="2"/>
      <c r="L126" s="2"/>
      <c r="M126" s="2"/>
      <c r="N126" s="2"/>
      <c r="O126" s="2"/>
      <c r="P126" s="2"/>
      <c r="Q126" s="2"/>
      <c r="R126" s="2"/>
      <c r="S126" s="2"/>
      <c r="T126" s="2"/>
      <c r="U126" s="2"/>
    </row>
    <row r="127" spans="1:21">
      <c r="A127" s="1"/>
      <c r="B127" s="2"/>
      <c r="C127" s="2"/>
      <c r="D127" s="3"/>
      <c r="E127" s="4"/>
      <c r="F127" s="2"/>
      <c r="G127" s="2"/>
      <c r="H127" s="2"/>
      <c r="I127" s="2"/>
      <c r="J127" s="2"/>
      <c r="K127" s="2"/>
      <c r="L127" s="2"/>
      <c r="M127" s="2"/>
      <c r="N127" s="2"/>
      <c r="O127" s="2"/>
      <c r="P127" s="2"/>
      <c r="Q127" s="2"/>
      <c r="R127" s="2"/>
      <c r="S127" s="2"/>
      <c r="T127" s="2"/>
      <c r="U127" s="2"/>
    </row>
    <row r="128" spans="1:21">
      <c r="A128" s="1"/>
      <c r="B128" s="2"/>
      <c r="C128" s="2"/>
      <c r="D128" s="3"/>
      <c r="E128" s="4"/>
      <c r="F128" s="2"/>
      <c r="G128" s="2"/>
      <c r="H128" s="2"/>
      <c r="I128" s="2"/>
      <c r="J128" s="2"/>
      <c r="K128" s="2"/>
      <c r="L128" s="2"/>
      <c r="M128" s="2"/>
      <c r="N128" s="2"/>
      <c r="O128" s="2"/>
      <c r="P128" s="2"/>
      <c r="Q128" s="2"/>
      <c r="R128" s="2"/>
      <c r="S128" s="2"/>
      <c r="T128" s="2"/>
      <c r="U128" s="2"/>
    </row>
    <row r="129" spans="1:21">
      <c r="A129" s="1"/>
      <c r="B129" s="2"/>
      <c r="C129" s="2"/>
      <c r="D129" s="3"/>
      <c r="E129" s="4"/>
      <c r="F129" s="2"/>
      <c r="G129" s="2"/>
      <c r="H129" s="2"/>
      <c r="I129" s="2"/>
      <c r="J129" s="2"/>
      <c r="K129" s="2"/>
      <c r="L129" s="2"/>
      <c r="M129" s="2"/>
      <c r="N129" s="2"/>
      <c r="O129" s="2"/>
      <c r="P129" s="2"/>
      <c r="Q129" s="2"/>
      <c r="R129" s="2"/>
      <c r="S129" s="2"/>
      <c r="T129" s="2"/>
      <c r="U129" s="2"/>
    </row>
    <row r="130" spans="1:21">
      <c r="A130" s="1"/>
      <c r="B130" s="2"/>
      <c r="C130" s="2"/>
      <c r="D130" s="3"/>
      <c r="E130" s="4"/>
      <c r="F130" s="2"/>
      <c r="G130" s="2"/>
      <c r="H130" s="2"/>
      <c r="I130" s="2"/>
      <c r="J130" s="2"/>
      <c r="K130" s="2"/>
      <c r="L130" s="2"/>
      <c r="M130" s="2"/>
      <c r="N130" s="2"/>
      <c r="O130" s="2"/>
      <c r="P130" s="2"/>
      <c r="Q130" s="2"/>
      <c r="R130" s="2"/>
      <c r="S130" s="2"/>
      <c r="T130" s="2"/>
      <c r="U130" s="2"/>
    </row>
    <row r="131" spans="1:21">
      <c r="A131" s="1"/>
      <c r="B131" s="2"/>
      <c r="C131" s="2"/>
      <c r="D131" s="3"/>
      <c r="E131" s="4"/>
      <c r="F131" s="2"/>
      <c r="G131" s="2"/>
      <c r="H131" s="2"/>
      <c r="I131" s="2"/>
      <c r="J131" s="2"/>
      <c r="K131" s="2"/>
      <c r="L131" s="2"/>
      <c r="M131" s="2"/>
      <c r="N131" s="2"/>
      <c r="O131" s="2"/>
      <c r="P131" s="2"/>
      <c r="Q131" s="2"/>
      <c r="R131" s="2"/>
      <c r="S131" s="2"/>
      <c r="T131" s="2"/>
      <c r="U131" s="2"/>
    </row>
    <row r="132" spans="1:21">
      <c r="A132" s="1"/>
      <c r="B132" s="2"/>
      <c r="C132" s="2"/>
      <c r="D132" s="3"/>
      <c r="E132" s="4"/>
      <c r="F132" s="2"/>
      <c r="G132" s="2"/>
      <c r="H132" s="2"/>
      <c r="I132" s="2"/>
      <c r="J132" s="2"/>
      <c r="K132" s="2"/>
      <c r="L132" s="2"/>
      <c r="M132" s="2"/>
      <c r="N132" s="2"/>
      <c r="O132" s="2"/>
      <c r="P132" s="2"/>
      <c r="Q132" s="2"/>
      <c r="R132" s="2"/>
      <c r="S132" s="2"/>
      <c r="T132" s="2"/>
      <c r="U132" s="2"/>
    </row>
    <row r="133" spans="1:21">
      <c r="A133" s="1"/>
      <c r="B133" s="2"/>
      <c r="C133" s="2"/>
      <c r="D133" s="3"/>
      <c r="E133" s="4"/>
      <c r="F133" s="2"/>
      <c r="G133" s="2"/>
      <c r="H133" s="2"/>
      <c r="I133" s="2"/>
      <c r="J133" s="2"/>
      <c r="K133" s="2"/>
      <c r="L133" s="2"/>
      <c r="M133" s="2"/>
      <c r="N133" s="2"/>
      <c r="O133" s="2"/>
      <c r="P133" s="2"/>
      <c r="Q133" s="2"/>
      <c r="R133" s="2"/>
      <c r="S133" s="2"/>
      <c r="T133" s="2"/>
      <c r="U133" s="2"/>
    </row>
    <row r="134" spans="1:21">
      <c r="A134" s="1"/>
      <c r="B134" s="2"/>
      <c r="C134" s="2"/>
      <c r="D134" s="3"/>
      <c r="E134" s="4"/>
      <c r="F134" s="2"/>
      <c r="G134" s="2"/>
      <c r="H134" s="2"/>
      <c r="I134" s="2"/>
      <c r="J134" s="2"/>
      <c r="K134" s="2"/>
      <c r="L134" s="2"/>
      <c r="M134" s="2"/>
      <c r="N134" s="2"/>
      <c r="O134" s="2"/>
      <c r="P134" s="2"/>
      <c r="Q134" s="2"/>
      <c r="R134" s="2"/>
      <c r="S134" s="2"/>
      <c r="T134" s="2"/>
      <c r="U134" s="2"/>
    </row>
    <row r="135" spans="1:21">
      <c r="A135" s="1"/>
      <c r="B135" s="2"/>
      <c r="C135" s="2"/>
      <c r="D135" s="3"/>
      <c r="E135" s="4"/>
      <c r="F135" s="2"/>
      <c r="G135" s="2"/>
      <c r="H135" s="2"/>
      <c r="I135" s="2"/>
      <c r="J135" s="2"/>
      <c r="K135" s="2"/>
      <c r="L135" s="2"/>
      <c r="M135" s="2"/>
      <c r="N135" s="2"/>
      <c r="O135" s="2"/>
      <c r="P135" s="2"/>
      <c r="Q135" s="2"/>
      <c r="R135" s="2"/>
      <c r="S135" s="2"/>
      <c r="T135" s="2"/>
      <c r="U135" s="2"/>
    </row>
    <row r="136" spans="1:21">
      <c r="A136" s="1"/>
      <c r="B136" s="2"/>
      <c r="C136" s="2"/>
      <c r="D136" s="3"/>
      <c r="E136" s="4"/>
      <c r="F136" s="2"/>
      <c r="G136" s="2"/>
      <c r="H136" s="2"/>
      <c r="I136" s="2"/>
      <c r="J136" s="2"/>
      <c r="K136" s="2"/>
      <c r="L136" s="2"/>
      <c r="M136" s="2"/>
      <c r="N136" s="2"/>
      <c r="O136" s="2"/>
      <c r="P136" s="2"/>
      <c r="Q136" s="2"/>
      <c r="R136" s="2"/>
      <c r="S136" s="2"/>
      <c r="T136" s="2"/>
      <c r="U136" s="2"/>
    </row>
    <row r="137" spans="1:21">
      <c r="A137" s="1"/>
      <c r="B137" s="2"/>
      <c r="C137" s="2"/>
      <c r="D137" s="3"/>
      <c r="E137" s="4"/>
      <c r="F137" s="2"/>
      <c r="G137" s="2"/>
      <c r="H137" s="2"/>
      <c r="I137" s="2"/>
      <c r="J137" s="2"/>
      <c r="K137" s="2"/>
      <c r="L137" s="2"/>
      <c r="M137" s="2"/>
      <c r="N137" s="2"/>
      <c r="O137" s="2"/>
      <c r="P137" s="2"/>
      <c r="Q137" s="2"/>
      <c r="R137" s="2"/>
      <c r="S137" s="2"/>
      <c r="T137" s="2"/>
      <c r="U137" s="2"/>
    </row>
    <row r="138" spans="1:21">
      <c r="A138" s="1"/>
      <c r="B138" s="2"/>
      <c r="C138" s="2"/>
      <c r="D138" s="3"/>
      <c r="E138" s="4"/>
      <c r="F138" s="2"/>
      <c r="G138" s="2"/>
      <c r="H138" s="2"/>
      <c r="I138" s="2"/>
      <c r="J138" s="2"/>
      <c r="K138" s="2"/>
      <c r="L138" s="2"/>
      <c r="M138" s="2"/>
      <c r="N138" s="2"/>
      <c r="O138" s="2"/>
      <c r="P138" s="2"/>
      <c r="Q138" s="2"/>
      <c r="R138" s="2"/>
      <c r="S138" s="2"/>
      <c r="T138" s="2"/>
      <c r="U138" s="2"/>
    </row>
    <row r="139" spans="1:21">
      <c r="A139" s="1"/>
      <c r="B139" s="2"/>
      <c r="C139" s="2"/>
      <c r="D139" s="3"/>
      <c r="E139" s="4"/>
      <c r="F139" s="2"/>
      <c r="G139" s="2"/>
      <c r="H139" s="2"/>
      <c r="I139" s="2"/>
      <c r="J139" s="2"/>
      <c r="K139" s="2"/>
      <c r="L139" s="2"/>
      <c r="M139" s="2"/>
      <c r="N139" s="2"/>
      <c r="O139" s="2"/>
      <c r="P139" s="2"/>
      <c r="Q139" s="2"/>
      <c r="R139" s="2"/>
      <c r="S139" s="2"/>
      <c r="T139" s="2"/>
      <c r="U139" s="2"/>
    </row>
    <row r="140" spans="1:21">
      <c r="A140" s="1"/>
      <c r="B140" s="2"/>
      <c r="C140" s="2"/>
      <c r="D140" s="3"/>
      <c r="E140" s="4"/>
      <c r="F140" s="2"/>
      <c r="G140" s="2"/>
      <c r="H140" s="2"/>
      <c r="I140" s="2"/>
      <c r="J140" s="2"/>
      <c r="K140" s="2"/>
      <c r="L140" s="2"/>
      <c r="M140" s="2"/>
      <c r="N140" s="2"/>
      <c r="O140" s="2"/>
      <c r="P140" s="2"/>
      <c r="Q140" s="2"/>
      <c r="R140" s="2"/>
      <c r="S140" s="2"/>
      <c r="T140" s="2"/>
      <c r="U140" s="2"/>
    </row>
    <row r="141" spans="1:21">
      <c r="A141" s="1"/>
      <c r="B141" s="2"/>
      <c r="C141" s="2"/>
      <c r="D141" s="3"/>
      <c r="E141" s="4"/>
      <c r="F141" s="2"/>
      <c r="G141" s="2"/>
      <c r="H141" s="2"/>
      <c r="I141" s="2"/>
      <c r="J141" s="2"/>
      <c r="K141" s="2"/>
      <c r="L141" s="2"/>
      <c r="M141" s="2"/>
      <c r="N141" s="2"/>
      <c r="O141" s="2"/>
      <c r="P141" s="2"/>
      <c r="Q141" s="2"/>
      <c r="R141" s="2"/>
      <c r="S141" s="2"/>
      <c r="T141" s="2"/>
      <c r="U141" s="2"/>
    </row>
    <row r="142" spans="1:21">
      <c r="A142" s="1"/>
      <c r="B142" s="2"/>
      <c r="C142" s="2"/>
      <c r="D142" s="3"/>
      <c r="E142" s="4"/>
      <c r="F142" s="2"/>
      <c r="G142" s="2"/>
      <c r="H142" s="2"/>
      <c r="I142" s="2"/>
      <c r="J142" s="2"/>
      <c r="K142" s="2"/>
      <c r="L142" s="2"/>
      <c r="M142" s="2"/>
      <c r="N142" s="2"/>
      <c r="O142" s="2"/>
      <c r="P142" s="2"/>
      <c r="Q142" s="2"/>
      <c r="R142" s="2"/>
      <c r="S142" s="2"/>
      <c r="T142" s="2"/>
      <c r="U142" s="2"/>
    </row>
    <row r="143" spans="1:21">
      <c r="A143" s="1"/>
      <c r="B143" s="2"/>
      <c r="C143" s="2"/>
      <c r="D143" s="3"/>
      <c r="E143" s="4"/>
      <c r="F143" s="2"/>
      <c r="G143" s="2"/>
      <c r="H143" s="2"/>
      <c r="I143" s="2"/>
      <c r="J143" s="2"/>
      <c r="K143" s="2"/>
      <c r="L143" s="2"/>
      <c r="M143" s="2"/>
      <c r="N143" s="2"/>
      <c r="O143" s="2"/>
      <c r="P143" s="2"/>
      <c r="Q143" s="2"/>
      <c r="R143" s="2"/>
      <c r="S143" s="2"/>
      <c r="T143" s="2"/>
      <c r="U143" s="2"/>
    </row>
    <row r="144" spans="1:21">
      <c r="A144" s="1"/>
      <c r="B144" s="2"/>
      <c r="C144" s="2"/>
      <c r="D144" s="3"/>
      <c r="E144" s="4"/>
      <c r="F144" s="2"/>
      <c r="G144" s="2"/>
      <c r="H144" s="2"/>
      <c r="I144" s="2"/>
      <c r="J144" s="2"/>
      <c r="K144" s="2"/>
      <c r="L144" s="2"/>
      <c r="M144" s="2"/>
      <c r="N144" s="2"/>
      <c r="O144" s="2"/>
      <c r="P144" s="2"/>
      <c r="Q144" s="2"/>
      <c r="R144" s="2"/>
      <c r="S144" s="2"/>
      <c r="T144" s="2"/>
      <c r="U144" s="2"/>
    </row>
    <row r="145" spans="1:21">
      <c r="A145" s="1"/>
      <c r="B145" s="2"/>
      <c r="C145" s="2"/>
      <c r="D145" s="3"/>
      <c r="E145" s="4"/>
      <c r="F145" s="2"/>
      <c r="G145" s="2"/>
      <c r="H145" s="2"/>
      <c r="I145" s="2"/>
      <c r="J145" s="2"/>
      <c r="K145" s="2"/>
      <c r="L145" s="2"/>
      <c r="M145" s="2"/>
      <c r="N145" s="2"/>
      <c r="O145" s="2"/>
      <c r="P145" s="2"/>
      <c r="Q145" s="2"/>
      <c r="R145" s="2"/>
      <c r="S145" s="2"/>
      <c r="T145" s="2"/>
      <c r="U145" s="2"/>
    </row>
    <row r="146" spans="1:21">
      <c r="A146" s="1"/>
      <c r="B146" s="2"/>
      <c r="C146" s="2"/>
      <c r="D146" s="3"/>
      <c r="E146" s="4"/>
      <c r="F146" s="2"/>
      <c r="G146" s="2"/>
      <c r="H146" s="2"/>
      <c r="I146" s="2"/>
      <c r="J146" s="2"/>
      <c r="K146" s="2"/>
      <c r="L146" s="2"/>
      <c r="M146" s="2"/>
      <c r="N146" s="2"/>
      <c r="O146" s="2"/>
      <c r="P146" s="2"/>
      <c r="Q146" s="2"/>
      <c r="R146" s="2"/>
      <c r="S146" s="2"/>
      <c r="T146" s="2"/>
      <c r="U146" s="2"/>
    </row>
    <row r="147" spans="1:21">
      <c r="A147" s="1"/>
      <c r="B147" s="2"/>
      <c r="C147" s="2"/>
      <c r="D147" s="3"/>
      <c r="E147" s="4"/>
      <c r="F147" s="2"/>
      <c r="G147" s="2"/>
      <c r="H147" s="2"/>
      <c r="I147" s="2"/>
      <c r="J147" s="2"/>
      <c r="K147" s="2"/>
      <c r="L147" s="2"/>
      <c r="M147" s="2"/>
      <c r="N147" s="2"/>
      <c r="O147" s="2"/>
      <c r="P147" s="2"/>
      <c r="Q147" s="2"/>
      <c r="R147" s="2"/>
      <c r="S147" s="2"/>
      <c r="T147" s="2"/>
      <c r="U147" s="2"/>
    </row>
    <row r="148" spans="1:21">
      <c r="A148" s="1"/>
      <c r="B148" s="2"/>
      <c r="C148" s="2"/>
      <c r="D148" s="3"/>
      <c r="E148" s="4"/>
      <c r="F148" s="2"/>
      <c r="G148" s="2"/>
      <c r="H148" s="2"/>
      <c r="I148" s="2"/>
      <c r="J148" s="2"/>
      <c r="K148" s="2"/>
      <c r="L148" s="2"/>
      <c r="M148" s="2"/>
      <c r="N148" s="2"/>
      <c r="O148" s="2"/>
      <c r="P148" s="2"/>
      <c r="Q148" s="2"/>
      <c r="R148" s="2"/>
      <c r="S148" s="2"/>
      <c r="T148" s="2"/>
      <c r="U148" s="2"/>
    </row>
    <row r="149" spans="1:21">
      <c r="A149" s="1"/>
      <c r="B149" s="2"/>
      <c r="C149" s="2"/>
      <c r="D149" s="3"/>
      <c r="E149" s="4"/>
      <c r="F149" s="2"/>
      <c r="G149" s="2"/>
      <c r="H149" s="2"/>
      <c r="I149" s="2"/>
      <c r="J149" s="2"/>
      <c r="K149" s="2"/>
      <c r="L149" s="2"/>
      <c r="M149" s="2"/>
      <c r="N149" s="2"/>
      <c r="O149" s="2"/>
      <c r="P149" s="2"/>
      <c r="Q149" s="2"/>
      <c r="R149" s="2"/>
      <c r="S149" s="2"/>
      <c r="T149" s="2"/>
      <c r="U149" s="2"/>
    </row>
    <row r="150" spans="1:21">
      <c r="A150" s="1"/>
      <c r="B150" s="2"/>
      <c r="C150" s="2"/>
      <c r="D150" s="3"/>
      <c r="E150" s="4"/>
      <c r="F150" s="2"/>
      <c r="G150" s="2"/>
      <c r="H150" s="2"/>
      <c r="I150" s="2"/>
      <c r="J150" s="2"/>
      <c r="K150" s="2"/>
      <c r="L150" s="2"/>
      <c r="M150" s="2"/>
      <c r="N150" s="2"/>
      <c r="O150" s="2"/>
      <c r="P150" s="2"/>
      <c r="Q150" s="2"/>
      <c r="R150" s="2"/>
      <c r="S150" s="2"/>
      <c r="T150" s="2"/>
      <c r="U150" s="2"/>
    </row>
    <row r="151" spans="1:21">
      <c r="A151" s="1"/>
      <c r="B151" s="2"/>
      <c r="C151" s="2"/>
      <c r="D151" s="3"/>
      <c r="E151" s="4"/>
      <c r="F151" s="2"/>
      <c r="G151" s="2"/>
      <c r="H151" s="2"/>
      <c r="I151" s="2"/>
      <c r="J151" s="2"/>
      <c r="K151" s="2"/>
      <c r="L151" s="2"/>
      <c r="M151" s="2"/>
      <c r="N151" s="2"/>
      <c r="O151" s="2"/>
      <c r="P151" s="2"/>
      <c r="Q151" s="2"/>
      <c r="R151" s="2"/>
      <c r="S151" s="2"/>
      <c r="T151" s="2"/>
      <c r="U151" s="2"/>
    </row>
    <row r="152" spans="1:21">
      <c r="A152" s="1"/>
      <c r="B152" s="2"/>
      <c r="C152" s="2"/>
      <c r="D152" s="3"/>
      <c r="E152" s="4"/>
      <c r="F152" s="2"/>
      <c r="G152" s="2"/>
      <c r="H152" s="2"/>
      <c r="I152" s="2"/>
      <c r="J152" s="2"/>
      <c r="K152" s="2"/>
      <c r="L152" s="2"/>
      <c r="M152" s="2"/>
      <c r="N152" s="2"/>
      <c r="O152" s="2"/>
      <c r="P152" s="2"/>
      <c r="Q152" s="2"/>
      <c r="R152" s="2"/>
      <c r="S152" s="2"/>
      <c r="T152" s="2"/>
      <c r="U152" s="2"/>
    </row>
    <row r="153" spans="1:21">
      <c r="A153" s="1"/>
      <c r="B153" s="2"/>
      <c r="C153" s="2"/>
      <c r="D153" s="3"/>
      <c r="E153" s="4"/>
      <c r="F153" s="2"/>
      <c r="G153" s="2"/>
      <c r="H153" s="2"/>
      <c r="I153" s="2"/>
      <c r="J153" s="2"/>
      <c r="K153" s="2"/>
      <c r="L153" s="2"/>
      <c r="M153" s="2"/>
      <c r="N153" s="2"/>
      <c r="O153" s="2"/>
      <c r="P153" s="2"/>
      <c r="Q153" s="2"/>
      <c r="R153" s="2"/>
      <c r="S153" s="2"/>
      <c r="T153" s="2"/>
      <c r="U153" s="2"/>
    </row>
    <row r="154" spans="1:21">
      <c r="A154" s="1"/>
      <c r="B154" s="2"/>
      <c r="C154" s="2"/>
      <c r="D154" s="3"/>
      <c r="E154" s="4"/>
      <c r="F154" s="2"/>
      <c r="G154" s="2"/>
      <c r="H154" s="2"/>
      <c r="I154" s="2"/>
      <c r="J154" s="2"/>
      <c r="K154" s="2"/>
      <c r="L154" s="2"/>
      <c r="M154" s="2"/>
      <c r="N154" s="2"/>
      <c r="O154" s="2"/>
      <c r="P154" s="2"/>
      <c r="Q154" s="2"/>
      <c r="R154" s="2"/>
      <c r="S154" s="2"/>
      <c r="T154" s="2"/>
      <c r="U154" s="2"/>
    </row>
    <row r="155" spans="1:21">
      <c r="A155" s="1"/>
      <c r="B155" s="2"/>
      <c r="C155" s="2"/>
      <c r="D155" s="3"/>
      <c r="E155" s="4"/>
      <c r="F155" s="2"/>
      <c r="G155" s="2"/>
      <c r="H155" s="2"/>
      <c r="I155" s="2"/>
      <c r="J155" s="2"/>
      <c r="K155" s="2"/>
      <c r="L155" s="2"/>
      <c r="M155" s="2"/>
      <c r="N155" s="2"/>
      <c r="O155" s="2"/>
      <c r="P155" s="2"/>
      <c r="Q155" s="2"/>
      <c r="R155" s="2"/>
      <c r="S155" s="2"/>
      <c r="T155" s="2"/>
      <c r="U155" s="2"/>
    </row>
    <row r="156" spans="1:21">
      <c r="A156" s="1"/>
      <c r="B156" s="2"/>
      <c r="C156" s="2"/>
      <c r="D156" s="3"/>
      <c r="E156" s="4"/>
      <c r="F156" s="2"/>
      <c r="G156" s="2"/>
      <c r="H156" s="2"/>
      <c r="I156" s="2"/>
      <c r="J156" s="2"/>
      <c r="K156" s="2"/>
      <c r="L156" s="2"/>
      <c r="M156" s="2"/>
      <c r="N156" s="2"/>
      <c r="O156" s="2"/>
      <c r="P156" s="2"/>
      <c r="Q156" s="2"/>
      <c r="R156" s="2"/>
      <c r="S156" s="2"/>
      <c r="T156" s="2"/>
      <c r="U156" s="2"/>
    </row>
    <row r="157" spans="1:21">
      <c r="A157" s="1"/>
      <c r="B157" s="2"/>
      <c r="C157" s="2"/>
      <c r="D157" s="3"/>
      <c r="E157" s="4"/>
      <c r="F157" s="2"/>
      <c r="G157" s="2"/>
      <c r="H157" s="2"/>
      <c r="I157" s="2"/>
      <c r="J157" s="2"/>
      <c r="K157" s="2"/>
      <c r="L157" s="2"/>
      <c r="M157" s="2"/>
      <c r="N157" s="2"/>
      <c r="O157" s="2"/>
      <c r="P157" s="2"/>
      <c r="Q157" s="2"/>
      <c r="R157" s="2"/>
      <c r="S157" s="2"/>
      <c r="T157" s="2"/>
      <c r="U157" s="2"/>
    </row>
    <row r="158" spans="1:21">
      <c r="A158" s="1"/>
      <c r="B158" s="2"/>
      <c r="C158" s="2"/>
      <c r="D158" s="3"/>
      <c r="E158" s="4"/>
      <c r="F158" s="2"/>
      <c r="G158" s="2"/>
      <c r="H158" s="2"/>
      <c r="I158" s="2"/>
      <c r="J158" s="2"/>
      <c r="K158" s="2"/>
      <c r="L158" s="2"/>
      <c r="M158" s="2"/>
      <c r="N158" s="2"/>
      <c r="O158" s="2"/>
      <c r="P158" s="2"/>
      <c r="Q158" s="2"/>
      <c r="R158" s="2"/>
      <c r="S158" s="2"/>
      <c r="T158" s="2"/>
      <c r="U158" s="2"/>
    </row>
    <row r="159" spans="1:21">
      <c r="A159" s="1"/>
      <c r="B159" s="2"/>
      <c r="C159" s="2"/>
      <c r="D159" s="3"/>
      <c r="E159" s="4"/>
      <c r="F159" s="2"/>
      <c r="G159" s="2"/>
      <c r="H159" s="2"/>
      <c r="I159" s="2"/>
      <c r="J159" s="2"/>
      <c r="K159" s="2"/>
      <c r="L159" s="2"/>
      <c r="M159" s="2"/>
      <c r="N159" s="2"/>
      <c r="O159" s="2"/>
      <c r="P159" s="2"/>
      <c r="Q159" s="2"/>
      <c r="R159" s="2"/>
      <c r="S159" s="2"/>
      <c r="T159" s="2"/>
      <c r="U159" s="2"/>
    </row>
    <row r="160" spans="1:21">
      <c r="A160" s="1"/>
      <c r="B160" s="2"/>
      <c r="C160" s="2"/>
      <c r="D160" s="3"/>
      <c r="E160" s="4"/>
      <c r="F160" s="2"/>
      <c r="G160" s="2"/>
      <c r="H160" s="2"/>
      <c r="I160" s="2"/>
      <c r="J160" s="2"/>
      <c r="K160" s="2"/>
      <c r="L160" s="2"/>
      <c r="M160" s="2"/>
      <c r="N160" s="2"/>
      <c r="O160" s="2"/>
      <c r="P160" s="2"/>
      <c r="Q160" s="2"/>
      <c r="R160" s="2"/>
      <c r="S160" s="2"/>
      <c r="T160" s="2"/>
      <c r="U160" s="2"/>
    </row>
    <row r="161" spans="1:21">
      <c r="A161" s="1"/>
      <c r="B161" s="2"/>
      <c r="C161" s="2"/>
      <c r="D161" s="3"/>
      <c r="E161" s="4"/>
      <c r="F161" s="2"/>
      <c r="G161" s="2"/>
      <c r="H161" s="2"/>
      <c r="I161" s="2"/>
      <c r="J161" s="2"/>
      <c r="K161" s="2"/>
      <c r="L161" s="2"/>
      <c r="M161" s="2"/>
      <c r="N161" s="2"/>
      <c r="O161" s="2"/>
      <c r="P161" s="2"/>
      <c r="Q161" s="2"/>
      <c r="R161" s="2"/>
      <c r="S161" s="2"/>
      <c r="T161" s="2"/>
      <c r="U161" s="2"/>
    </row>
    <row r="162" spans="1:21">
      <c r="A162" s="1"/>
      <c r="B162" s="2"/>
      <c r="C162" s="2"/>
      <c r="D162" s="3"/>
      <c r="E162" s="4"/>
      <c r="F162" s="2"/>
      <c r="G162" s="2"/>
      <c r="H162" s="2"/>
      <c r="I162" s="2"/>
      <c r="J162" s="2"/>
      <c r="K162" s="2"/>
      <c r="L162" s="2"/>
      <c r="M162" s="2"/>
      <c r="N162" s="2"/>
      <c r="O162" s="2"/>
      <c r="P162" s="2"/>
      <c r="Q162" s="2"/>
      <c r="R162" s="2"/>
      <c r="S162" s="2"/>
      <c r="T162" s="2"/>
      <c r="U162" s="2"/>
    </row>
    <row r="163" spans="1:21">
      <c r="A163" s="1"/>
      <c r="B163" s="2"/>
      <c r="C163" s="2"/>
      <c r="D163" s="3"/>
      <c r="E163" s="4"/>
      <c r="F163" s="2"/>
      <c r="G163" s="2"/>
      <c r="H163" s="2"/>
      <c r="I163" s="2"/>
      <c r="J163" s="2"/>
      <c r="K163" s="2"/>
      <c r="L163" s="2"/>
      <c r="M163" s="2"/>
      <c r="N163" s="2"/>
      <c r="O163" s="2"/>
      <c r="P163" s="2"/>
      <c r="Q163" s="2"/>
      <c r="R163" s="2"/>
      <c r="S163" s="2"/>
      <c r="T163" s="2"/>
      <c r="U163" s="2"/>
    </row>
    <row r="164" spans="1:21">
      <c r="A164" s="1"/>
      <c r="B164" s="2"/>
      <c r="C164" s="2"/>
      <c r="D164" s="3"/>
      <c r="E164" s="4"/>
      <c r="F164" s="2"/>
      <c r="G164" s="2"/>
      <c r="H164" s="2"/>
      <c r="I164" s="2"/>
      <c r="J164" s="2"/>
      <c r="K164" s="2"/>
      <c r="L164" s="2"/>
      <c r="M164" s="2"/>
      <c r="N164" s="2"/>
      <c r="O164" s="2"/>
      <c r="P164" s="2"/>
      <c r="Q164" s="2"/>
      <c r="R164" s="2"/>
      <c r="S164" s="2"/>
      <c r="T164" s="2"/>
      <c r="U164" s="2"/>
    </row>
    <row r="165" spans="1:21">
      <c r="A165" s="1"/>
      <c r="B165" s="2"/>
      <c r="C165" s="2"/>
      <c r="D165" s="3"/>
      <c r="E165" s="4"/>
      <c r="F165" s="2"/>
      <c r="G165" s="2"/>
      <c r="H165" s="2"/>
      <c r="I165" s="2"/>
      <c r="J165" s="2"/>
      <c r="K165" s="2"/>
      <c r="L165" s="2"/>
      <c r="M165" s="2"/>
      <c r="N165" s="2"/>
      <c r="O165" s="2"/>
      <c r="P165" s="2"/>
      <c r="Q165" s="2"/>
      <c r="R165" s="2"/>
      <c r="S165" s="2"/>
      <c r="T165" s="2"/>
      <c r="U165" s="2"/>
    </row>
    <row r="166" spans="1:21">
      <c r="A166" s="1"/>
      <c r="B166" s="2"/>
      <c r="C166" s="2"/>
      <c r="D166" s="3"/>
      <c r="E166" s="4"/>
      <c r="F166" s="2"/>
      <c r="G166" s="2"/>
      <c r="H166" s="2"/>
      <c r="I166" s="2"/>
      <c r="J166" s="2"/>
      <c r="K166" s="2"/>
      <c r="L166" s="2"/>
      <c r="M166" s="2"/>
      <c r="N166" s="2"/>
      <c r="O166" s="2"/>
      <c r="P166" s="2"/>
      <c r="Q166" s="2"/>
      <c r="R166" s="2"/>
      <c r="S166" s="2"/>
      <c r="T166" s="2"/>
      <c r="U166" s="2"/>
    </row>
    <row r="167" spans="1:21">
      <c r="A167" s="1"/>
      <c r="B167" s="2"/>
      <c r="C167" s="2"/>
      <c r="D167" s="3"/>
      <c r="E167" s="4"/>
      <c r="F167" s="2"/>
      <c r="G167" s="2"/>
      <c r="H167" s="2"/>
      <c r="I167" s="2"/>
      <c r="J167" s="2"/>
      <c r="K167" s="2"/>
      <c r="L167" s="2"/>
      <c r="M167" s="2"/>
      <c r="N167" s="2"/>
      <c r="O167" s="2"/>
      <c r="P167" s="2"/>
      <c r="Q167" s="2"/>
      <c r="R167" s="2"/>
      <c r="S167" s="2"/>
      <c r="T167" s="2"/>
      <c r="U167" s="2"/>
    </row>
    <row r="168" spans="1:21">
      <c r="A168" s="1"/>
      <c r="B168" s="2"/>
      <c r="C168" s="2"/>
      <c r="D168" s="3"/>
      <c r="E168" s="4"/>
      <c r="F168" s="2"/>
      <c r="G168" s="2"/>
      <c r="H168" s="2"/>
      <c r="I168" s="2"/>
      <c r="J168" s="2"/>
      <c r="K168" s="2"/>
      <c r="L168" s="2"/>
      <c r="M168" s="2"/>
      <c r="N168" s="2"/>
      <c r="O168" s="2"/>
      <c r="P168" s="2"/>
      <c r="Q168" s="2"/>
      <c r="R168" s="2"/>
      <c r="S168" s="2"/>
      <c r="T168" s="2"/>
      <c r="U168" s="2"/>
    </row>
    <row r="169" spans="1:21">
      <c r="A169" s="1"/>
      <c r="B169" s="2"/>
      <c r="C169" s="2"/>
      <c r="D169" s="3"/>
      <c r="E169" s="4"/>
      <c r="F169" s="2"/>
      <c r="G169" s="2"/>
      <c r="H169" s="2"/>
      <c r="I169" s="2"/>
      <c r="J169" s="2"/>
      <c r="K169" s="2"/>
      <c r="L169" s="2"/>
      <c r="M169" s="2"/>
      <c r="N169" s="2"/>
      <c r="O169" s="2"/>
      <c r="P169" s="2"/>
      <c r="Q169" s="2"/>
      <c r="R169" s="2"/>
      <c r="S169" s="2"/>
      <c r="T169" s="2"/>
      <c r="U169" s="2"/>
    </row>
    <row r="170" spans="1:21">
      <c r="A170" s="1"/>
      <c r="B170" s="2"/>
      <c r="C170" s="2"/>
      <c r="D170" s="3"/>
      <c r="E170" s="4"/>
      <c r="F170" s="2"/>
      <c r="G170" s="2"/>
      <c r="H170" s="2"/>
      <c r="I170" s="2"/>
      <c r="J170" s="2"/>
      <c r="K170" s="2"/>
      <c r="L170" s="2"/>
      <c r="M170" s="2"/>
      <c r="N170" s="2"/>
      <c r="O170" s="2"/>
      <c r="P170" s="2"/>
      <c r="Q170" s="2"/>
      <c r="R170" s="2"/>
      <c r="S170" s="2"/>
      <c r="T170" s="2"/>
      <c r="U170" s="2"/>
    </row>
    <row r="171" spans="1:21">
      <c r="A171" s="1"/>
      <c r="B171" s="2"/>
      <c r="C171" s="2"/>
      <c r="D171" s="3"/>
      <c r="E171" s="4"/>
      <c r="F171" s="2"/>
      <c r="G171" s="2"/>
      <c r="H171" s="2"/>
      <c r="I171" s="2"/>
      <c r="J171" s="2"/>
      <c r="K171" s="2"/>
      <c r="L171" s="2"/>
      <c r="M171" s="2"/>
      <c r="N171" s="2"/>
      <c r="O171" s="2"/>
      <c r="P171" s="2"/>
      <c r="Q171" s="2"/>
      <c r="R171" s="2"/>
      <c r="S171" s="2"/>
      <c r="T171" s="2"/>
      <c r="U171" s="2"/>
    </row>
    <row r="172" spans="1:21">
      <c r="A172" s="1"/>
      <c r="B172" s="2"/>
      <c r="C172" s="2"/>
      <c r="D172" s="3"/>
      <c r="E172" s="4"/>
      <c r="F172" s="2"/>
      <c r="G172" s="2"/>
      <c r="H172" s="2"/>
      <c r="I172" s="2"/>
      <c r="J172" s="2"/>
      <c r="K172" s="2"/>
      <c r="L172" s="2"/>
      <c r="M172" s="2"/>
      <c r="N172" s="2"/>
      <c r="O172" s="2"/>
      <c r="P172" s="2"/>
      <c r="Q172" s="2"/>
      <c r="R172" s="2"/>
      <c r="S172" s="2"/>
      <c r="T172" s="2"/>
      <c r="U172" s="2"/>
    </row>
    <row r="173" spans="1:21">
      <c r="A173" s="1"/>
      <c r="B173" s="2"/>
      <c r="C173" s="2"/>
      <c r="D173" s="3"/>
      <c r="E173" s="4"/>
      <c r="F173" s="2"/>
      <c r="G173" s="2"/>
      <c r="H173" s="2"/>
      <c r="I173" s="2"/>
      <c r="J173" s="2"/>
      <c r="K173" s="2"/>
      <c r="L173" s="2"/>
      <c r="M173" s="2"/>
      <c r="N173" s="2"/>
      <c r="O173" s="2"/>
      <c r="P173" s="2"/>
      <c r="Q173" s="2"/>
      <c r="R173" s="2"/>
      <c r="S173" s="2"/>
      <c r="T173" s="2"/>
      <c r="U173" s="2"/>
    </row>
    <row r="174" spans="1:21">
      <c r="A174" s="1"/>
      <c r="B174" s="2"/>
      <c r="C174" s="2"/>
      <c r="D174" s="3"/>
      <c r="E174" s="4"/>
      <c r="F174" s="2"/>
      <c r="G174" s="2"/>
      <c r="H174" s="2"/>
      <c r="I174" s="2"/>
      <c r="J174" s="2"/>
      <c r="K174" s="2"/>
      <c r="L174" s="2"/>
      <c r="M174" s="2"/>
      <c r="N174" s="2"/>
      <c r="O174" s="2"/>
      <c r="P174" s="2"/>
      <c r="Q174" s="2"/>
      <c r="R174" s="2"/>
      <c r="S174" s="2"/>
      <c r="T174" s="2"/>
      <c r="U174" s="2"/>
    </row>
    <row r="175" spans="1:21">
      <c r="A175" s="1"/>
      <c r="B175" s="2"/>
      <c r="C175" s="2"/>
      <c r="D175" s="3"/>
      <c r="E175" s="4"/>
      <c r="F175" s="2"/>
      <c r="G175" s="2"/>
      <c r="H175" s="2"/>
      <c r="I175" s="2"/>
      <c r="J175" s="2"/>
      <c r="K175" s="2"/>
      <c r="L175" s="2"/>
      <c r="M175" s="2"/>
      <c r="N175" s="2"/>
      <c r="O175" s="2"/>
      <c r="P175" s="2"/>
      <c r="Q175" s="2"/>
      <c r="R175" s="2"/>
      <c r="S175" s="2"/>
      <c r="T175" s="2"/>
      <c r="U175" s="2"/>
    </row>
    <row r="176" spans="1:21">
      <c r="A176" s="1"/>
      <c r="B176" s="2"/>
      <c r="C176" s="2"/>
      <c r="D176" s="3"/>
      <c r="E176" s="4"/>
      <c r="F176" s="2"/>
      <c r="G176" s="2"/>
      <c r="H176" s="2"/>
      <c r="I176" s="2"/>
      <c r="J176" s="2"/>
      <c r="K176" s="2"/>
      <c r="L176" s="2"/>
      <c r="M176" s="2"/>
      <c r="N176" s="2"/>
      <c r="O176" s="2"/>
      <c r="P176" s="2"/>
      <c r="Q176" s="2"/>
      <c r="R176" s="2"/>
      <c r="S176" s="2"/>
      <c r="T176" s="2"/>
      <c r="U176" s="2"/>
    </row>
    <row r="177" spans="1:21">
      <c r="A177" s="1"/>
      <c r="B177" s="2"/>
      <c r="C177" s="2"/>
      <c r="D177" s="3"/>
      <c r="E177" s="4"/>
      <c r="F177" s="2"/>
      <c r="G177" s="2"/>
      <c r="H177" s="2"/>
      <c r="I177" s="2"/>
      <c r="J177" s="2"/>
      <c r="K177" s="2"/>
      <c r="L177" s="2"/>
      <c r="M177" s="2"/>
      <c r="N177" s="2"/>
      <c r="O177" s="2"/>
      <c r="P177" s="2"/>
      <c r="Q177" s="2"/>
      <c r="R177" s="2"/>
      <c r="S177" s="2"/>
      <c r="T177" s="2"/>
      <c r="U177" s="2"/>
    </row>
    <row r="178" spans="1:21">
      <c r="A178" s="1"/>
      <c r="B178" s="2"/>
      <c r="C178" s="2"/>
      <c r="D178" s="3"/>
      <c r="E178" s="4"/>
      <c r="F178" s="2"/>
      <c r="G178" s="2"/>
      <c r="H178" s="2"/>
      <c r="I178" s="2"/>
      <c r="J178" s="2"/>
      <c r="K178" s="2"/>
      <c r="L178" s="2"/>
      <c r="M178" s="2"/>
      <c r="N178" s="2"/>
      <c r="O178" s="2"/>
      <c r="P178" s="2"/>
      <c r="Q178" s="2"/>
      <c r="R178" s="2"/>
      <c r="S178" s="2"/>
      <c r="T178" s="2"/>
      <c r="U178" s="2"/>
    </row>
    <row r="179" spans="1:21">
      <c r="A179" s="1"/>
      <c r="B179" s="2"/>
      <c r="C179" s="2"/>
      <c r="D179" s="3"/>
      <c r="E179" s="4"/>
      <c r="F179" s="2"/>
      <c r="G179" s="2"/>
      <c r="H179" s="2"/>
      <c r="I179" s="2"/>
      <c r="J179" s="2"/>
      <c r="K179" s="2"/>
      <c r="L179" s="2"/>
      <c r="M179" s="2"/>
      <c r="N179" s="2"/>
      <c r="O179" s="2"/>
      <c r="P179" s="2"/>
      <c r="Q179" s="2"/>
      <c r="R179" s="2"/>
      <c r="S179" s="2"/>
      <c r="T179" s="2"/>
      <c r="U179" s="2"/>
    </row>
    <row r="180" spans="1:21">
      <c r="A180" s="1"/>
      <c r="B180" s="2"/>
      <c r="C180" s="2"/>
      <c r="D180" s="3"/>
      <c r="E180" s="4"/>
      <c r="F180" s="2"/>
      <c r="G180" s="2"/>
      <c r="H180" s="2"/>
      <c r="I180" s="2"/>
      <c r="J180" s="2"/>
      <c r="K180" s="2"/>
      <c r="L180" s="2"/>
      <c r="M180" s="2"/>
      <c r="N180" s="2"/>
      <c r="O180" s="2"/>
      <c r="P180" s="2"/>
      <c r="Q180" s="2"/>
      <c r="R180" s="2"/>
      <c r="S180" s="2"/>
      <c r="T180" s="2"/>
      <c r="U180" s="2"/>
    </row>
    <row r="181" spans="1:21">
      <c r="A181" s="1"/>
      <c r="B181" s="2"/>
      <c r="C181" s="2"/>
      <c r="D181" s="3"/>
      <c r="E181" s="4"/>
      <c r="F181" s="2"/>
      <c r="G181" s="2"/>
      <c r="H181" s="2"/>
      <c r="I181" s="2"/>
      <c r="J181" s="2"/>
      <c r="K181" s="2"/>
      <c r="L181" s="2"/>
      <c r="M181" s="2"/>
      <c r="N181" s="2"/>
      <c r="O181" s="2"/>
      <c r="P181" s="2"/>
      <c r="Q181" s="2"/>
      <c r="R181" s="2"/>
      <c r="S181" s="2"/>
      <c r="T181" s="2"/>
      <c r="U181" s="2"/>
    </row>
    <row r="182" spans="1:21">
      <c r="A182" s="1"/>
      <c r="B182" s="2"/>
      <c r="C182" s="2"/>
      <c r="D182" s="3"/>
      <c r="E182" s="4"/>
      <c r="F182" s="2"/>
      <c r="G182" s="2"/>
      <c r="H182" s="2"/>
      <c r="I182" s="2"/>
      <c r="J182" s="2"/>
      <c r="K182" s="2"/>
      <c r="L182" s="2"/>
      <c r="M182" s="2"/>
      <c r="N182" s="2"/>
      <c r="O182" s="2"/>
      <c r="P182" s="2"/>
      <c r="Q182" s="2"/>
      <c r="R182" s="2"/>
      <c r="S182" s="2"/>
      <c r="T182" s="2"/>
      <c r="U182" s="2"/>
    </row>
    <row r="183" spans="1:21">
      <c r="A183" s="1"/>
      <c r="B183" s="2"/>
      <c r="C183" s="2"/>
      <c r="D183" s="3"/>
      <c r="E183" s="4"/>
      <c r="F183" s="2"/>
      <c r="G183" s="2"/>
      <c r="H183" s="2"/>
      <c r="I183" s="2"/>
      <c r="J183" s="2"/>
      <c r="K183" s="2"/>
      <c r="L183" s="2"/>
      <c r="M183" s="2"/>
      <c r="N183" s="2"/>
      <c r="O183" s="2"/>
      <c r="P183" s="2"/>
      <c r="Q183" s="2"/>
      <c r="R183" s="2"/>
      <c r="S183" s="2"/>
      <c r="T183" s="2"/>
      <c r="U183" s="2"/>
    </row>
    <row r="184" spans="1:21">
      <c r="A184" s="1"/>
      <c r="B184" s="2"/>
      <c r="C184" s="2"/>
      <c r="D184" s="3"/>
      <c r="E184" s="4"/>
      <c r="F184" s="2"/>
      <c r="G184" s="2"/>
      <c r="H184" s="2"/>
      <c r="I184" s="2"/>
      <c r="J184" s="2"/>
      <c r="K184" s="2"/>
      <c r="L184" s="2"/>
      <c r="M184" s="2"/>
      <c r="N184" s="2"/>
      <c r="O184" s="2"/>
      <c r="P184" s="2"/>
      <c r="Q184" s="2"/>
      <c r="R184" s="2"/>
      <c r="S184" s="2"/>
      <c r="T184" s="2"/>
      <c r="U184" s="2"/>
    </row>
    <row r="185" spans="1:21">
      <c r="A185" s="1"/>
      <c r="B185" s="2"/>
      <c r="C185" s="2"/>
      <c r="D185" s="3"/>
      <c r="E185" s="4"/>
      <c r="F185" s="2"/>
      <c r="G185" s="2"/>
      <c r="H185" s="2"/>
      <c r="I185" s="2"/>
      <c r="J185" s="2"/>
      <c r="K185" s="2"/>
      <c r="L185" s="2"/>
      <c r="M185" s="2"/>
      <c r="N185" s="2"/>
      <c r="O185" s="2"/>
      <c r="P185" s="2"/>
      <c r="Q185" s="2"/>
      <c r="R185" s="2"/>
      <c r="S185" s="2"/>
      <c r="T185" s="2"/>
      <c r="U185" s="2"/>
    </row>
    <row r="186" spans="1:21">
      <c r="A186" s="1"/>
      <c r="B186" s="2"/>
      <c r="C186" s="2"/>
      <c r="D186" s="3"/>
      <c r="E186" s="4"/>
      <c r="F186" s="2"/>
      <c r="G186" s="2"/>
      <c r="H186" s="2"/>
      <c r="I186" s="2"/>
      <c r="J186" s="2"/>
      <c r="K186" s="2"/>
      <c r="L186" s="2"/>
      <c r="M186" s="2"/>
      <c r="N186" s="2"/>
      <c r="O186" s="2"/>
      <c r="P186" s="2"/>
      <c r="Q186" s="2"/>
      <c r="R186" s="2"/>
      <c r="S186" s="2"/>
      <c r="T186" s="2"/>
      <c r="U186" s="2"/>
    </row>
    <row r="187" spans="1:21">
      <c r="A187" s="1"/>
      <c r="B187" s="2"/>
      <c r="C187" s="2"/>
      <c r="D187" s="3"/>
      <c r="E187" s="4"/>
      <c r="F187" s="2"/>
      <c r="G187" s="2"/>
      <c r="H187" s="2"/>
      <c r="I187" s="2"/>
      <c r="J187" s="2"/>
      <c r="K187" s="2"/>
      <c r="L187" s="2"/>
      <c r="M187" s="2"/>
      <c r="N187" s="2"/>
      <c r="O187" s="2"/>
      <c r="P187" s="2"/>
      <c r="Q187" s="2"/>
      <c r="R187" s="2"/>
      <c r="S187" s="2"/>
      <c r="T187" s="2"/>
      <c r="U187" s="2"/>
    </row>
    <row r="188" spans="1:21">
      <c r="A188" s="1"/>
      <c r="B188" s="2"/>
      <c r="C188" s="2"/>
      <c r="D188" s="3"/>
      <c r="E188" s="4"/>
      <c r="F188" s="2"/>
      <c r="G188" s="2"/>
      <c r="H188" s="2"/>
      <c r="I188" s="2"/>
      <c r="J188" s="2"/>
      <c r="K188" s="2"/>
      <c r="L188" s="2"/>
      <c r="M188" s="2"/>
      <c r="N188" s="2"/>
      <c r="O188" s="2"/>
      <c r="P188" s="2"/>
      <c r="Q188" s="2"/>
      <c r="R188" s="2"/>
      <c r="S188" s="2"/>
      <c r="T188" s="2"/>
      <c r="U188" s="2"/>
    </row>
    <row r="189" spans="1:21">
      <c r="A189" s="1"/>
      <c r="B189" s="2"/>
      <c r="C189" s="2"/>
      <c r="D189" s="3"/>
      <c r="E189" s="4"/>
      <c r="F189" s="2"/>
      <c r="G189" s="2"/>
      <c r="H189" s="2"/>
      <c r="I189" s="2"/>
      <c r="J189" s="2"/>
      <c r="K189" s="2"/>
      <c r="L189" s="2"/>
      <c r="M189" s="2"/>
      <c r="N189" s="2"/>
      <c r="O189" s="2"/>
      <c r="P189" s="2"/>
      <c r="Q189" s="2"/>
      <c r="R189" s="2"/>
      <c r="S189" s="2"/>
      <c r="T189" s="2"/>
      <c r="U189" s="2"/>
    </row>
    <row r="190" spans="1:21">
      <c r="A190" s="1"/>
      <c r="B190" s="2"/>
      <c r="C190" s="2"/>
      <c r="D190" s="3"/>
      <c r="E190" s="4"/>
      <c r="F190" s="2"/>
      <c r="G190" s="2"/>
      <c r="H190" s="2"/>
      <c r="I190" s="2"/>
      <c r="J190" s="2"/>
      <c r="K190" s="2"/>
      <c r="L190" s="2"/>
      <c r="M190" s="2"/>
      <c r="N190" s="2"/>
      <c r="O190" s="2"/>
      <c r="P190" s="2"/>
      <c r="Q190" s="2"/>
      <c r="R190" s="2"/>
      <c r="S190" s="2"/>
      <c r="T190" s="2"/>
      <c r="U190" s="2"/>
    </row>
    <row r="191" spans="1:21">
      <c r="A191" s="1"/>
      <c r="B191" s="2"/>
      <c r="C191" s="2"/>
      <c r="D191" s="3"/>
      <c r="E191" s="4"/>
      <c r="F191" s="2"/>
      <c r="G191" s="2"/>
      <c r="H191" s="2"/>
      <c r="I191" s="2"/>
      <c r="J191" s="2"/>
      <c r="K191" s="2"/>
      <c r="L191" s="2"/>
      <c r="M191" s="2"/>
      <c r="N191" s="2"/>
      <c r="O191" s="2"/>
      <c r="P191" s="2"/>
      <c r="Q191" s="2"/>
      <c r="R191" s="2"/>
      <c r="S191" s="2"/>
      <c r="T191" s="2"/>
      <c r="U191" s="2"/>
    </row>
    <row r="192" spans="1:21">
      <c r="A192" s="1"/>
      <c r="B192" s="2"/>
      <c r="C192" s="2"/>
      <c r="D192" s="3"/>
      <c r="E192" s="4"/>
      <c r="F192" s="2"/>
      <c r="G192" s="2"/>
      <c r="H192" s="2"/>
      <c r="I192" s="2"/>
      <c r="J192" s="2"/>
      <c r="K192" s="2"/>
      <c r="L192" s="2"/>
      <c r="M192" s="2"/>
      <c r="N192" s="2"/>
      <c r="O192" s="2"/>
      <c r="P192" s="2"/>
      <c r="Q192" s="2"/>
      <c r="R192" s="2"/>
      <c r="S192" s="2"/>
      <c r="T192" s="2"/>
      <c r="U192" s="2"/>
    </row>
    <row r="193" spans="1:21">
      <c r="A193" s="1"/>
      <c r="B193" s="2"/>
      <c r="C193" s="2"/>
      <c r="D193" s="3"/>
      <c r="E193" s="4"/>
      <c r="F193" s="2"/>
      <c r="G193" s="2"/>
      <c r="H193" s="2"/>
      <c r="I193" s="2"/>
      <c r="J193" s="2"/>
      <c r="K193" s="2"/>
      <c r="L193" s="2"/>
      <c r="M193" s="2"/>
      <c r="N193" s="2"/>
      <c r="O193" s="2"/>
      <c r="P193" s="2"/>
      <c r="Q193" s="2"/>
      <c r="R193" s="2"/>
      <c r="S193" s="2"/>
      <c r="T193" s="2"/>
      <c r="U193" s="2"/>
    </row>
    <row r="194" spans="1:21">
      <c r="A194" s="1"/>
      <c r="B194" s="2"/>
      <c r="C194" s="2"/>
      <c r="D194" s="3"/>
      <c r="E194" s="4"/>
      <c r="F194" s="2"/>
      <c r="G194" s="2"/>
      <c r="H194" s="2"/>
      <c r="I194" s="2"/>
      <c r="J194" s="2"/>
      <c r="K194" s="2"/>
      <c r="L194" s="2"/>
      <c r="M194" s="2"/>
      <c r="N194" s="2"/>
      <c r="O194" s="2"/>
      <c r="P194" s="2"/>
      <c r="Q194" s="2"/>
      <c r="R194" s="2"/>
      <c r="S194" s="2"/>
      <c r="T194" s="2"/>
      <c r="U194" s="2"/>
    </row>
    <row r="195" spans="1:21">
      <c r="A195" s="1"/>
      <c r="B195" s="2"/>
      <c r="C195" s="2"/>
      <c r="D195" s="3"/>
      <c r="E195" s="4"/>
      <c r="F195" s="2"/>
      <c r="G195" s="2"/>
      <c r="H195" s="2"/>
      <c r="I195" s="2"/>
      <c r="J195" s="2"/>
      <c r="K195" s="2"/>
      <c r="L195" s="2"/>
      <c r="M195" s="2"/>
      <c r="N195" s="2"/>
      <c r="O195" s="2"/>
      <c r="P195" s="2"/>
      <c r="Q195" s="2"/>
      <c r="R195" s="2"/>
      <c r="S195" s="2"/>
      <c r="T195" s="2"/>
      <c r="U195" s="2"/>
    </row>
    <row r="196" spans="1:21">
      <c r="A196" s="1"/>
      <c r="B196" s="2"/>
      <c r="C196" s="2"/>
      <c r="D196" s="3"/>
      <c r="E196" s="4"/>
      <c r="F196" s="2"/>
      <c r="G196" s="2"/>
      <c r="H196" s="2"/>
      <c r="I196" s="2"/>
      <c r="J196" s="2"/>
      <c r="K196" s="2"/>
      <c r="L196" s="2"/>
      <c r="M196" s="2"/>
      <c r="N196" s="2"/>
      <c r="O196" s="2"/>
      <c r="P196" s="2"/>
      <c r="Q196" s="2"/>
      <c r="R196" s="2"/>
      <c r="S196" s="2"/>
      <c r="T196" s="2"/>
      <c r="U196" s="2"/>
    </row>
    <row r="197" spans="1:21">
      <c r="A197" s="1"/>
      <c r="B197" s="2"/>
      <c r="C197" s="2"/>
      <c r="D197" s="3"/>
      <c r="E197" s="4"/>
      <c r="F197" s="2"/>
      <c r="G197" s="2"/>
      <c r="H197" s="2"/>
      <c r="I197" s="2"/>
      <c r="J197" s="2"/>
      <c r="K197" s="2"/>
      <c r="L197" s="2"/>
      <c r="M197" s="2"/>
      <c r="N197" s="2"/>
      <c r="O197" s="2"/>
      <c r="P197" s="2"/>
      <c r="Q197" s="2"/>
      <c r="R197" s="2"/>
      <c r="S197" s="2"/>
      <c r="T197" s="2"/>
      <c r="U197" s="2"/>
    </row>
    <row r="198" spans="1:21">
      <c r="A198" s="1"/>
      <c r="B198" s="2"/>
      <c r="C198" s="2"/>
      <c r="D198" s="3"/>
      <c r="E198" s="4"/>
      <c r="F198" s="2"/>
      <c r="G198" s="2"/>
      <c r="H198" s="2"/>
      <c r="I198" s="2"/>
      <c r="J198" s="2"/>
      <c r="K198" s="2"/>
      <c r="L198" s="2"/>
      <c r="M198" s="2"/>
      <c r="N198" s="2"/>
      <c r="O198" s="2"/>
      <c r="P198" s="2"/>
      <c r="Q198" s="2"/>
      <c r="R198" s="2"/>
      <c r="S198" s="2"/>
      <c r="T198" s="2"/>
      <c r="U198" s="2"/>
    </row>
    <row r="199" spans="1:21">
      <c r="A199" s="1"/>
      <c r="B199" s="2"/>
      <c r="C199" s="2"/>
      <c r="D199" s="3"/>
      <c r="E199" s="4"/>
      <c r="F199" s="2"/>
      <c r="G199" s="2"/>
      <c r="H199" s="2"/>
      <c r="I199" s="2"/>
      <c r="J199" s="2"/>
      <c r="K199" s="2"/>
      <c r="L199" s="2"/>
      <c r="M199" s="2"/>
      <c r="N199" s="2"/>
      <c r="O199" s="2"/>
      <c r="P199" s="2"/>
      <c r="Q199" s="2"/>
      <c r="R199" s="2"/>
      <c r="S199" s="2"/>
      <c r="T199" s="2"/>
      <c r="U199" s="2"/>
    </row>
    <row r="200" spans="1:21">
      <c r="A200" s="1"/>
      <c r="B200" s="2"/>
      <c r="C200" s="2"/>
      <c r="D200" s="3"/>
      <c r="E200" s="4"/>
      <c r="F200" s="2"/>
      <c r="G200" s="2"/>
      <c r="H200" s="2"/>
      <c r="I200" s="2"/>
      <c r="J200" s="2"/>
      <c r="K200" s="2"/>
      <c r="L200" s="2"/>
      <c r="M200" s="2"/>
      <c r="N200" s="2"/>
      <c r="O200" s="2"/>
      <c r="P200" s="2"/>
      <c r="Q200" s="2"/>
      <c r="R200" s="2"/>
      <c r="S200" s="2"/>
      <c r="T200" s="2"/>
      <c r="U200" s="2"/>
    </row>
    <row r="201" spans="1:21">
      <c r="A201" s="1"/>
      <c r="B201" s="2"/>
      <c r="C201" s="2"/>
      <c r="D201" s="3"/>
      <c r="E201" s="4"/>
      <c r="F201" s="2"/>
      <c r="G201" s="2"/>
      <c r="H201" s="2"/>
      <c r="I201" s="2"/>
      <c r="J201" s="2"/>
      <c r="K201" s="2"/>
      <c r="L201" s="2"/>
      <c r="M201" s="2"/>
      <c r="N201" s="2"/>
      <c r="O201" s="2"/>
      <c r="P201" s="2"/>
      <c r="Q201" s="2"/>
      <c r="R201" s="2"/>
      <c r="S201" s="2"/>
      <c r="T201" s="2"/>
      <c r="U201" s="2"/>
    </row>
    <row r="202" spans="1:21">
      <c r="A202" s="1"/>
      <c r="B202" s="2"/>
      <c r="C202" s="2"/>
      <c r="D202" s="3"/>
      <c r="E202" s="4"/>
      <c r="F202" s="2"/>
      <c r="G202" s="2"/>
      <c r="H202" s="2"/>
      <c r="I202" s="2"/>
      <c r="J202" s="2"/>
      <c r="K202" s="2"/>
      <c r="L202" s="2"/>
      <c r="M202" s="2"/>
      <c r="N202" s="2"/>
      <c r="O202" s="2"/>
      <c r="P202" s="2"/>
      <c r="Q202" s="2"/>
      <c r="R202" s="2"/>
      <c r="S202" s="2"/>
      <c r="T202" s="2"/>
      <c r="U202" s="2"/>
    </row>
    <row r="203" spans="1:21">
      <c r="A203" s="1"/>
      <c r="B203" s="2"/>
      <c r="C203" s="2"/>
      <c r="D203" s="3"/>
      <c r="E203" s="4"/>
      <c r="F203" s="2"/>
      <c r="G203" s="2"/>
      <c r="H203" s="2"/>
      <c r="I203" s="2"/>
      <c r="J203" s="2"/>
      <c r="K203" s="2"/>
      <c r="L203" s="2"/>
      <c r="M203" s="2"/>
      <c r="N203" s="2"/>
      <c r="O203" s="2"/>
      <c r="P203" s="2"/>
      <c r="Q203" s="2"/>
      <c r="R203" s="2"/>
      <c r="S203" s="2"/>
      <c r="T203" s="2"/>
      <c r="U203" s="2"/>
    </row>
    <row r="204" spans="1:21">
      <c r="A204" s="1"/>
      <c r="B204" s="2"/>
      <c r="C204" s="2"/>
      <c r="D204" s="3"/>
      <c r="E204" s="4"/>
      <c r="F204" s="2"/>
      <c r="G204" s="2"/>
      <c r="H204" s="2"/>
      <c r="I204" s="2"/>
      <c r="J204" s="2"/>
      <c r="K204" s="2"/>
      <c r="L204" s="2"/>
      <c r="M204" s="2"/>
      <c r="N204" s="2"/>
      <c r="O204" s="2"/>
      <c r="P204" s="2"/>
      <c r="Q204" s="2"/>
      <c r="R204" s="2"/>
      <c r="S204" s="2"/>
      <c r="T204" s="2"/>
      <c r="U204" s="2"/>
    </row>
    <row r="205" spans="1:21">
      <c r="A205" s="1"/>
      <c r="B205" s="2"/>
      <c r="C205" s="2"/>
      <c r="D205" s="3"/>
      <c r="E205" s="4"/>
      <c r="F205" s="2"/>
      <c r="G205" s="2"/>
      <c r="H205" s="2"/>
      <c r="I205" s="2"/>
      <c r="J205" s="2"/>
      <c r="K205" s="2"/>
      <c r="L205" s="2"/>
      <c r="M205" s="2"/>
      <c r="N205" s="2"/>
      <c r="O205" s="2"/>
      <c r="P205" s="2"/>
      <c r="Q205" s="2"/>
      <c r="R205" s="2"/>
      <c r="S205" s="2"/>
      <c r="T205" s="2"/>
      <c r="U205" s="2"/>
    </row>
    <row r="206" spans="1:21">
      <c r="A206" s="1"/>
      <c r="B206" s="2"/>
      <c r="C206" s="2"/>
      <c r="D206" s="3"/>
      <c r="E206" s="4"/>
      <c r="F206" s="2"/>
      <c r="G206" s="2"/>
      <c r="H206" s="2"/>
      <c r="I206" s="2"/>
      <c r="J206" s="2"/>
      <c r="K206" s="2"/>
      <c r="L206" s="2"/>
      <c r="M206" s="2"/>
      <c r="N206" s="2"/>
      <c r="O206" s="2"/>
      <c r="P206" s="2"/>
      <c r="Q206" s="2"/>
      <c r="R206" s="2"/>
      <c r="S206" s="2"/>
      <c r="T206" s="2"/>
      <c r="U206" s="2"/>
    </row>
    <row r="207" spans="1:21">
      <c r="A207" s="1"/>
      <c r="B207" s="2"/>
      <c r="C207" s="2"/>
      <c r="D207" s="3"/>
      <c r="E207" s="4"/>
      <c r="F207" s="2"/>
      <c r="G207" s="2"/>
      <c r="H207" s="2"/>
      <c r="I207" s="2"/>
      <c r="J207" s="2"/>
      <c r="K207" s="2"/>
      <c r="L207" s="2"/>
      <c r="M207" s="2"/>
      <c r="N207" s="2"/>
      <c r="O207" s="2"/>
      <c r="P207" s="2"/>
      <c r="Q207" s="2"/>
      <c r="R207" s="2"/>
      <c r="S207" s="2"/>
      <c r="T207" s="2"/>
      <c r="U207" s="2"/>
    </row>
    <row r="208" spans="1:21">
      <c r="A208" s="1"/>
      <c r="B208" s="2"/>
      <c r="C208" s="2"/>
      <c r="D208" s="3"/>
      <c r="E208" s="4"/>
      <c r="F208" s="2"/>
      <c r="G208" s="2"/>
      <c r="H208" s="2"/>
      <c r="I208" s="2"/>
      <c r="J208" s="2"/>
      <c r="K208" s="2"/>
      <c r="L208" s="2"/>
      <c r="M208" s="2"/>
      <c r="N208" s="2"/>
      <c r="O208" s="2"/>
      <c r="P208" s="2"/>
      <c r="Q208" s="2"/>
      <c r="R208" s="2"/>
      <c r="S208" s="2"/>
      <c r="T208" s="2"/>
      <c r="U208" s="2"/>
    </row>
    <row r="209" spans="1:21">
      <c r="A209" s="1"/>
      <c r="B209" s="2"/>
      <c r="C209" s="2"/>
      <c r="D209" s="3"/>
      <c r="E209" s="4"/>
      <c r="F209" s="2"/>
      <c r="G209" s="2"/>
      <c r="H209" s="2"/>
      <c r="I209" s="2"/>
      <c r="J209" s="2"/>
      <c r="K209" s="2"/>
      <c r="L209" s="2"/>
      <c r="M209" s="2"/>
      <c r="N209" s="2"/>
      <c r="O209" s="2"/>
      <c r="P209" s="2"/>
      <c r="Q209" s="2"/>
      <c r="R209" s="2"/>
      <c r="S209" s="2"/>
      <c r="T209" s="2"/>
      <c r="U209" s="2"/>
    </row>
    <row r="210" spans="1:21">
      <c r="A210" s="1"/>
      <c r="B210" s="2"/>
      <c r="C210" s="2"/>
      <c r="D210" s="3"/>
      <c r="E210" s="4"/>
      <c r="F210" s="2"/>
      <c r="G210" s="2"/>
      <c r="H210" s="2"/>
      <c r="I210" s="2"/>
      <c r="J210" s="2"/>
      <c r="K210" s="2"/>
      <c r="L210" s="2"/>
      <c r="M210" s="2"/>
      <c r="N210" s="2"/>
      <c r="O210" s="2"/>
      <c r="P210" s="2"/>
      <c r="Q210" s="2"/>
      <c r="R210" s="2"/>
      <c r="S210" s="2"/>
      <c r="T210" s="2"/>
      <c r="U210" s="2"/>
    </row>
    <row r="211" spans="1:21">
      <c r="A211" s="1"/>
      <c r="B211" s="2"/>
      <c r="C211" s="2"/>
      <c r="D211" s="3"/>
      <c r="E211" s="4"/>
      <c r="F211" s="2"/>
      <c r="G211" s="2"/>
      <c r="H211" s="2"/>
      <c r="I211" s="2"/>
      <c r="J211" s="2"/>
      <c r="K211" s="2"/>
      <c r="L211" s="2"/>
      <c r="M211" s="2"/>
      <c r="N211" s="2"/>
      <c r="O211" s="2"/>
      <c r="P211" s="2"/>
      <c r="Q211" s="2"/>
      <c r="R211" s="2"/>
      <c r="S211" s="2"/>
      <c r="T211" s="2"/>
      <c r="U211" s="2"/>
    </row>
    <row r="212" spans="1:21">
      <c r="A212" s="1"/>
      <c r="B212" s="2"/>
      <c r="C212" s="2"/>
      <c r="D212" s="3"/>
      <c r="E212" s="4"/>
      <c r="F212" s="2"/>
      <c r="G212" s="2"/>
      <c r="H212" s="2"/>
      <c r="I212" s="2"/>
      <c r="J212" s="2"/>
      <c r="K212" s="2"/>
      <c r="L212" s="2"/>
      <c r="M212" s="2"/>
      <c r="N212" s="2"/>
      <c r="O212" s="2"/>
      <c r="P212" s="2"/>
      <c r="Q212" s="2"/>
      <c r="R212" s="2"/>
      <c r="S212" s="2"/>
      <c r="T212" s="2"/>
      <c r="U212" s="2"/>
    </row>
    <row r="213" spans="1:21">
      <c r="A213" s="1"/>
      <c r="B213" s="2"/>
      <c r="C213" s="2"/>
      <c r="D213" s="3"/>
      <c r="E213" s="4"/>
      <c r="F213" s="2"/>
      <c r="G213" s="2"/>
      <c r="H213" s="2"/>
      <c r="I213" s="2"/>
      <c r="J213" s="2"/>
      <c r="K213" s="2"/>
      <c r="L213" s="2"/>
      <c r="M213" s="2"/>
      <c r="N213" s="2"/>
      <c r="O213" s="2"/>
      <c r="P213" s="2"/>
      <c r="Q213" s="2"/>
      <c r="R213" s="2"/>
      <c r="S213" s="2"/>
      <c r="T213" s="2"/>
      <c r="U213" s="2"/>
    </row>
    <row r="214" spans="1:21">
      <c r="A214" s="1"/>
      <c r="B214" s="2"/>
      <c r="C214" s="2"/>
      <c r="D214" s="3"/>
      <c r="E214" s="4"/>
      <c r="F214" s="2"/>
      <c r="G214" s="2"/>
      <c r="H214" s="2"/>
      <c r="I214" s="2"/>
      <c r="J214" s="2"/>
      <c r="K214" s="2"/>
      <c r="L214" s="2"/>
      <c r="M214" s="2"/>
      <c r="N214" s="2"/>
      <c r="O214" s="2"/>
      <c r="P214" s="2"/>
      <c r="Q214" s="2"/>
      <c r="R214" s="2"/>
      <c r="S214" s="2"/>
      <c r="T214" s="2"/>
      <c r="U214" s="2"/>
    </row>
    <row r="215" spans="1:21">
      <c r="A215" s="1"/>
      <c r="B215" s="2"/>
      <c r="C215" s="2"/>
      <c r="D215" s="3"/>
      <c r="E215" s="4"/>
      <c r="F215" s="2"/>
      <c r="G215" s="2"/>
      <c r="H215" s="2"/>
      <c r="I215" s="2"/>
      <c r="J215" s="2"/>
      <c r="K215" s="2"/>
      <c r="L215" s="2"/>
      <c r="M215" s="2"/>
      <c r="N215" s="2"/>
      <c r="O215" s="2"/>
      <c r="P215" s="2"/>
      <c r="Q215" s="2"/>
      <c r="R215" s="2"/>
      <c r="S215" s="2"/>
      <c r="T215" s="2"/>
      <c r="U215" s="2"/>
    </row>
    <row r="216" spans="1:21">
      <c r="A216" s="1"/>
      <c r="B216" s="2"/>
      <c r="C216" s="2"/>
      <c r="D216" s="3"/>
      <c r="E216" s="4"/>
      <c r="F216" s="2"/>
      <c r="G216" s="2"/>
      <c r="H216" s="2"/>
      <c r="I216" s="2"/>
      <c r="J216" s="2"/>
      <c r="K216" s="2"/>
      <c r="L216" s="2"/>
      <c r="M216" s="2"/>
      <c r="N216" s="2"/>
      <c r="O216" s="2"/>
      <c r="P216" s="2"/>
      <c r="Q216" s="2"/>
      <c r="R216" s="2"/>
      <c r="S216" s="2"/>
      <c r="T216" s="2"/>
      <c r="U216" s="2"/>
    </row>
    <row r="217" spans="1:21">
      <c r="A217" s="1"/>
      <c r="B217" s="2"/>
      <c r="C217" s="2"/>
      <c r="D217" s="3"/>
      <c r="E217" s="4"/>
      <c r="F217" s="2"/>
      <c r="G217" s="2"/>
      <c r="H217" s="2"/>
      <c r="I217" s="2"/>
      <c r="J217" s="2"/>
      <c r="K217" s="2"/>
      <c r="L217" s="2"/>
      <c r="M217" s="2"/>
      <c r="N217" s="2"/>
      <c r="O217" s="2"/>
      <c r="P217" s="2"/>
      <c r="Q217" s="2"/>
      <c r="R217" s="2"/>
      <c r="S217" s="2"/>
      <c r="T217" s="2"/>
      <c r="U217" s="2"/>
    </row>
    <row r="218" spans="1:21">
      <c r="A218" s="1"/>
      <c r="B218" s="2"/>
      <c r="C218" s="2"/>
      <c r="D218" s="3"/>
      <c r="E218" s="4"/>
      <c r="F218" s="2"/>
      <c r="G218" s="2"/>
      <c r="H218" s="2"/>
      <c r="I218" s="2"/>
      <c r="J218" s="2"/>
      <c r="K218" s="2"/>
      <c r="L218" s="2"/>
      <c r="M218" s="2"/>
      <c r="N218" s="2"/>
      <c r="O218" s="2"/>
      <c r="P218" s="2"/>
      <c r="Q218" s="2"/>
      <c r="R218" s="2"/>
      <c r="S218" s="2"/>
      <c r="T218" s="2"/>
      <c r="U218" s="2"/>
    </row>
    <row r="219" spans="1:21">
      <c r="A219" s="1"/>
      <c r="B219" s="2"/>
      <c r="C219" s="2"/>
      <c r="D219" s="3"/>
      <c r="E219" s="4"/>
      <c r="F219" s="2"/>
      <c r="G219" s="2"/>
      <c r="H219" s="2"/>
      <c r="I219" s="2"/>
      <c r="J219" s="2"/>
      <c r="K219" s="2"/>
      <c r="L219" s="2"/>
      <c r="M219" s="2"/>
      <c r="N219" s="2"/>
      <c r="O219" s="2"/>
      <c r="P219" s="2"/>
      <c r="Q219" s="2"/>
      <c r="R219" s="2"/>
      <c r="S219" s="2"/>
      <c r="T219" s="2"/>
      <c r="U219" s="2"/>
    </row>
    <row r="220" spans="1:21">
      <c r="A220" s="1"/>
      <c r="B220" s="2"/>
      <c r="C220" s="2"/>
      <c r="D220" s="3"/>
      <c r="E220" s="4"/>
      <c r="F220" s="2"/>
      <c r="G220" s="2"/>
      <c r="H220" s="2"/>
      <c r="I220" s="2"/>
      <c r="J220" s="2"/>
      <c r="K220" s="2"/>
      <c r="L220" s="2"/>
      <c r="M220" s="2"/>
      <c r="N220" s="2"/>
      <c r="O220" s="2"/>
      <c r="P220" s="2"/>
      <c r="Q220" s="2"/>
      <c r="R220" s="2"/>
      <c r="S220" s="2"/>
      <c r="T220" s="2"/>
      <c r="U220" s="2"/>
    </row>
    <row r="221" spans="1:21">
      <c r="A221" s="1"/>
      <c r="B221" s="2"/>
      <c r="C221" s="2"/>
      <c r="D221" s="3"/>
      <c r="E221" s="4"/>
      <c r="F221" s="2"/>
      <c r="G221" s="2"/>
      <c r="H221" s="2"/>
      <c r="I221" s="2"/>
      <c r="J221" s="2"/>
      <c r="K221" s="2"/>
      <c r="L221" s="2"/>
      <c r="M221" s="2"/>
      <c r="N221" s="2"/>
      <c r="O221" s="2"/>
      <c r="P221" s="2"/>
      <c r="Q221" s="2"/>
      <c r="R221" s="2"/>
      <c r="S221" s="2"/>
      <c r="T221" s="2"/>
      <c r="U221" s="2"/>
    </row>
    <row r="222" spans="1:21">
      <c r="A222" s="1"/>
      <c r="B222" s="2"/>
      <c r="C222" s="2"/>
      <c r="D222" s="3"/>
      <c r="E222" s="4"/>
      <c r="F222" s="2"/>
      <c r="G222" s="2"/>
      <c r="H222" s="2"/>
      <c r="I222" s="2"/>
      <c r="J222" s="2"/>
      <c r="K222" s="2"/>
      <c r="L222" s="2"/>
      <c r="M222" s="2"/>
      <c r="N222" s="2"/>
      <c r="O222" s="2"/>
      <c r="P222" s="2"/>
      <c r="Q222" s="2"/>
      <c r="R222" s="2"/>
      <c r="S222" s="2"/>
      <c r="T222" s="2"/>
      <c r="U222" s="2"/>
    </row>
    <row r="223" spans="1:21">
      <c r="A223" s="1"/>
      <c r="B223" s="2"/>
      <c r="C223" s="2"/>
      <c r="D223" s="3"/>
      <c r="E223" s="4"/>
      <c r="F223" s="2"/>
      <c r="G223" s="2"/>
      <c r="H223" s="2"/>
      <c r="I223" s="2"/>
      <c r="J223" s="2"/>
      <c r="K223" s="2"/>
      <c r="L223" s="2"/>
      <c r="M223" s="2"/>
      <c r="N223" s="2"/>
      <c r="O223" s="2"/>
      <c r="P223" s="2"/>
      <c r="Q223" s="2"/>
      <c r="R223" s="2"/>
      <c r="S223" s="2"/>
      <c r="T223" s="2"/>
      <c r="U223" s="2"/>
    </row>
    <row r="224" spans="1:21">
      <c r="A224" s="1"/>
      <c r="B224" s="2"/>
      <c r="C224" s="2"/>
      <c r="D224" s="3"/>
      <c r="E224" s="4"/>
      <c r="F224" s="2"/>
      <c r="G224" s="2"/>
      <c r="H224" s="2"/>
      <c r="I224" s="2"/>
      <c r="J224" s="2"/>
      <c r="K224" s="2"/>
      <c r="L224" s="2"/>
      <c r="M224" s="2"/>
      <c r="N224" s="2"/>
      <c r="O224" s="2"/>
      <c r="P224" s="2"/>
      <c r="Q224" s="2"/>
      <c r="R224" s="2"/>
      <c r="S224" s="2"/>
      <c r="T224" s="2"/>
      <c r="U224" s="2"/>
    </row>
    <row r="225" spans="1:21">
      <c r="A225" s="1"/>
      <c r="B225" s="2"/>
      <c r="C225" s="2"/>
      <c r="D225" s="3"/>
      <c r="E225" s="4"/>
      <c r="F225" s="2"/>
      <c r="G225" s="2"/>
      <c r="H225" s="2"/>
      <c r="I225" s="2"/>
      <c r="J225" s="2"/>
      <c r="K225" s="2"/>
      <c r="L225" s="2"/>
      <c r="M225" s="2"/>
      <c r="N225" s="2"/>
      <c r="O225" s="2"/>
      <c r="P225" s="2"/>
      <c r="Q225" s="2"/>
      <c r="R225" s="2"/>
      <c r="S225" s="2"/>
      <c r="T225" s="2"/>
      <c r="U225" s="2"/>
    </row>
    <row r="226" spans="1:21">
      <c r="A226" s="1"/>
      <c r="B226" s="2"/>
      <c r="C226" s="2"/>
      <c r="D226" s="3"/>
      <c r="E226" s="4"/>
      <c r="F226" s="2"/>
      <c r="G226" s="2"/>
      <c r="H226" s="2"/>
      <c r="I226" s="2"/>
      <c r="J226" s="2"/>
      <c r="K226" s="2"/>
      <c r="L226" s="2"/>
      <c r="M226" s="2"/>
      <c r="N226" s="2"/>
      <c r="O226" s="2"/>
      <c r="P226" s="2"/>
      <c r="Q226" s="2"/>
      <c r="R226" s="2"/>
      <c r="S226" s="2"/>
      <c r="T226" s="2"/>
      <c r="U226" s="2"/>
    </row>
    <row r="227" spans="1:21">
      <c r="A227" s="1"/>
      <c r="B227" s="2"/>
      <c r="C227" s="2"/>
      <c r="D227" s="3"/>
      <c r="E227" s="4"/>
      <c r="F227" s="2"/>
      <c r="G227" s="2"/>
      <c r="H227" s="2"/>
      <c r="I227" s="2"/>
      <c r="J227" s="2"/>
      <c r="K227" s="2"/>
      <c r="L227" s="2"/>
      <c r="M227" s="2"/>
      <c r="N227" s="2"/>
      <c r="O227" s="2"/>
      <c r="P227" s="2"/>
      <c r="Q227" s="2"/>
      <c r="R227" s="2"/>
      <c r="S227" s="2"/>
      <c r="T227" s="2"/>
      <c r="U227" s="2"/>
    </row>
    <row r="228" spans="1:21">
      <c r="A228" s="1"/>
      <c r="B228" s="2"/>
      <c r="C228" s="2"/>
      <c r="D228" s="3"/>
      <c r="E228" s="4"/>
      <c r="F228" s="2"/>
      <c r="G228" s="2"/>
      <c r="H228" s="2"/>
      <c r="I228" s="2"/>
      <c r="J228" s="2"/>
      <c r="K228" s="2"/>
      <c r="L228" s="2"/>
      <c r="M228" s="2"/>
      <c r="N228" s="2"/>
      <c r="O228" s="2"/>
      <c r="P228" s="2"/>
      <c r="Q228" s="2"/>
      <c r="R228" s="2"/>
      <c r="S228" s="2"/>
      <c r="T228" s="2"/>
      <c r="U228" s="2"/>
    </row>
    <row r="229" spans="1:21">
      <c r="A229" s="1"/>
      <c r="B229" s="2"/>
      <c r="C229" s="2"/>
      <c r="D229" s="3"/>
      <c r="E229" s="4"/>
      <c r="F229" s="2"/>
      <c r="G229" s="2"/>
      <c r="H229" s="2"/>
      <c r="I229" s="2"/>
      <c r="J229" s="2"/>
      <c r="K229" s="2"/>
      <c r="L229" s="2"/>
      <c r="M229" s="2"/>
      <c r="N229" s="2"/>
      <c r="O229" s="2"/>
      <c r="P229" s="2"/>
      <c r="Q229" s="2"/>
      <c r="R229" s="2"/>
      <c r="S229" s="2"/>
      <c r="T229" s="2"/>
      <c r="U229" s="2"/>
    </row>
    <row r="230" spans="1:21">
      <c r="A230" s="1"/>
      <c r="B230" s="2"/>
      <c r="C230" s="2"/>
      <c r="D230" s="3"/>
      <c r="E230" s="4"/>
      <c r="F230" s="2"/>
      <c r="G230" s="2"/>
      <c r="H230" s="2"/>
      <c r="I230" s="2"/>
      <c r="J230" s="2"/>
      <c r="K230" s="2"/>
      <c r="L230" s="2"/>
      <c r="M230" s="2"/>
      <c r="N230" s="2"/>
      <c r="O230" s="2"/>
      <c r="P230" s="2"/>
      <c r="Q230" s="2"/>
      <c r="R230" s="2"/>
      <c r="S230" s="2"/>
      <c r="T230" s="2"/>
      <c r="U230" s="2"/>
    </row>
    <row r="231" spans="1:21">
      <c r="A231" s="1"/>
      <c r="B231" s="2"/>
      <c r="C231" s="2"/>
      <c r="D231" s="3"/>
      <c r="E231" s="4"/>
      <c r="F231" s="2"/>
      <c r="G231" s="2"/>
      <c r="H231" s="2"/>
      <c r="I231" s="2"/>
      <c r="J231" s="2"/>
      <c r="K231" s="2"/>
      <c r="L231" s="2"/>
      <c r="M231" s="2"/>
      <c r="N231" s="2"/>
      <c r="O231" s="2"/>
      <c r="P231" s="2"/>
      <c r="Q231" s="2"/>
      <c r="R231" s="2"/>
      <c r="S231" s="2"/>
      <c r="T231" s="2"/>
      <c r="U231" s="2"/>
    </row>
    <row r="232" spans="1:21">
      <c r="A232" s="1"/>
      <c r="B232" s="2"/>
      <c r="C232" s="2"/>
      <c r="D232" s="3"/>
      <c r="E232" s="4"/>
      <c r="F232" s="2"/>
      <c r="G232" s="2"/>
      <c r="H232" s="2"/>
      <c r="I232" s="2"/>
      <c r="J232" s="2"/>
      <c r="K232" s="2"/>
      <c r="L232" s="2"/>
      <c r="M232" s="2"/>
      <c r="N232" s="2"/>
      <c r="O232" s="2"/>
      <c r="P232" s="2"/>
      <c r="Q232" s="2"/>
      <c r="R232" s="2"/>
      <c r="S232" s="2"/>
      <c r="T232" s="2"/>
      <c r="U232" s="2"/>
    </row>
    <row r="233" spans="1:21">
      <c r="A233" s="1"/>
      <c r="B233" s="2"/>
      <c r="C233" s="2"/>
      <c r="D233" s="3"/>
      <c r="E233" s="4"/>
      <c r="F233" s="2"/>
      <c r="G233" s="2"/>
      <c r="H233" s="2"/>
      <c r="I233" s="2"/>
      <c r="J233" s="2"/>
      <c r="K233" s="2"/>
      <c r="L233" s="2"/>
      <c r="M233" s="2"/>
      <c r="N233" s="2"/>
      <c r="O233" s="2"/>
      <c r="P233" s="2"/>
      <c r="Q233" s="2"/>
      <c r="R233" s="2"/>
      <c r="S233" s="2"/>
      <c r="T233" s="2"/>
      <c r="U233" s="2"/>
    </row>
    <row r="234" spans="1:21">
      <c r="A234" s="1"/>
      <c r="B234" s="2"/>
      <c r="C234" s="2"/>
      <c r="D234" s="3"/>
      <c r="E234" s="4"/>
      <c r="F234" s="2"/>
      <c r="G234" s="2"/>
      <c r="H234" s="2"/>
      <c r="I234" s="2"/>
      <c r="J234" s="2"/>
      <c r="K234" s="2"/>
      <c r="L234" s="2"/>
      <c r="M234" s="2"/>
      <c r="N234" s="2"/>
      <c r="O234" s="2"/>
      <c r="P234" s="2"/>
      <c r="Q234" s="2"/>
      <c r="R234" s="2"/>
      <c r="S234" s="2"/>
      <c r="T234" s="2"/>
      <c r="U234" s="2"/>
    </row>
    <row r="235" spans="1:21">
      <c r="A235" s="1"/>
      <c r="B235" s="2"/>
      <c r="C235" s="2"/>
      <c r="D235" s="3"/>
      <c r="E235" s="4"/>
      <c r="F235" s="2"/>
      <c r="G235" s="2"/>
      <c r="H235" s="2"/>
      <c r="I235" s="2"/>
      <c r="J235" s="2"/>
      <c r="K235" s="2"/>
      <c r="L235" s="2"/>
      <c r="M235" s="2"/>
      <c r="N235" s="2"/>
      <c r="O235" s="2"/>
      <c r="P235" s="2"/>
      <c r="Q235" s="2"/>
      <c r="R235" s="2"/>
      <c r="S235" s="2"/>
      <c r="T235" s="2"/>
      <c r="U235" s="2"/>
    </row>
    <row r="236" spans="1:21">
      <c r="A236" s="1"/>
      <c r="B236" s="2"/>
      <c r="C236" s="2"/>
      <c r="D236" s="3"/>
      <c r="E236" s="4"/>
      <c r="F236" s="2"/>
      <c r="G236" s="2"/>
      <c r="H236" s="2"/>
      <c r="I236" s="2"/>
      <c r="J236" s="2"/>
      <c r="K236" s="2"/>
      <c r="L236" s="2"/>
      <c r="M236" s="2"/>
      <c r="N236" s="2"/>
      <c r="O236" s="2"/>
      <c r="P236" s="2"/>
      <c r="Q236" s="2"/>
      <c r="R236" s="2"/>
      <c r="S236" s="2"/>
      <c r="T236" s="2"/>
      <c r="U236" s="2"/>
    </row>
    <row r="237" spans="1:21">
      <c r="A237" s="1"/>
      <c r="B237" s="2"/>
      <c r="C237" s="2"/>
      <c r="D237" s="3"/>
      <c r="E237" s="4"/>
      <c r="F237" s="2"/>
      <c r="G237" s="2"/>
      <c r="H237" s="2"/>
      <c r="I237" s="2"/>
      <c r="J237" s="2"/>
      <c r="K237" s="2"/>
      <c r="L237" s="2"/>
      <c r="M237" s="2"/>
      <c r="N237" s="2"/>
      <c r="O237" s="2"/>
      <c r="P237" s="2"/>
      <c r="Q237" s="2"/>
      <c r="R237" s="2"/>
      <c r="S237" s="2"/>
      <c r="T237" s="2"/>
      <c r="U237" s="2"/>
    </row>
    <row r="238" spans="1:21">
      <c r="A238" s="1"/>
      <c r="B238" s="2"/>
      <c r="C238" s="2"/>
      <c r="D238" s="3"/>
      <c r="E238" s="4"/>
      <c r="F238" s="2"/>
      <c r="G238" s="2"/>
      <c r="H238" s="2"/>
      <c r="I238" s="2"/>
      <c r="J238" s="2"/>
      <c r="K238" s="2"/>
      <c r="L238" s="2"/>
      <c r="M238" s="2"/>
      <c r="N238" s="2"/>
      <c r="O238" s="2"/>
      <c r="P238" s="2"/>
      <c r="Q238" s="2"/>
      <c r="R238" s="2"/>
      <c r="S238" s="2"/>
      <c r="T238" s="2"/>
      <c r="U238" s="2"/>
    </row>
    <row r="239" spans="1:21">
      <c r="A239" s="1"/>
      <c r="B239" s="2"/>
      <c r="C239" s="2"/>
      <c r="D239" s="3"/>
      <c r="E239" s="4"/>
      <c r="F239" s="2"/>
      <c r="G239" s="2"/>
      <c r="H239" s="2"/>
      <c r="I239" s="2"/>
      <c r="J239" s="2"/>
      <c r="K239" s="2"/>
      <c r="L239" s="2"/>
      <c r="M239" s="2"/>
      <c r="N239" s="2"/>
      <c r="O239" s="2"/>
      <c r="P239" s="2"/>
      <c r="Q239" s="2"/>
      <c r="R239" s="2"/>
      <c r="S239" s="2"/>
      <c r="T239" s="2"/>
      <c r="U239" s="2"/>
    </row>
    <row r="240" spans="1:21">
      <c r="A240" s="1"/>
      <c r="B240" s="2"/>
      <c r="C240" s="2"/>
      <c r="D240" s="3"/>
      <c r="E240" s="4"/>
      <c r="F240" s="2"/>
      <c r="G240" s="2"/>
      <c r="H240" s="2"/>
      <c r="I240" s="2"/>
      <c r="J240" s="2"/>
      <c r="K240" s="2"/>
      <c r="L240" s="2"/>
      <c r="M240" s="2"/>
      <c r="N240" s="2"/>
      <c r="O240" s="2"/>
      <c r="P240" s="2"/>
      <c r="Q240" s="2"/>
      <c r="R240" s="2"/>
      <c r="S240" s="2"/>
      <c r="T240" s="2"/>
      <c r="U240" s="2"/>
    </row>
    <row r="241" spans="1:21">
      <c r="A241" s="1"/>
      <c r="B241" s="2"/>
      <c r="C241" s="2"/>
      <c r="D241" s="3"/>
      <c r="E241" s="4"/>
      <c r="F241" s="2"/>
      <c r="G241" s="2"/>
      <c r="H241" s="2"/>
      <c r="I241" s="2"/>
      <c r="J241" s="2"/>
      <c r="K241" s="2"/>
      <c r="L241" s="2"/>
      <c r="M241" s="2"/>
      <c r="N241" s="2"/>
      <c r="O241" s="2"/>
      <c r="P241" s="2"/>
      <c r="Q241" s="2"/>
      <c r="R241" s="2"/>
      <c r="S241" s="2"/>
      <c r="T241" s="2"/>
      <c r="U241" s="2"/>
    </row>
    <row r="242" spans="1:21">
      <c r="A242" s="1"/>
      <c r="B242" s="2"/>
      <c r="C242" s="2"/>
      <c r="D242" s="3"/>
      <c r="E242" s="4"/>
      <c r="F242" s="2"/>
      <c r="G242" s="2"/>
      <c r="H242" s="2"/>
      <c r="I242" s="2"/>
      <c r="J242" s="2"/>
      <c r="K242" s="2"/>
      <c r="L242" s="2"/>
      <c r="M242" s="2"/>
      <c r="N242" s="2"/>
      <c r="O242" s="2"/>
      <c r="P242" s="2"/>
      <c r="Q242" s="2"/>
      <c r="R242" s="2"/>
      <c r="S242" s="2"/>
      <c r="T242" s="2"/>
      <c r="U242" s="2"/>
    </row>
    <row r="243" spans="1:21">
      <c r="A243" s="1"/>
      <c r="B243" s="2"/>
      <c r="C243" s="2"/>
      <c r="D243" s="1"/>
      <c r="E243" s="6"/>
      <c r="F243" s="2"/>
      <c r="G243" s="2"/>
      <c r="H243" s="2"/>
      <c r="I243" s="2"/>
      <c r="J243" s="2"/>
      <c r="K243" s="2"/>
      <c r="L243" s="2"/>
      <c r="M243" s="2"/>
      <c r="N243" s="2"/>
      <c r="O243" s="2"/>
      <c r="P243" s="2"/>
      <c r="Q243" s="2"/>
      <c r="R243" s="2"/>
      <c r="S243" s="2"/>
      <c r="T243" s="2"/>
      <c r="U243" s="2"/>
    </row>
  </sheetData>
  <protectedRanges>
    <protectedRange sqref="L41" name="Perfomance Data_5_1_1_4_1_1_1"/>
    <protectedRange sqref="L40:M40" name="Perfomance Data_5_1_1_4_1_1_1_1_1"/>
    <protectedRange sqref="J40" name="Perfomance Data_6_2_1_1_1_1_1_1_1_1_1"/>
    <protectedRange sqref="N40" name="Perfomance Data_5_1_1_2_1_1_1_1_1_1"/>
    <protectedRange sqref="P40" name="Perfomance Data_5_1_1_3_2_1_1_1_1_1"/>
    <protectedRange sqref="O40" name="Perfomance Data_1_4_1_1_2_1_1_1_1_1"/>
    <protectedRange sqref="K40" name="Perfomance Data_5_1_1_1_1_1_1_1_1"/>
  </protectedRanges>
  <mergeCells count="38">
    <mergeCell ref="V1:Y1"/>
    <mergeCell ref="AA1:AL1"/>
    <mergeCell ref="AN1:AZ1"/>
    <mergeCell ref="W2:X2"/>
    <mergeCell ref="A3:A7"/>
    <mergeCell ref="B3:B7"/>
    <mergeCell ref="A9:A14"/>
    <mergeCell ref="B9:B14"/>
    <mergeCell ref="W12:X12"/>
    <mergeCell ref="W13:X13"/>
    <mergeCell ref="W14:X14"/>
    <mergeCell ref="W21:X21"/>
    <mergeCell ref="W24:X24"/>
    <mergeCell ref="W25:X25"/>
    <mergeCell ref="A27:A31"/>
    <mergeCell ref="B27:B31"/>
    <mergeCell ref="W27:X27"/>
    <mergeCell ref="W28:X28"/>
    <mergeCell ref="W29:X29"/>
    <mergeCell ref="W30:X30"/>
    <mergeCell ref="W31:X31"/>
    <mergeCell ref="A16:A25"/>
    <mergeCell ref="B16:B25"/>
    <mergeCell ref="W18:X18"/>
    <mergeCell ref="W19:X19"/>
    <mergeCell ref="W20:X20"/>
    <mergeCell ref="A33:A37"/>
    <mergeCell ref="B33:B37"/>
    <mergeCell ref="W33:X33"/>
    <mergeCell ref="W34:X34"/>
    <mergeCell ref="W35:X35"/>
    <mergeCell ref="W36:X36"/>
    <mergeCell ref="A38:A41"/>
    <mergeCell ref="B38:B41"/>
    <mergeCell ref="W38:X38"/>
    <mergeCell ref="W39:X39"/>
    <mergeCell ref="W40:X40"/>
    <mergeCell ref="W41:X41"/>
  </mergeCells>
  <conditionalFormatting sqref="AA3:AC3 AE3:AL3">
    <cfRule type="cellIs" dxfId="683" priority="218" operator="between">
      <formula>10.1</formula>
      <formula>14</formula>
    </cfRule>
    <cfRule type="cellIs" dxfId="682" priority="219" operator="between">
      <formula>4</formula>
      <formula>10</formula>
    </cfRule>
    <cfRule type="cellIs" dxfId="681" priority="220" operator="between">
      <formula>0</formula>
      <formula>4</formula>
    </cfRule>
  </conditionalFormatting>
  <conditionalFormatting sqref="AN3:AY3">
    <cfRule type="cellIs" dxfId="680" priority="215" operator="between">
      <formula>80</formula>
      <formula>100</formula>
    </cfRule>
    <cfRule type="cellIs" dxfId="679" priority="216" operator="between">
      <formula>20</formula>
      <formula>80</formula>
    </cfRule>
    <cfRule type="cellIs" dxfId="678" priority="217" operator="between">
      <formula>0</formula>
      <formula>20</formula>
    </cfRule>
  </conditionalFormatting>
  <conditionalFormatting sqref="AZ3:AZ7 AZ38:AZ41 AZ27:AZ31 AZ16:AZ25 AZ9:AZ14 AZ33:AZ36">
    <cfRule type="cellIs" dxfId="677" priority="212" operator="between">
      <formula>80</formula>
      <formula>100</formula>
    </cfRule>
    <cfRule type="cellIs" dxfId="676" priority="213" operator="between">
      <formula>20</formula>
      <formula>80</formula>
    </cfRule>
    <cfRule type="cellIs" dxfId="675" priority="214" operator="between">
      <formula>0</formula>
      <formula>20</formula>
    </cfRule>
  </conditionalFormatting>
  <conditionalFormatting sqref="AN4:AY4 AN6:AY7 AN5:AP5 AS5:AY5">
    <cfRule type="cellIs" dxfId="674" priority="209" operator="between">
      <formula>80</formula>
      <formula>100</formula>
    </cfRule>
    <cfRule type="cellIs" dxfId="673" priority="210" operator="between">
      <formula>20</formula>
      <formula>80</formula>
    </cfRule>
    <cfRule type="cellIs" dxfId="672" priority="211" operator="between">
      <formula>0</formula>
      <formula>20</formula>
    </cfRule>
  </conditionalFormatting>
  <conditionalFormatting sqref="AN9:AY14">
    <cfRule type="cellIs" dxfId="671" priority="206" operator="between">
      <formula>80</formula>
      <formula>100</formula>
    </cfRule>
    <cfRule type="cellIs" dxfId="670" priority="207" operator="between">
      <formula>20</formula>
      <formula>80</formula>
    </cfRule>
    <cfRule type="cellIs" dxfId="669" priority="208" operator="between">
      <formula>0</formula>
      <formula>20</formula>
    </cfRule>
  </conditionalFormatting>
  <conditionalFormatting sqref="AN16:AY25">
    <cfRule type="cellIs" dxfId="668" priority="203" operator="between">
      <formula>80</formula>
      <formula>100</formula>
    </cfRule>
    <cfRule type="cellIs" dxfId="667" priority="204" operator="between">
      <formula>20</formula>
      <formula>80</formula>
    </cfRule>
    <cfRule type="cellIs" dxfId="666" priority="205" operator="between">
      <formula>0</formula>
      <formula>20</formula>
    </cfRule>
  </conditionalFormatting>
  <conditionalFormatting sqref="AN27:AY31">
    <cfRule type="cellIs" dxfId="665" priority="200" operator="between">
      <formula>80</formula>
      <formula>100</formula>
    </cfRule>
    <cfRule type="cellIs" dxfId="664" priority="201" operator="between">
      <formula>20</formula>
      <formula>80</formula>
    </cfRule>
    <cfRule type="cellIs" dxfId="663" priority="202" operator="between">
      <formula>0</formula>
      <formula>20</formula>
    </cfRule>
  </conditionalFormatting>
  <conditionalFormatting sqref="AN33:AY36">
    <cfRule type="cellIs" dxfId="662" priority="197" operator="between">
      <formula>80</formula>
      <formula>100</formula>
    </cfRule>
    <cfRule type="cellIs" dxfId="661" priority="198" operator="between">
      <formula>20</formula>
      <formula>80</formula>
    </cfRule>
    <cfRule type="cellIs" dxfId="660" priority="199" operator="between">
      <formula>0</formula>
      <formula>20</formula>
    </cfRule>
  </conditionalFormatting>
  <conditionalFormatting sqref="AN38:AY41">
    <cfRule type="cellIs" dxfId="659" priority="194" operator="between">
      <formula>80</formula>
      <formula>100</formula>
    </cfRule>
    <cfRule type="cellIs" dxfId="658" priority="195" operator="between">
      <formula>20</formula>
      <formula>80</formula>
    </cfRule>
    <cfRule type="cellIs" dxfId="657" priority="196" operator="between">
      <formula>0</formula>
      <formula>20</formula>
    </cfRule>
  </conditionalFormatting>
  <conditionalFormatting sqref="AA5:AC6 AE6:AL6 AD5:AL5">
    <cfRule type="cellIs" dxfId="656" priority="191" operator="between">
      <formula>3</formula>
      <formula>4</formula>
    </cfRule>
    <cfRule type="cellIs" dxfId="655" priority="192" operator="between">
      <formula>1</formula>
      <formula>3</formula>
    </cfRule>
    <cfRule type="cellIs" dxfId="654" priority="193" operator="between">
      <formula>0</formula>
      <formula>1</formula>
    </cfRule>
  </conditionalFormatting>
  <conditionalFormatting sqref="AA7:AC7 AE7:AL7">
    <cfRule type="cellIs" dxfId="653" priority="188" operator="between">
      <formula>3</formula>
      <formula>4</formula>
    </cfRule>
    <cfRule type="cellIs" dxfId="652" priority="189" operator="between">
      <formula>1</formula>
      <formula>3</formula>
    </cfRule>
    <cfRule type="cellIs" dxfId="651" priority="190" operator="between">
      <formula>0</formula>
      <formula>1</formula>
    </cfRule>
  </conditionalFormatting>
  <conditionalFormatting sqref="AA9:AB9 AE9:AL11 AA11:AC11 AA10 AC9:AD10">
    <cfRule type="cellIs" dxfId="650" priority="185" operator="between">
      <formula>2.1</formula>
      <formula>3</formula>
    </cfRule>
    <cfRule type="cellIs" dxfId="649" priority="186" operator="between">
      <formula>1</formula>
      <formula>2</formula>
    </cfRule>
    <cfRule type="cellIs" dxfId="648" priority="187" operator="between">
      <formula>0</formula>
      <formula>1</formula>
    </cfRule>
  </conditionalFormatting>
  <conditionalFormatting sqref="AA12:AC12 AE12:AL12">
    <cfRule type="cellIs" dxfId="647" priority="182" operator="between">
      <formula>1</formula>
      <formula>1</formula>
    </cfRule>
    <cfRule type="cellIs" dxfId="646" priority="183" operator="between">
      <formula>0.5</formula>
      <formula>0.5</formula>
    </cfRule>
    <cfRule type="cellIs" dxfId="645" priority="184" operator="between">
      <formula>0</formula>
      <formula>0</formula>
    </cfRule>
  </conditionalFormatting>
  <conditionalFormatting sqref="AA13:AC13 AE13:AL13">
    <cfRule type="cellIs" dxfId="644" priority="179" operator="between">
      <formula>2</formula>
      <formula>2</formula>
    </cfRule>
    <cfRule type="cellIs" dxfId="643" priority="180" operator="between">
      <formula>1</formula>
      <formula>1</formula>
    </cfRule>
    <cfRule type="cellIs" dxfId="642" priority="181" operator="between">
      <formula>0</formula>
      <formula>0</formula>
    </cfRule>
  </conditionalFormatting>
  <conditionalFormatting sqref="AA14:AC14 AE14:AL14">
    <cfRule type="cellIs" dxfId="641" priority="176" operator="between">
      <formula>2</formula>
      <formula>2</formula>
    </cfRule>
    <cfRule type="cellIs" dxfId="640" priority="177" operator="between">
      <formula>1</formula>
      <formula>2</formula>
    </cfRule>
    <cfRule type="cellIs" dxfId="639" priority="178" operator="between">
      <formula>0</formula>
      <formula>1</formula>
    </cfRule>
  </conditionalFormatting>
  <conditionalFormatting sqref="AA16:AC16 AE16:AL16">
    <cfRule type="cellIs" dxfId="638" priority="173" operator="between">
      <formula>4</formula>
      <formula>5</formula>
    </cfRule>
    <cfRule type="cellIs" dxfId="637" priority="174" operator="between">
      <formula>1</formula>
      <formula>4</formula>
    </cfRule>
    <cfRule type="cellIs" dxfId="636" priority="175" operator="between">
      <formula>0</formula>
      <formula>1</formula>
    </cfRule>
  </conditionalFormatting>
  <conditionalFormatting sqref="AA17:AC17 AE17:AL17">
    <cfRule type="cellIs" dxfId="635" priority="170" operator="between">
      <formula>3</formula>
      <formula>4</formula>
    </cfRule>
    <cfRule type="cellIs" dxfId="634" priority="171" operator="between">
      <formula>1</formula>
      <formula>3</formula>
    </cfRule>
    <cfRule type="cellIs" dxfId="633" priority="172" operator="between">
      <formula>0</formula>
      <formula>1</formula>
    </cfRule>
  </conditionalFormatting>
  <conditionalFormatting sqref="AA18:AC21 AE18:AL21">
    <cfRule type="cellIs" dxfId="632" priority="167" operator="between">
      <formula>1</formula>
      <formula>2</formula>
    </cfRule>
    <cfRule type="cellIs" dxfId="631" priority="168" operator="between">
      <formula>0.1</formula>
      <formula>1</formula>
    </cfRule>
    <cfRule type="cellIs" dxfId="630" priority="169" operator="between">
      <formula>0</formula>
      <formula>0</formula>
    </cfRule>
  </conditionalFormatting>
  <conditionalFormatting sqref="AA22:AC22 AE22:AL22">
    <cfRule type="cellIs" dxfId="629" priority="164" operator="between">
      <formula>2</formula>
      <formula>3</formula>
    </cfRule>
    <cfRule type="cellIs" dxfId="628" priority="165" operator="between">
      <formula>1</formula>
      <formula>2</formula>
    </cfRule>
    <cfRule type="cellIs" dxfId="627" priority="166" operator="between">
      <formula>0</formula>
      <formula>1</formula>
    </cfRule>
  </conditionalFormatting>
  <conditionalFormatting sqref="AA23:AC23 AE23:AL23">
    <cfRule type="cellIs" dxfId="626" priority="161" operator="between">
      <formula>3</formula>
      <formula>4</formula>
    </cfRule>
    <cfRule type="cellIs" dxfId="625" priority="162" operator="between">
      <formula>2</formula>
      <formula>3</formula>
    </cfRule>
    <cfRule type="cellIs" dxfId="624" priority="163" operator="between">
      <formula>0</formula>
      <formula>2</formula>
    </cfRule>
  </conditionalFormatting>
  <conditionalFormatting sqref="AA24:AC25 AE24:AL25">
    <cfRule type="cellIs" dxfId="623" priority="158" operator="between">
      <formula>1</formula>
      <formula>2</formula>
    </cfRule>
    <cfRule type="cellIs" dxfId="622" priority="159" operator="between">
      <formula>0.1</formula>
      <formula>1</formula>
    </cfRule>
    <cfRule type="cellIs" dxfId="621" priority="160" operator="between">
      <formula>0</formula>
      <formula>0.1</formula>
    </cfRule>
  </conditionalFormatting>
  <conditionalFormatting sqref="AA27:AC27 AE27:AL27">
    <cfRule type="cellIs" dxfId="620" priority="155" operator="between">
      <formula>2</formula>
      <formula>2</formula>
    </cfRule>
    <cfRule type="cellIs" dxfId="619" priority="156" operator="between">
      <formula>1</formula>
      <formula>1</formula>
    </cfRule>
    <cfRule type="cellIs" dxfId="618" priority="157" operator="between">
      <formula>0</formula>
      <formula>0</formula>
    </cfRule>
  </conditionalFormatting>
  <conditionalFormatting sqref="AA28:AC28 AE28:AL28">
    <cfRule type="cellIs" dxfId="617" priority="152" operator="between">
      <formula>3</formula>
      <formula>3</formula>
    </cfRule>
    <cfRule type="cellIs" dxfId="616" priority="153" operator="between">
      <formula>1</formula>
      <formula>2</formula>
    </cfRule>
    <cfRule type="cellIs" dxfId="615" priority="154" operator="between">
      <formula>0</formula>
      <formula>0</formula>
    </cfRule>
  </conditionalFormatting>
  <conditionalFormatting sqref="AA29:AC29 AE29:AL29">
    <cfRule type="cellIs" dxfId="614" priority="149" operator="between">
      <formula>2</formula>
      <formula>2</formula>
    </cfRule>
    <cfRule type="cellIs" dxfId="613" priority="150" operator="between">
      <formula>1</formula>
      <formula>1</formula>
    </cfRule>
    <cfRule type="cellIs" dxfId="612" priority="151" operator="between">
      <formula>0</formula>
      <formula>0</formula>
    </cfRule>
  </conditionalFormatting>
  <conditionalFormatting sqref="AA30:AC30 AE30:AL30">
    <cfRule type="cellIs" dxfId="611" priority="146" operator="between">
      <formula>1</formula>
      <formula>2</formula>
    </cfRule>
    <cfRule type="cellIs" dxfId="610" priority="147" operator="between">
      <formula>0.1</formula>
      <formula>1</formula>
    </cfRule>
    <cfRule type="cellIs" dxfId="609" priority="148" operator="between">
      <formula>0</formula>
      <formula>0.1</formula>
    </cfRule>
  </conditionalFormatting>
  <conditionalFormatting sqref="AA31:AC31 AE31:AL31">
    <cfRule type="cellIs" dxfId="608" priority="143" operator="between">
      <formula>0.5</formula>
      <formula>1</formula>
    </cfRule>
    <cfRule type="cellIs" dxfId="607" priority="144" operator="between">
      <formula>0.1</formula>
      <formula>0.5</formula>
    </cfRule>
    <cfRule type="cellIs" dxfId="606" priority="145" operator="between">
      <formula>0</formula>
      <formula>0.1</formula>
    </cfRule>
  </conditionalFormatting>
  <conditionalFormatting sqref="AA33:AC33 AE33:AL33">
    <cfRule type="cellIs" dxfId="605" priority="140" operator="between">
      <formula>1</formula>
      <formula>2</formula>
    </cfRule>
    <cfRule type="cellIs" dxfId="604" priority="141" operator="between">
      <formula>0.1</formula>
      <formula>1</formula>
    </cfRule>
    <cfRule type="cellIs" dxfId="603" priority="142" operator="between">
      <formula>0</formula>
      <formula>0.1</formula>
    </cfRule>
  </conditionalFormatting>
  <conditionalFormatting sqref="AA34:AL34">
    <cfRule type="cellIs" dxfId="602" priority="137" operator="between">
      <formula>1</formula>
      <formula>2</formula>
    </cfRule>
    <cfRule type="cellIs" dxfId="601" priority="138" operator="between">
      <formula>0.1</formula>
      <formula>1</formula>
    </cfRule>
    <cfRule type="cellIs" dxfId="600" priority="139" operator="between">
      <formula>0</formula>
      <formula>0.1</formula>
    </cfRule>
  </conditionalFormatting>
  <conditionalFormatting sqref="AA35:AC35 AE35:AL35">
    <cfRule type="cellIs" dxfId="599" priority="134" operator="between">
      <formula>1</formula>
      <formula>2</formula>
    </cfRule>
    <cfRule type="cellIs" dxfId="598" priority="135" operator="between">
      <formula>0.1</formula>
      <formula>1</formula>
    </cfRule>
    <cfRule type="cellIs" dxfId="597" priority="136" operator="between">
      <formula>0</formula>
      <formula>0.1</formula>
    </cfRule>
  </conditionalFormatting>
  <conditionalFormatting sqref="AA36:AC36 AE36:AL36">
    <cfRule type="cellIs" dxfId="596" priority="131" operator="between">
      <formula>1</formula>
      <formula>2</formula>
    </cfRule>
    <cfRule type="cellIs" dxfId="595" priority="132" operator="between">
      <formula>0.1</formula>
      <formula>1</formula>
    </cfRule>
    <cfRule type="cellIs" dxfId="594" priority="133" operator="between">
      <formula>0</formula>
      <formula>0.1</formula>
    </cfRule>
  </conditionalFormatting>
  <conditionalFormatting sqref="AA38:AC38 AE38:AL38">
    <cfRule type="cellIs" dxfId="593" priority="128" operator="between">
      <formula>1.1</formula>
      <formula>2</formula>
    </cfRule>
    <cfRule type="cellIs" dxfId="592" priority="129" operator="between">
      <formula>0.1</formula>
      <formula>1</formula>
    </cfRule>
    <cfRule type="cellIs" dxfId="591" priority="130" operator="between">
      <formula>0</formula>
      <formula>0.1</formula>
    </cfRule>
  </conditionalFormatting>
  <conditionalFormatting sqref="AA39:AL39">
    <cfRule type="cellIs" dxfId="590" priority="125" operator="between">
      <formula>2</formula>
      <formula>3</formula>
    </cfRule>
    <cfRule type="cellIs" dxfId="589" priority="126" operator="between">
      <formula>1</formula>
      <formula>2</formula>
    </cfRule>
    <cfRule type="cellIs" dxfId="588" priority="127" operator="between">
      <formula>0</formula>
      <formula>1</formula>
    </cfRule>
  </conditionalFormatting>
  <conditionalFormatting sqref="AA40:AC40 AE40:AL40">
    <cfRule type="cellIs" dxfId="587" priority="122" operator="between">
      <formula>2.1</formula>
      <formula>3</formula>
    </cfRule>
    <cfRule type="cellIs" dxfId="586" priority="123" operator="between">
      <formula>1</formula>
      <formula>2</formula>
    </cfRule>
    <cfRule type="cellIs" dxfId="585" priority="124" operator="between">
      <formula>0</formula>
      <formula>1</formula>
    </cfRule>
  </conditionalFormatting>
  <conditionalFormatting sqref="AA41:AC41 AE41:AL41">
    <cfRule type="cellIs" dxfId="584" priority="119" operator="between">
      <formula>1.1</formula>
      <formula>2</formula>
    </cfRule>
    <cfRule type="cellIs" dxfId="583" priority="120" operator="between">
      <formula>0.1</formula>
      <formula>1</formula>
    </cfRule>
    <cfRule type="cellIs" dxfId="582" priority="121" operator="between">
      <formula>0</formula>
      <formula>0.1</formula>
    </cfRule>
  </conditionalFormatting>
  <conditionalFormatting sqref="AA33:AC33 AE33:AL33">
    <cfRule type="cellIs" dxfId="581" priority="118" operator="between">
      <formula>"NA"</formula>
      <formula>"NA"</formula>
    </cfRule>
  </conditionalFormatting>
  <conditionalFormatting sqref="AN33:AY34">
    <cfRule type="cellIs" dxfId="580" priority="117" operator="between">
      <formula>"NA"</formula>
      <formula>"NA"</formula>
    </cfRule>
  </conditionalFormatting>
  <conditionalFormatting sqref="AA34:AL34">
    <cfRule type="cellIs" dxfId="579" priority="116" operator="between">
      <formula>"NA"</formula>
      <formula>"NA"</formula>
    </cfRule>
  </conditionalFormatting>
  <conditionalFormatting sqref="AZ33:AZ34">
    <cfRule type="cellIs" dxfId="578" priority="115" operator="between">
      <formula>"NA"</formula>
      <formula>"NA"</formula>
    </cfRule>
  </conditionalFormatting>
  <conditionalFormatting sqref="AA25:AC25 AE25:AL25">
    <cfRule type="cellIs" dxfId="577" priority="114" operator="between">
      <formula>"NA"</formula>
      <formula>"NA"</formula>
    </cfRule>
  </conditionalFormatting>
  <conditionalFormatting sqref="AN25:AY25">
    <cfRule type="cellIs" dxfId="576" priority="113" operator="between">
      <formula>"NA"</formula>
      <formula>"NA"</formula>
    </cfRule>
  </conditionalFormatting>
  <conditionalFormatting sqref="AZ25">
    <cfRule type="cellIs" dxfId="575" priority="112" operator="between">
      <formula>"NA"</formula>
      <formula>"NA"</formula>
    </cfRule>
  </conditionalFormatting>
  <conditionalFormatting sqref="AB17:AC17 AE17:AL17">
    <cfRule type="cellIs" dxfId="574" priority="111" operator="between">
      <formula>"NA"</formula>
      <formula>"NA"</formula>
    </cfRule>
  </conditionalFormatting>
  <conditionalFormatting sqref="AB18:AC18 AE18:AL18">
    <cfRule type="cellIs" dxfId="573" priority="110" operator="between">
      <formula>"NA"</formula>
      <formula>"NA"</formula>
    </cfRule>
  </conditionalFormatting>
  <conditionalFormatting sqref="AB19:AC19 AE19:AL19">
    <cfRule type="cellIs" dxfId="572" priority="109" operator="between">
      <formula>"NA"</formula>
      <formula>"NA"</formula>
    </cfRule>
  </conditionalFormatting>
  <conditionalFormatting sqref="AB20:AC20 AE20:AL20">
    <cfRule type="cellIs" dxfId="571" priority="108" operator="between">
      <formula>"NA"</formula>
      <formula>"NA"</formula>
    </cfRule>
  </conditionalFormatting>
  <conditionalFormatting sqref="AB21:AC21 AE21:AL21">
    <cfRule type="cellIs" dxfId="570" priority="107" operator="between">
      <formula>"NA"</formula>
      <formula>"NA"</formula>
    </cfRule>
  </conditionalFormatting>
  <conditionalFormatting sqref="AA22:AC22 AE22:AL22">
    <cfRule type="cellIs" dxfId="569" priority="106" operator="between">
      <formula>"NA"</formula>
      <formula>"NA"</formula>
    </cfRule>
  </conditionalFormatting>
  <conditionalFormatting sqref="AA24:AC24 AE24:AL24">
    <cfRule type="cellIs" dxfId="568" priority="105" operator="between">
      <formula>"NA"</formula>
      <formula>"NA"</formula>
    </cfRule>
  </conditionalFormatting>
  <conditionalFormatting sqref="AO17:AY18">
    <cfRule type="cellIs" dxfId="567" priority="104" operator="between">
      <formula>"NA"</formula>
      <formula>"NA"</formula>
    </cfRule>
  </conditionalFormatting>
  <conditionalFormatting sqref="AO19:AY19">
    <cfRule type="cellIs" dxfId="566" priority="103" operator="between">
      <formula>"NA"</formula>
      <formula>"NA"</formula>
    </cfRule>
  </conditionalFormatting>
  <conditionalFormatting sqref="AO20:AY20">
    <cfRule type="cellIs" dxfId="565" priority="102" operator="between">
      <formula>"NA"</formula>
      <formula>"NA"</formula>
    </cfRule>
  </conditionalFormatting>
  <conditionalFormatting sqref="AO21:AY21">
    <cfRule type="cellIs" dxfId="564" priority="101" operator="between">
      <formula>"NA"</formula>
      <formula>"NA"</formula>
    </cfRule>
  </conditionalFormatting>
  <conditionalFormatting sqref="AN22:AY22">
    <cfRule type="cellIs" dxfId="563" priority="100" operator="between">
      <formula>"NA"</formula>
      <formula>"NA"</formula>
    </cfRule>
  </conditionalFormatting>
  <conditionalFormatting sqref="AN24:AY24">
    <cfRule type="cellIs" dxfId="562" priority="99" operator="between">
      <formula>"NA"</formula>
      <formula>"NA"</formula>
    </cfRule>
  </conditionalFormatting>
  <conditionalFormatting sqref="AA39:AL39">
    <cfRule type="cellIs" dxfId="561" priority="98" operator="between">
      <formula>"NA"</formula>
      <formula>"NA"</formula>
    </cfRule>
  </conditionalFormatting>
  <conditionalFormatting sqref="AN39:AY39">
    <cfRule type="cellIs" dxfId="560" priority="97" operator="between">
      <formula>"NA"</formula>
      <formula>"NA"</formula>
    </cfRule>
  </conditionalFormatting>
  <conditionalFormatting sqref="AA4:AL4">
    <cfRule type="cellIs" dxfId="559" priority="94" operator="between">
      <formula>3</formula>
      <formula>4</formula>
    </cfRule>
    <cfRule type="cellIs" dxfId="558" priority="95" operator="between">
      <formula>1</formula>
      <formula>3</formula>
    </cfRule>
    <cfRule type="cellIs" dxfId="557" priority="96" operator="between">
      <formula>0</formula>
      <formula>1</formula>
    </cfRule>
  </conditionalFormatting>
  <conditionalFormatting sqref="AD22">
    <cfRule type="cellIs" dxfId="556" priority="16" operator="between">
      <formula>2</formula>
      <formula>3</formula>
    </cfRule>
    <cfRule type="cellIs" dxfId="555" priority="17" operator="between">
      <formula>1</formula>
      <formula>2</formula>
    </cfRule>
    <cfRule type="cellIs" dxfId="554" priority="18" operator="between">
      <formula>0</formula>
      <formula>1</formula>
    </cfRule>
  </conditionalFormatting>
  <conditionalFormatting sqref="AD22">
    <cfRule type="cellIs" dxfId="553" priority="15" operator="between">
      <formula>"NA"</formula>
      <formula>"NA"</formula>
    </cfRule>
  </conditionalFormatting>
  <conditionalFormatting sqref="AD6">
    <cfRule type="cellIs" dxfId="552" priority="91" operator="between">
      <formula>3</formula>
      <formula>4</formula>
    </cfRule>
    <cfRule type="cellIs" dxfId="551" priority="92" operator="between">
      <formula>1</formula>
      <formula>3</formula>
    </cfRule>
    <cfRule type="cellIs" dxfId="550" priority="93" operator="between">
      <formula>0</formula>
      <formula>1</formula>
    </cfRule>
  </conditionalFormatting>
  <conditionalFormatting sqref="AD7">
    <cfRule type="cellIs" dxfId="549" priority="88" operator="between">
      <formula>3</formula>
      <formula>4</formula>
    </cfRule>
    <cfRule type="cellIs" dxfId="548" priority="89" operator="between">
      <formula>1</formula>
      <formula>3</formula>
    </cfRule>
    <cfRule type="cellIs" dxfId="547" priority="90" operator="between">
      <formula>0</formula>
      <formula>1</formula>
    </cfRule>
  </conditionalFormatting>
  <conditionalFormatting sqref="AD35">
    <cfRule type="cellIs" dxfId="546" priority="46" operator="between">
      <formula>1</formula>
      <formula>2</formula>
    </cfRule>
    <cfRule type="cellIs" dxfId="545" priority="47" operator="between">
      <formula>0.1</formula>
      <formula>1</formula>
    </cfRule>
    <cfRule type="cellIs" dxfId="544" priority="48" operator="between">
      <formula>0</formula>
      <formula>0.1</formula>
    </cfRule>
  </conditionalFormatting>
  <conditionalFormatting sqref="AD36">
    <cfRule type="cellIs" dxfId="543" priority="43" operator="between">
      <formula>1</formula>
      <formula>2</formula>
    </cfRule>
    <cfRule type="cellIs" dxfId="542" priority="44" operator="between">
      <formula>0.1</formula>
      <formula>1</formula>
    </cfRule>
    <cfRule type="cellIs" dxfId="541" priority="45" operator="between">
      <formula>0</formula>
      <formula>0.1</formula>
    </cfRule>
  </conditionalFormatting>
  <conditionalFormatting sqref="AD38">
    <cfRule type="cellIs" dxfId="540" priority="40" operator="between">
      <formula>1</formula>
      <formula>2</formula>
    </cfRule>
    <cfRule type="cellIs" dxfId="539" priority="41" operator="between">
      <formula>0.1</formula>
      <formula>1</formula>
    </cfRule>
    <cfRule type="cellIs" dxfId="538" priority="42" operator="between">
      <formula>0</formula>
      <formula>0.1</formula>
    </cfRule>
  </conditionalFormatting>
  <conditionalFormatting sqref="AD11">
    <cfRule type="cellIs" dxfId="537" priority="85" operator="between">
      <formula>2.1</formula>
      <formula>3</formula>
    </cfRule>
    <cfRule type="cellIs" dxfId="536" priority="86" operator="between">
      <formula>1</formula>
      <formula>2</formula>
    </cfRule>
    <cfRule type="cellIs" dxfId="535" priority="87" operator="between">
      <formula>0</formula>
      <formula>1</formula>
    </cfRule>
  </conditionalFormatting>
  <conditionalFormatting sqref="AD12">
    <cfRule type="cellIs" dxfId="534" priority="82" operator="between">
      <formula>1</formula>
      <formula>1</formula>
    </cfRule>
    <cfRule type="cellIs" dxfId="533" priority="83" operator="between">
      <formula>0.5</formula>
      <formula>0.5</formula>
    </cfRule>
    <cfRule type="cellIs" dxfId="532" priority="84" operator="between">
      <formula>0</formula>
      <formula>0</formula>
    </cfRule>
  </conditionalFormatting>
  <conditionalFormatting sqref="AD13">
    <cfRule type="cellIs" dxfId="531" priority="79" operator="between">
      <formula>2</formula>
      <formula>2</formula>
    </cfRule>
    <cfRule type="cellIs" dxfId="530" priority="80" operator="between">
      <formula>1</formula>
      <formula>1</formula>
    </cfRule>
    <cfRule type="cellIs" dxfId="529" priority="81" operator="between">
      <formula>0</formula>
      <formula>0</formula>
    </cfRule>
  </conditionalFormatting>
  <conditionalFormatting sqref="AD14">
    <cfRule type="cellIs" dxfId="528" priority="76" operator="between">
      <formula>2</formula>
      <formula>2</formula>
    </cfRule>
    <cfRule type="cellIs" dxfId="527" priority="77" operator="between">
      <formula>1</formula>
      <formula>2</formula>
    </cfRule>
    <cfRule type="cellIs" dxfId="526" priority="78" operator="between">
      <formula>0</formula>
      <formula>1</formula>
    </cfRule>
  </conditionalFormatting>
  <conditionalFormatting sqref="AD16">
    <cfRule type="cellIs" dxfId="525" priority="73" operator="between">
      <formula>4</formula>
      <formula>5</formula>
    </cfRule>
    <cfRule type="cellIs" dxfId="524" priority="74" operator="between">
      <formula>1</formula>
      <formula>4</formula>
    </cfRule>
    <cfRule type="cellIs" dxfId="523" priority="75" operator="between">
      <formula>0</formula>
      <formula>1</formula>
    </cfRule>
  </conditionalFormatting>
  <conditionalFormatting sqref="AD18:AD20">
    <cfRule type="cellIs" dxfId="522" priority="70" operator="between">
      <formula>1.1</formula>
      <formula>2</formula>
    </cfRule>
    <cfRule type="cellIs" dxfId="521" priority="71" operator="between">
      <formula>0.1</formula>
      <formula>1</formula>
    </cfRule>
    <cfRule type="cellIs" dxfId="520" priority="72" operator="between">
      <formula>0</formula>
      <formula>0</formula>
    </cfRule>
  </conditionalFormatting>
  <conditionalFormatting sqref="AD25">
    <cfRule type="cellIs" dxfId="519" priority="67" operator="between">
      <formula>1</formula>
      <formula>2</formula>
    </cfRule>
    <cfRule type="cellIs" dxfId="518" priority="68" operator="between">
      <formula>0.1</formula>
      <formula>1</formula>
    </cfRule>
    <cfRule type="cellIs" dxfId="517" priority="69" operator="between">
      <formula>0</formula>
      <formula>0.1</formula>
    </cfRule>
  </conditionalFormatting>
  <conditionalFormatting sqref="AD27">
    <cfRule type="cellIs" dxfId="516" priority="64" operator="between">
      <formula>2</formula>
      <formula>2</formula>
    </cfRule>
    <cfRule type="cellIs" dxfId="515" priority="65" operator="between">
      <formula>1</formula>
      <formula>1</formula>
    </cfRule>
    <cfRule type="cellIs" dxfId="514" priority="66" operator="between">
      <formula>0</formula>
      <formula>0</formula>
    </cfRule>
  </conditionalFormatting>
  <conditionalFormatting sqref="AD28">
    <cfRule type="cellIs" dxfId="513" priority="61" operator="between">
      <formula>3</formula>
      <formula>3</formula>
    </cfRule>
    <cfRule type="cellIs" dxfId="512" priority="62" operator="between">
      <formula>1</formula>
      <formula>2</formula>
    </cfRule>
    <cfRule type="cellIs" dxfId="511" priority="63" operator="between">
      <formula>0</formula>
      <formula>0</formula>
    </cfRule>
  </conditionalFormatting>
  <conditionalFormatting sqref="AD29">
    <cfRule type="cellIs" dxfId="510" priority="58" operator="between">
      <formula>2</formula>
      <formula>2</formula>
    </cfRule>
    <cfRule type="cellIs" dxfId="509" priority="59" operator="between">
      <formula>1</formula>
      <formula>1</formula>
    </cfRule>
    <cfRule type="cellIs" dxfId="508" priority="60" operator="between">
      <formula>0</formula>
      <formula>0</formula>
    </cfRule>
  </conditionalFormatting>
  <conditionalFormatting sqref="AD30">
    <cfRule type="cellIs" dxfId="507" priority="55" operator="between">
      <formula>1</formula>
      <formula>2</formula>
    </cfRule>
    <cfRule type="cellIs" dxfId="506" priority="56" operator="between">
      <formula>0.1</formula>
      <formula>1</formula>
    </cfRule>
    <cfRule type="cellIs" dxfId="505" priority="57" operator="between">
      <formula>0</formula>
      <formula>0.1</formula>
    </cfRule>
  </conditionalFormatting>
  <conditionalFormatting sqref="AD31">
    <cfRule type="cellIs" dxfId="504" priority="52" operator="between">
      <formula>0.5</formula>
      <formula>1</formula>
    </cfRule>
    <cfRule type="cellIs" dxfId="503" priority="53" operator="between">
      <formula>0.1</formula>
      <formula>0.5</formula>
    </cfRule>
    <cfRule type="cellIs" dxfId="502" priority="54" operator="between">
      <formula>0</formula>
      <formula>0.1</formula>
    </cfRule>
  </conditionalFormatting>
  <conditionalFormatting sqref="AD33">
    <cfRule type="cellIs" dxfId="501" priority="49" operator="between">
      <formula>1</formula>
      <formula>2</formula>
    </cfRule>
    <cfRule type="cellIs" dxfId="500" priority="50" operator="between">
      <formula>0.1</formula>
      <formula>1</formula>
    </cfRule>
    <cfRule type="cellIs" dxfId="499" priority="51" operator="between">
      <formula>0</formula>
      <formula>0.1</formula>
    </cfRule>
  </conditionalFormatting>
  <conditionalFormatting sqref="AD40">
    <cfRule type="cellIs" dxfId="498" priority="37" operator="between">
      <formula>2.1</formula>
      <formula>3</formula>
    </cfRule>
    <cfRule type="cellIs" dxfId="497" priority="38" operator="between">
      <formula>1</formula>
      <formula>2</formula>
    </cfRule>
    <cfRule type="cellIs" dxfId="496" priority="39" operator="between">
      <formula>0</formula>
      <formula>1</formula>
    </cfRule>
  </conditionalFormatting>
  <conditionalFormatting sqref="AD41">
    <cfRule type="cellIs" dxfId="495" priority="34" operator="between">
      <formula>1</formula>
      <formula>2</formula>
    </cfRule>
    <cfRule type="cellIs" dxfId="494" priority="35" operator="between">
      <formula>0.1</formula>
      <formula>1</formula>
    </cfRule>
    <cfRule type="cellIs" dxfId="493" priority="36" operator="between">
      <formula>0</formula>
      <formula>0.1</formula>
    </cfRule>
  </conditionalFormatting>
  <conditionalFormatting sqref="AD21">
    <cfRule type="cellIs" dxfId="492" priority="31" operator="between">
      <formula>1</formula>
      <formula>2</formula>
    </cfRule>
    <cfRule type="cellIs" dxfId="491" priority="32" operator="between">
      <formula>0.1</formula>
      <formula>1</formula>
    </cfRule>
    <cfRule type="cellIs" dxfId="490" priority="33" operator="between">
      <formula>0</formula>
      <formula>0</formula>
    </cfRule>
  </conditionalFormatting>
  <conditionalFormatting sqref="AD21">
    <cfRule type="cellIs" dxfId="489" priority="30" operator="between">
      <formula>"NA"</formula>
      <formula>"NA"</formula>
    </cfRule>
  </conditionalFormatting>
  <conditionalFormatting sqref="AD17">
    <cfRule type="cellIs" dxfId="488" priority="27" operator="between">
      <formula>3</formula>
      <formula>4</formula>
    </cfRule>
    <cfRule type="cellIs" dxfId="487" priority="28" operator="between">
      <formula>1</formula>
      <formula>3</formula>
    </cfRule>
    <cfRule type="cellIs" dxfId="486" priority="29" operator="between">
      <formula>0</formula>
      <formula>1</formula>
    </cfRule>
  </conditionalFormatting>
  <conditionalFormatting sqref="AD17">
    <cfRule type="cellIs" dxfId="485" priority="26" operator="between">
      <formula>"NA"</formula>
      <formula>"NA"</formula>
    </cfRule>
  </conditionalFormatting>
  <conditionalFormatting sqref="AD23">
    <cfRule type="cellIs" dxfId="484" priority="23" operator="between">
      <formula>3</formula>
      <formula>4</formula>
    </cfRule>
    <cfRule type="cellIs" dxfId="483" priority="24" operator="between">
      <formula>2</formula>
      <formula>3</formula>
    </cfRule>
    <cfRule type="cellIs" dxfId="482" priority="25" operator="between">
      <formula>0</formula>
      <formula>2</formula>
    </cfRule>
  </conditionalFormatting>
  <conditionalFormatting sqref="AD24">
    <cfRule type="cellIs" dxfId="481" priority="20" operator="between">
      <formula>1</formula>
      <formula>2</formula>
    </cfRule>
    <cfRule type="cellIs" dxfId="480" priority="21" operator="between">
      <formula>0.1</formula>
      <formula>1</formula>
    </cfRule>
    <cfRule type="cellIs" dxfId="479" priority="22" operator="between">
      <formula>0</formula>
      <formula>0.1</formula>
    </cfRule>
  </conditionalFormatting>
  <conditionalFormatting sqref="AD24">
    <cfRule type="cellIs" dxfId="478" priority="19" operator="between">
      <formula>"NA"</formula>
      <formula>"NA"</formula>
    </cfRule>
  </conditionalFormatting>
  <conditionalFormatting sqref="AD3">
    <cfRule type="cellIs" dxfId="477" priority="12" operator="between">
      <formula>10</formula>
      <formula>14</formula>
    </cfRule>
    <cfRule type="cellIs" dxfId="476" priority="13" operator="between">
      <formula>4</formula>
      <formula>10</formula>
    </cfRule>
    <cfRule type="cellIs" dxfId="475" priority="14" operator="between">
      <formula>0</formula>
      <formula>4</formula>
    </cfRule>
  </conditionalFormatting>
  <conditionalFormatting sqref="AQ5">
    <cfRule type="cellIs" dxfId="474" priority="9" operator="between">
      <formula>80</formula>
      <formula>100</formula>
    </cfRule>
    <cfRule type="cellIs" dxfId="473" priority="10" operator="between">
      <formula>20</formula>
      <formula>80</formula>
    </cfRule>
    <cfRule type="cellIs" dxfId="472" priority="11" operator="between">
      <formula>0</formula>
      <formula>20</formula>
    </cfRule>
  </conditionalFormatting>
  <conditionalFormatting sqref="AQ5">
    <cfRule type="cellIs" dxfId="471" priority="8" operator="between">
      <formula>"NA"</formula>
      <formula>"NA"</formula>
    </cfRule>
  </conditionalFormatting>
  <conditionalFormatting sqref="AB10">
    <cfRule type="cellIs" dxfId="470" priority="5" operator="between">
      <formula>2</formula>
      <formula>3</formula>
    </cfRule>
    <cfRule type="cellIs" dxfId="469" priority="6" operator="between">
      <formula>1</formula>
      <formula>2</formula>
    </cfRule>
    <cfRule type="cellIs" dxfId="468" priority="7" operator="between">
      <formula>0</formula>
      <formula>1</formula>
    </cfRule>
  </conditionalFormatting>
  <conditionalFormatting sqref="AR5">
    <cfRule type="cellIs" dxfId="467" priority="2" operator="between">
      <formula>80</formula>
      <formula>100</formula>
    </cfRule>
    <cfRule type="cellIs" dxfId="466" priority="3" operator="between">
      <formula>20</formula>
      <formula>80</formula>
    </cfRule>
    <cfRule type="cellIs" dxfId="465" priority="4" operator="between">
      <formula>0</formula>
      <formula>20</formula>
    </cfRule>
  </conditionalFormatting>
  <conditionalFormatting sqref="AR5">
    <cfRule type="cellIs" dxfId="464" priority="1" operator="between">
      <formula>"NA"</formula>
      <formula>"NA"</formula>
    </cfRule>
  </conditionalFormatting>
  <pageMargins left="0.23622047244094491" right="0.23622047244094491" top="0.74803149606299213" bottom="0.74803149606299213" header="0.31496062992125984" footer="0.31496062992125984"/>
  <pageSetup paperSize="8" scale="95" fitToHeight="0" orientation="landscape" r:id="rId1"/>
  <rowBreaks count="1" manualBreakCount="1">
    <brk id="2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Z243"/>
  <sheetViews>
    <sheetView showGridLines="0" zoomScale="80" zoomScaleNormal="80" workbookViewId="0">
      <pane xSplit="8" ySplit="2" topLeftCell="AK33" activePane="bottomRight" state="frozen"/>
      <selection pane="topRight" activeCell="I1" sqref="I1"/>
      <selection pane="bottomLeft" activeCell="A3" sqref="A3"/>
      <selection pane="bottomRight" activeCell="E57" sqref="E57"/>
    </sheetView>
  </sheetViews>
  <sheetFormatPr defaultColWidth="14.44140625" defaultRowHeight="13.2"/>
  <cols>
    <col min="1" max="1" width="14.6640625" customWidth="1"/>
    <col min="2" max="2" width="8.33203125" customWidth="1"/>
    <col min="3" max="3" width="7.109375" customWidth="1"/>
    <col min="4" max="4" width="41.88671875" customWidth="1"/>
    <col min="5" max="5" width="38.21875" style="113" customWidth="1"/>
    <col min="6" max="6" width="11.6640625" customWidth="1"/>
    <col min="7" max="7" width="14.33203125" customWidth="1"/>
    <col min="8" max="21" width="10.5546875" customWidth="1"/>
    <col min="22" max="22" width="13.44140625" customWidth="1"/>
    <col min="23" max="23" width="14.44140625" customWidth="1"/>
    <col min="24" max="24" width="13.77734375" customWidth="1"/>
    <col min="25" max="25" width="13.33203125" customWidth="1"/>
    <col min="26" max="26" width="14.44140625" hidden="1" customWidth="1"/>
    <col min="27" max="38" width="6.77734375" customWidth="1"/>
    <col min="39" max="39" width="3.5546875" style="82" customWidth="1"/>
    <col min="40" max="40" width="9.21875" customWidth="1"/>
    <col min="41" max="52" width="6.77734375" customWidth="1"/>
  </cols>
  <sheetData>
    <row r="1" spans="1:52" ht="46.8">
      <c r="A1" s="101" t="s">
        <v>0</v>
      </c>
      <c r="B1" s="102" t="s">
        <v>1</v>
      </c>
      <c r="C1" s="103" t="s">
        <v>2</v>
      </c>
      <c r="D1" s="104" t="s">
        <v>3</v>
      </c>
      <c r="E1" s="105" t="s">
        <v>4</v>
      </c>
      <c r="F1" s="106" t="s">
        <v>5</v>
      </c>
      <c r="G1" s="107" t="s">
        <v>76</v>
      </c>
      <c r="H1" s="169" t="s">
        <v>6</v>
      </c>
      <c r="I1" s="171"/>
      <c r="J1" s="62"/>
      <c r="K1" s="62"/>
      <c r="L1" s="62"/>
      <c r="M1" s="62"/>
      <c r="N1" s="62"/>
      <c r="O1" s="62"/>
      <c r="P1" s="62"/>
      <c r="Q1" s="62"/>
      <c r="R1" s="62"/>
      <c r="S1" s="62"/>
      <c r="T1" s="62"/>
      <c r="U1" s="62"/>
      <c r="V1" s="190" t="s">
        <v>84</v>
      </c>
      <c r="W1" s="191"/>
      <c r="X1" s="191"/>
      <c r="Y1" s="192"/>
      <c r="AA1" s="193"/>
      <c r="AB1" s="193"/>
      <c r="AC1" s="193"/>
      <c r="AD1" s="193"/>
      <c r="AE1" s="193"/>
      <c r="AF1" s="193"/>
      <c r="AG1" s="193"/>
      <c r="AH1" s="193"/>
      <c r="AI1" s="193"/>
      <c r="AJ1" s="193"/>
      <c r="AK1" s="193"/>
      <c r="AL1" s="193"/>
      <c r="AM1" s="89"/>
      <c r="AN1" s="193"/>
      <c r="AO1" s="193"/>
      <c r="AP1" s="193"/>
      <c r="AQ1" s="193"/>
      <c r="AR1" s="193"/>
      <c r="AS1" s="193"/>
      <c r="AT1" s="193"/>
      <c r="AU1" s="193"/>
      <c r="AV1" s="193"/>
      <c r="AW1" s="193"/>
      <c r="AX1" s="193"/>
      <c r="AY1" s="193"/>
      <c r="AZ1" s="193"/>
    </row>
    <row r="2" spans="1:52" ht="41.4">
      <c r="A2" s="99"/>
      <c r="B2" s="61"/>
      <c r="C2" s="100"/>
      <c r="D2" s="98"/>
      <c r="E2" s="63"/>
      <c r="F2" s="61"/>
      <c r="G2" s="64"/>
      <c r="H2" s="170"/>
      <c r="I2" s="172" t="s">
        <v>308</v>
      </c>
      <c r="J2" s="85" t="s">
        <v>309</v>
      </c>
      <c r="K2" s="83" t="s">
        <v>310</v>
      </c>
      <c r="L2" s="83" t="s">
        <v>311</v>
      </c>
      <c r="M2" s="85" t="s">
        <v>312</v>
      </c>
      <c r="N2" s="83" t="s">
        <v>313</v>
      </c>
      <c r="O2" s="83" t="s">
        <v>314</v>
      </c>
      <c r="P2" s="85" t="s">
        <v>315</v>
      </c>
      <c r="Q2" s="83" t="s">
        <v>316</v>
      </c>
      <c r="R2" s="83" t="s">
        <v>317</v>
      </c>
      <c r="S2" s="85" t="s">
        <v>318</v>
      </c>
      <c r="T2" s="83" t="s">
        <v>319</v>
      </c>
      <c r="U2" s="84" t="s">
        <v>245</v>
      </c>
      <c r="V2" s="95" t="s">
        <v>85</v>
      </c>
      <c r="W2" s="194" t="s">
        <v>86</v>
      </c>
      <c r="X2" s="195"/>
      <c r="Y2" s="96" t="s">
        <v>87</v>
      </c>
      <c r="AA2" s="83" t="s">
        <v>308</v>
      </c>
      <c r="AB2" s="85" t="s">
        <v>309</v>
      </c>
      <c r="AC2" s="83" t="s">
        <v>310</v>
      </c>
      <c r="AD2" s="83" t="s">
        <v>311</v>
      </c>
      <c r="AE2" s="85" t="s">
        <v>312</v>
      </c>
      <c r="AF2" s="83" t="s">
        <v>313</v>
      </c>
      <c r="AG2" s="83" t="s">
        <v>314</v>
      </c>
      <c r="AH2" s="85" t="s">
        <v>315</v>
      </c>
      <c r="AI2" s="83" t="s">
        <v>316</v>
      </c>
      <c r="AJ2" s="83" t="s">
        <v>317</v>
      </c>
      <c r="AK2" s="85" t="s">
        <v>318</v>
      </c>
      <c r="AL2" s="83" t="s">
        <v>319</v>
      </c>
      <c r="AM2" s="90"/>
      <c r="AN2" s="83" t="s">
        <v>308</v>
      </c>
      <c r="AO2" s="85" t="s">
        <v>309</v>
      </c>
      <c r="AP2" s="83" t="s">
        <v>310</v>
      </c>
      <c r="AQ2" s="83" t="s">
        <v>311</v>
      </c>
      <c r="AR2" s="85" t="s">
        <v>312</v>
      </c>
      <c r="AS2" s="83" t="s">
        <v>313</v>
      </c>
      <c r="AT2" s="83" t="s">
        <v>314</v>
      </c>
      <c r="AU2" s="85" t="s">
        <v>315</v>
      </c>
      <c r="AV2" s="83" t="s">
        <v>316</v>
      </c>
      <c r="AW2" s="83" t="s">
        <v>317</v>
      </c>
      <c r="AX2" s="85" t="s">
        <v>318</v>
      </c>
      <c r="AY2" s="83" t="s">
        <v>319</v>
      </c>
      <c r="AZ2" s="97" t="s">
        <v>330</v>
      </c>
    </row>
    <row r="3" spans="1:52" ht="66.599999999999994" customHeight="1">
      <c r="A3" s="196" t="s">
        <v>65</v>
      </c>
      <c r="B3" s="197">
        <v>30</v>
      </c>
      <c r="C3" s="13">
        <v>1.1000000000000001</v>
      </c>
      <c r="D3" s="19" t="s">
        <v>66</v>
      </c>
      <c r="E3" s="19" t="s">
        <v>8</v>
      </c>
      <c r="F3" s="183">
        <v>14</v>
      </c>
      <c r="G3" s="183" t="s">
        <v>77</v>
      </c>
      <c r="H3" s="183" t="s">
        <v>7</v>
      </c>
      <c r="I3" s="147">
        <v>102.41749808135071</v>
      </c>
      <c r="J3" s="147">
        <v>91.729323308270665</v>
      </c>
      <c r="K3" s="147">
        <v>95.541401273885356</v>
      </c>
      <c r="L3" s="147">
        <v>101.90771960958295</v>
      </c>
      <c r="M3" s="147">
        <v>91.144278606965173</v>
      </c>
      <c r="N3" s="147">
        <v>94.291539245667693</v>
      </c>
      <c r="O3" s="147">
        <v>91.757925072046106</v>
      </c>
      <c r="P3" s="147">
        <v>74.247277386290847</v>
      </c>
      <c r="Q3" s="147">
        <v>86.591695501730101</v>
      </c>
      <c r="R3" s="147">
        <v>100.54794520547945</v>
      </c>
      <c r="S3" s="147">
        <v>100.04582951420716</v>
      </c>
      <c r="T3" s="147">
        <v>90.649942987457237</v>
      </c>
      <c r="U3" s="153">
        <f>AVERAGE(I3:T3)</f>
        <v>93.406031316077772</v>
      </c>
      <c r="V3" s="86" t="s">
        <v>255</v>
      </c>
      <c r="W3" s="31" t="s">
        <v>256</v>
      </c>
      <c r="X3" s="31" t="s">
        <v>257</v>
      </c>
      <c r="Y3" s="31" t="s">
        <v>258</v>
      </c>
      <c r="Z3" s="80" t="s">
        <v>228</v>
      </c>
      <c r="AA3" s="92">
        <f>IF(I3&gt;=100,14,IF(I3&gt;99,13,IF(I3&gt;98,12,IF(I3&gt;97,11,IF(I3&gt;96,10,IF(I3&gt;95,9,IF(I3&gt;94,8,IF(I3&gt;93,7,IF(I3&gt;92,6,IF(I3&gt;90,5,IF(I3&gt;89,4,IF(I3&gt;88,3,IF(I3&gt;87,3,IF(I3&gt;85,1,0))))))))))))))</f>
        <v>14</v>
      </c>
      <c r="AB3" s="92">
        <f t="shared" ref="AB3:AL3" si="0">IF(J3&gt;=100,14,IF(J3&gt;99,13,IF(J3&gt;98,12,IF(J3&gt;97,11,IF(J3&gt;96,10,IF(J3&gt;95,9,IF(J3&gt;94,8,IF(J3&gt;93,7,IF(J3&gt;92,6,IF(J3&gt;90,5,IF(J3&gt;89,4,IF(J3&gt;88,3,IF(J3&gt;87,3,IF(J3&gt;85,1,0))))))))))))))</f>
        <v>5</v>
      </c>
      <c r="AC3" s="92">
        <f t="shared" si="0"/>
        <v>9</v>
      </c>
      <c r="AD3" s="160">
        <f t="shared" si="0"/>
        <v>14</v>
      </c>
      <c r="AE3" s="92">
        <f t="shared" si="0"/>
        <v>5</v>
      </c>
      <c r="AF3" s="92">
        <f t="shared" si="0"/>
        <v>8</v>
      </c>
      <c r="AG3" s="92">
        <f t="shared" si="0"/>
        <v>5</v>
      </c>
      <c r="AH3" s="92">
        <f t="shared" si="0"/>
        <v>0</v>
      </c>
      <c r="AI3" s="92">
        <f t="shared" si="0"/>
        <v>1</v>
      </c>
      <c r="AJ3" s="92">
        <f t="shared" si="0"/>
        <v>14</v>
      </c>
      <c r="AK3" s="92">
        <f t="shared" si="0"/>
        <v>14</v>
      </c>
      <c r="AL3" s="92">
        <f t="shared" si="0"/>
        <v>5</v>
      </c>
      <c r="AM3" s="93"/>
      <c r="AN3" s="108">
        <f>AA3/$F3*100</f>
        <v>100</v>
      </c>
      <c r="AO3" s="108">
        <f t="shared" ref="AO3:AY16" si="1">AB3/$F3*100</f>
        <v>35.714285714285715</v>
      </c>
      <c r="AP3" s="108">
        <f t="shared" si="1"/>
        <v>64.285714285714292</v>
      </c>
      <c r="AQ3" s="108">
        <f t="shared" si="1"/>
        <v>100</v>
      </c>
      <c r="AR3" s="108">
        <f t="shared" si="1"/>
        <v>35.714285714285715</v>
      </c>
      <c r="AS3" s="108">
        <f t="shared" si="1"/>
        <v>57.142857142857139</v>
      </c>
      <c r="AT3" s="108">
        <f t="shared" si="1"/>
        <v>35.714285714285715</v>
      </c>
      <c r="AU3" s="108">
        <f t="shared" si="1"/>
        <v>0</v>
      </c>
      <c r="AV3" s="108">
        <f t="shared" si="1"/>
        <v>7.1428571428571423</v>
      </c>
      <c r="AW3" s="108">
        <f t="shared" si="1"/>
        <v>100</v>
      </c>
      <c r="AX3" s="108">
        <f t="shared" si="1"/>
        <v>100</v>
      </c>
      <c r="AY3" s="108">
        <f t="shared" si="1"/>
        <v>35.714285714285715</v>
      </c>
      <c r="AZ3" s="94">
        <f>AVERAGE(AN3:AY3)</f>
        <v>55.952380952380956</v>
      </c>
    </row>
    <row r="4" spans="1:52" ht="37.200000000000003" customHeight="1">
      <c r="A4" s="196"/>
      <c r="B4" s="197"/>
      <c r="C4" s="13">
        <v>1.2</v>
      </c>
      <c r="D4" s="19" t="s">
        <v>9</v>
      </c>
      <c r="E4" s="19" t="s">
        <v>10</v>
      </c>
      <c r="F4" s="183">
        <v>4</v>
      </c>
      <c r="G4" s="183" t="s">
        <v>77</v>
      </c>
      <c r="H4" s="183" t="s">
        <v>7</v>
      </c>
      <c r="I4" s="147" t="s">
        <v>320</v>
      </c>
      <c r="J4" s="147">
        <v>0</v>
      </c>
      <c r="K4" s="147">
        <v>33.297872340425535</v>
      </c>
      <c r="L4" s="147">
        <v>14.545454545454545</v>
      </c>
      <c r="M4" s="147">
        <v>83.680555555555557</v>
      </c>
      <c r="N4" s="147">
        <v>0</v>
      </c>
      <c r="O4" s="147">
        <v>119.62616822429905</v>
      </c>
      <c r="P4" s="147">
        <v>99.009900990099013</v>
      </c>
      <c r="Q4" s="147">
        <v>102.56410256410255</v>
      </c>
      <c r="R4" s="147">
        <v>244.44444444444446</v>
      </c>
      <c r="S4" s="147">
        <v>84.615384615384613</v>
      </c>
      <c r="T4" s="147">
        <v>117.7304964539007</v>
      </c>
      <c r="U4" s="153">
        <f t="shared" ref="U4:U41" si="2">AVERAGE(I4:T4)</f>
        <v>81.77403452124237</v>
      </c>
      <c r="V4" s="185" t="s">
        <v>88</v>
      </c>
      <c r="W4" s="86" t="s">
        <v>272</v>
      </c>
      <c r="X4" s="185" t="s">
        <v>271</v>
      </c>
      <c r="Y4" s="185" t="s">
        <v>90</v>
      </c>
      <c r="AA4" s="92">
        <f t="shared" ref="AA4:AL4" si="3">IF(I4&lt;=85,4,IF(I4&lt;=90,3,IF(I4&lt;=95,2,IF(I4&lt;=100,1,0))))</f>
        <v>0</v>
      </c>
      <c r="AB4" s="92">
        <f t="shared" si="3"/>
        <v>4</v>
      </c>
      <c r="AC4" s="92">
        <f t="shared" si="3"/>
        <v>4</v>
      </c>
      <c r="AD4" s="92">
        <f t="shared" si="3"/>
        <v>4</v>
      </c>
      <c r="AE4" s="92">
        <f t="shared" si="3"/>
        <v>4</v>
      </c>
      <c r="AF4" s="92">
        <f t="shared" si="3"/>
        <v>4</v>
      </c>
      <c r="AG4" s="92">
        <f t="shared" si="3"/>
        <v>0</v>
      </c>
      <c r="AH4" s="92">
        <f t="shared" si="3"/>
        <v>1</v>
      </c>
      <c r="AI4" s="92">
        <f t="shared" si="3"/>
        <v>0</v>
      </c>
      <c r="AJ4" s="92">
        <f t="shared" si="3"/>
        <v>0</v>
      </c>
      <c r="AK4" s="92">
        <f t="shared" si="3"/>
        <v>4</v>
      </c>
      <c r="AL4" s="92">
        <f t="shared" si="3"/>
        <v>0</v>
      </c>
      <c r="AM4" s="90"/>
      <c r="AN4" s="108">
        <f>AA4/$F4*100</f>
        <v>0</v>
      </c>
      <c r="AO4" s="108">
        <f t="shared" si="1"/>
        <v>100</v>
      </c>
      <c r="AP4" s="108">
        <f t="shared" si="1"/>
        <v>100</v>
      </c>
      <c r="AQ4" s="108">
        <f t="shared" si="1"/>
        <v>100</v>
      </c>
      <c r="AR4" s="108">
        <f t="shared" si="1"/>
        <v>100</v>
      </c>
      <c r="AS4" s="108">
        <f t="shared" si="1"/>
        <v>100</v>
      </c>
      <c r="AT4" s="108">
        <f t="shared" si="1"/>
        <v>0</v>
      </c>
      <c r="AU4" s="108">
        <f t="shared" si="1"/>
        <v>25</v>
      </c>
      <c r="AV4" s="108">
        <f t="shared" si="1"/>
        <v>0</v>
      </c>
      <c r="AW4" s="108">
        <f t="shared" si="1"/>
        <v>0</v>
      </c>
      <c r="AX4" s="108">
        <f t="shared" si="1"/>
        <v>100</v>
      </c>
      <c r="AY4" s="108">
        <f t="shared" si="1"/>
        <v>0</v>
      </c>
      <c r="AZ4" s="94">
        <f t="shared" ref="AZ4:AZ43" si="4">AVERAGE(AN4:AY4)</f>
        <v>52.083333333333336</v>
      </c>
    </row>
    <row r="5" spans="1:52" ht="27.6">
      <c r="A5" s="196"/>
      <c r="B5" s="197"/>
      <c r="C5" s="13">
        <v>1.3</v>
      </c>
      <c r="D5" s="19" t="s">
        <v>11</v>
      </c>
      <c r="E5" s="19" t="s">
        <v>12</v>
      </c>
      <c r="F5" s="183">
        <v>4</v>
      </c>
      <c r="G5" s="183" t="s">
        <v>78</v>
      </c>
      <c r="H5" s="183" t="s">
        <v>7</v>
      </c>
      <c r="I5" s="147">
        <v>123.52941176470588</v>
      </c>
      <c r="J5" s="147">
        <v>46.666666666666664</v>
      </c>
      <c r="K5" s="147">
        <v>70.270270270270274</v>
      </c>
      <c r="L5" s="147">
        <v>0</v>
      </c>
      <c r="M5" s="147">
        <v>120</v>
      </c>
      <c r="N5" s="147">
        <v>34.693877551020407</v>
      </c>
      <c r="O5" s="147">
        <v>100</v>
      </c>
      <c r="P5" s="147">
        <v>11.111111111111111</v>
      </c>
      <c r="Q5" s="147">
        <v>14.285714285714285</v>
      </c>
      <c r="R5" s="176">
        <v>35</v>
      </c>
      <c r="S5" s="147">
        <v>64.285714285714292</v>
      </c>
      <c r="T5" s="147">
        <v>134</v>
      </c>
      <c r="U5" s="153">
        <f t="shared" si="2"/>
        <v>62.820230494600246</v>
      </c>
      <c r="V5" s="185" t="s">
        <v>89</v>
      </c>
      <c r="W5" s="31" t="s">
        <v>268</v>
      </c>
      <c r="X5" s="32" t="s">
        <v>260</v>
      </c>
      <c r="Y5" s="32" t="s">
        <v>259</v>
      </c>
      <c r="AA5" s="92">
        <f>IF(I5&gt;100,4,IF(I5&gt;95,3,IF(I5&gt;90,2,IF(I5&gt;85,1,0))))</f>
        <v>4</v>
      </c>
      <c r="AB5" s="92">
        <f t="shared" ref="AB5:AL6" si="5">IF(J5&gt;100,4,IF(J5&gt;95,3,IF(J5&gt;90,2,IF(J5&gt;85,1,0))))</f>
        <v>0</v>
      </c>
      <c r="AC5" s="92">
        <f t="shared" si="5"/>
        <v>0</v>
      </c>
      <c r="AD5" s="92">
        <f t="shared" si="5"/>
        <v>0</v>
      </c>
      <c r="AE5" s="92">
        <f t="shared" si="5"/>
        <v>4</v>
      </c>
      <c r="AF5" s="92">
        <f t="shared" si="5"/>
        <v>0</v>
      </c>
      <c r="AG5" s="92">
        <f t="shared" si="5"/>
        <v>3</v>
      </c>
      <c r="AH5" s="92">
        <f t="shared" si="5"/>
        <v>0</v>
      </c>
      <c r="AI5" s="92">
        <f t="shared" si="5"/>
        <v>0</v>
      </c>
      <c r="AJ5" s="92">
        <f t="shared" si="5"/>
        <v>0</v>
      </c>
      <c r="AK5" s="92">
        <f t="shared" si="5"/>
        <v>0</v>
      </c>
      <c r="AL5" s="92">
        <f t="shared" si="5"/>
        <v>4</v>
      </c>
      <c r="AM5" s="90"/>
      <c r="AN5" s="108">
        <f t="shared" ref="AN5:AY23" si="6">AA5/$F5*100</f>
        <v>100</v>
      </c>
      <c r="AO5" s="108">
        <f t="shared" si="1"/>
        <v>0</v>
      </c>
      <c r="AP5" s="108">
        <f t="shared" si="1"/>
        <v>0</v>
      </c>
      <c r="AQ5" s="108">
        <f t="shared" ref="AQ5:AR5" si="7">IF(OR(AD5="NA"),"NA",AD5/$F5*100)</f>
        <v>0</v>
      </c>
      <c r="AR5" s="108">
        <f t="shared" si="7"/>
        <v>100</v>
      </c>
      <c r="AS5" s="108">
        <f t="shared" si="1"/>
        <v>0</v>
      </c>
      <c r="AT5" s="108">
        <f t="shared" si="1"/>
        <v>75</v>
      </c>
      <c r="AU5" s="108">
        <f t="shared" si="1"/>
        <v>0</v>
      </c>
      <c r="AV5" s="108">
        <f t="shared" si="1"/>
        <v>0</v>
      </c>
      <c r="AW5" s="108">
        <f t="shared" si="1"/>
        <v>0</v>
      </c>
      <c r="AX5" s="108">
        <f t="shared" si="1"/>
        <v>0</v>
      </c>
      <c r="AY5" s="108">
        <f t="shared" si="1"/>
        <v>100</v>
      </c>
      <c r="AZ5" s="94">
        <f t="shared" si="4"/>
        <v>31.25</v>
      </c>
    </row>
    <row r="6" spans="1:52" ht="27.6">
      <c r="A6" s="196"/>
      <c r="B6" s="197"/>
      <c r="C6" s="13">
        <v>1.4</v>
      </c>
      <c r="D6" s="19" t="s">
        <v>13</v>
      </c>
      <c r="E6" s="19" t="s">
        <v>14</v>
      </c>
      <c r="F6" s="183">
        <v>4</v>
      </c>
      <c r="G6" s="183" t="s">
        <v>77</v>
      </c>
      <c r="H6" s="183" t="s">
        <v>7</v>
      </c>
      <c r="I6" s="147">
        <v>76.363636363636374</v>
      </c>
      <c r="J6" s="147">
        <v>34.042553191489361</v>
      </c>
      <c r="K6" s="147">
        <v>59.259259259259252</v>
      </c>
      <c r="L6" s="147">
        <v>588.23529411764707</v>
      </c>
      <c r="M6" s="147">
        <v>14.285714285714285</v>
      </c>
      <c r="N6" s="147">
        <v>89.743589743589752</v>
      </c>
      <c r="O6" s="147">
        <v>273.68421052631578</v>
      </c>
      <c r="P6" s="147">
        <v>260</v>
      </c>
      <c r="Q6" s="147">
        <v>200</v>
      </c>
      <c r="R6" s="173">
        <v>100</v>
      </c>
      <c r="S6" s="173">
        <v>100</v>
      </c>
      <c r="T6" s="147">
        <v>2250</v>
      </c>
      <c r="U6" s="153">
        <f t="shared" si="2"/>
        <v>337.13452145730434</v>
      </c>
      <c r="V6" s="185" t="s">
        <v>89</v>
      </c>
      <c r="W6" s="31" t="s">
        <v>270</v>
      </c>
      <c r="X6" s="32" t="s">
        <v>260</v>
      </c>
      <c r="Y6" s="32" t="s">
        <v>269</v>
      </c>
      <c r="AA6" s="92">
        <f>IF(I6&gt;100,4,IF(I6&gt;95,3,IF(I6&gt;90,2,IF(I6&gt;85,1,0))))</f>
        <v>0</v>
      </c>
      <c r="AB6" s="92">
        <f t="shared" si="5"/>
        <v>0</v>
      </c>
      <c r="AC6" s="92">
        <f t="shared" si="5"/>
        <v>0</v>
      </c>
      <c r="AD6" s="160">
        <f>IF(L6&gt;100,4,IF(L6&gt;95,3,IF(L6&gt;90,2,IF(L6&gt;85,1,0))))</f>
        <v>4</v>
      </c>
      <c r="AE6" s="92">
        <f t="shared" si="5"/>
        <v>0</v>
      </c>
      <c r="AF6" s="92">
        <f t="shared" si="5"/>
        <v>1</v>
      </c>
      <c r="AG6" s="92">
        <f t="shared" si="5"/>
        <v>4</v>
      </c>
      <c r="AH6" s="92">
        <f t="shared" si="5"/>
        <v>4</v>
      </c>
      <c r="AI6" s="92">
        <f t="shared" si="5"/>
        <v>4</v>
      </c>
      <c r="AJ6" s="92">
        <f t="shared" si="5"/>
        <v>3</v>
      </c>
      <c r="AK6" s="92">
        <f t="shared" si="5"/>
        <v>3</v>
      </c>
      <c r="AL6" s="92">
        <f t="shared" si="5"/>
        <v>4</v>
      </c>
      <c r="AM6" s="90"/>
      <c r="AN6" s="108">
        <f t="shared" si="6"/>
        <v>0</v>
      </c>
      <c r="AO6" s="108">
        <f t="shared" si="1"/>
        <v>0</v>
      </c>
      <c r="AP6" s="108">
        <f t="shared" si="1"/>
        <v>0</v>
      </c>
      <c r="AQ6" s="108">
        <f t="shared" si="1"/>
        <v>100</v>
      </c>
      <c r="AR6" s="108">
        <f t="shared" si="1"/>
        <v>0</v>
      </c>
      <c r="AS6" s="108">
        <f t="shared" si="1"/>
        <v>25</v>
      </c>
      <c r="AT6" s="108">
        <f t="shared" si="1"/>
        <v>100</v>
      </c>
      <c r="AU6" s="108">
        <f t="shared" si="1"/>
        <v>100</v>
      </c>
      <c r="AV6" s="108">
        <f t="shared" si="1"/>
        <v>100</v>
      </c>
      <c r="AW6" s="108">
        <f t="shared" si="1"/>
        <v>75</v>
      </c>
      <c r="AX6" s="108">
        <f t="shared" si="1"/>
        <v>75</v>
      </c>
      <c r="AY6" s="108">
        <f t="shared" si="1"/>
        <v>100</v>
      </c>
      <c r="AZ6" s="94">
        <f t="shared" si="4"/>
        <v>56.25</v>
      </c>
    </row>
    <row r="7" spans="1:52" ht="27.6">
      <c r="A7" s="196"/>
      <c r="B7" s="197"/>
      <c r="C7" s="13">
        <v>1.5</v>
      </c>
      <c r="D7" s="19" t="s">
        <v>15</v>
      </c>
      <c r="E7" s="19" t="s">
        <v>16</v>
      </c>
      <c r="F7" s="183">
        <v>4</v>
      </c>
      <c r="G7" s="183" t="s">
        <v>77</v>
      </c>
      <c r="H7" s="183" t="s">
        <v>7</v>
      </c>
      <c r="I7" s="147">
        <v>112.52747252747253</v>
      </c>
      <c r="J7" s="147">
        <v>101.17647058823529</v>
      </c>
      <c r="K7" s="147">
        <v>157.14285714285714</v>
      </c>
      <c r="L7" s="147">
        <v>55.555555555555557</v>
      </c>
      <c r="M7" s="147">
        <v>59.259259259259252</v>
      </c>
      <c r="N7" s="147">
        <v>50</v>
      </c>
      <c r="O7" s="147">
        <v>77.777777777777786</v>
      </c>
      <c r="P7" s="147">
        <v>20</v>
      </c>
      <c r="Q7" s="147">
        <v>290</v>
      </c>
      <c r="R7" s="173">
        <v>0</v>
      </c>
      <c r="S7" s="173">
        <v>0</v>
      </c>
      <c r="T7" s="147">
        <v>80</v>
      </c>
      <c r="U7" s="153">
        <f t="shared" si="2"/>
        <v>83.619949404263124</v>
      </c>
      <c r="V7" s="185" t="s">
        <v>88</v>
      </c>
      <c r="W7" s="31" t="s">
        <v>272</v>
      </c>
      <c r="X7" s="33" t="s">
        <v>271</v>
      </c>
      <c r="Y7" s="32" t="s">
        <v>90</v>
      </c>
      <c r="AA7" s="92">
        <f>IF(I7&lt;=85,4,IF(I7&lt;=90,3,IF(I7&lt;=95,2,IF(I7&lt;=100,1,0))))</f>
        <v>0</v>
      </c>
      <c r="AB7" s="92">
        <f t="shared" ref="AB7:AL7" si="8">IF(J7&lt;=85,4,IF(J7&lt;=90,3,IF(J7&lt;=95,2,IF(J7&lt;=100,1,0))))</f>
        <v>0</v>
      </c>
      <c r="AC7" s="92">
        <f t="shared" si="8"/>
        <v>0</v>
      </c>
      <c r="AD7" s="160">
        <f t="shared" si="8"/>
        <v>4</v>
      </c>
      <c r="AE7" s="92">
        <f t="shared" si="8"/>
        <v>4</v>
      </c>
      <c r="AF7" s="92">
        <f t="shared" si="8"/>
        <v>4</v>
      </c>
      <c r="AG7" s="92">
        <f t="shared" si="8"/>
        <v>4</v>
      </c>
      <c r="AH7" s="92">
        <f t="shared" si="8"/>
        <v>4</v>
      </c>
      <c r="AI7" s="92">
        <f t="shared" si="8"/>
        <v>0</v>
      </c>
      <c r="AJ7" s="92">
        <f t="shared" si="8"/>
        <v>4</v>
      </c>
      <c r="AK7" s="92">
        <f t="shared" si="8"/>
        <v>4</v>
      </c>
      <c r="AL7" s="92">
        <f t="shared" si="8"/>
        <v>4</v>
      </c>
      <c r="AM7" s="90"/>
      <c r="AN7" s="108">
        <f t="shared" si="6"/>
        <v>0</v>
      </c>
      <c r="AO7" s="108">
        <f t="shared" si="1"/>
        <v>0</v>
      </c>
      <c r="AP7" s="108">
        <f t="shared" si="1"/>
        <v>0</v>
      </c>
      <c r="AQ7" s="108">
        <f t="shared" si="1"/>
        <v>100</v>
      </c>
      <c r="AR7" s="108">
        <f t="shared" si="1"/>
        <v>100</v>
      </c>
      <c r="AS7" s="108">
        <f t="shared" si="1"/>
        <v>100</v>
      </c>
      <c r="AT7" s="108">
        <f t="shared" si="1"/>
        <v>100</v>
      </c>
      <c r="AU7" s="108">
        <f t="shared" si="1"/>
        <v>100</v>
      </c>
      <c r="AV7" s="108">
        <f t="shared" si="1"/>
        <v>0</v>
      </c>
      <c r="AW7" s="108">
        <f t="shared" si="1"/>
        <v>100</v>
      </c>
      <c r="AX7" s="108">
        <f t="shared" si="1"/>
        <v>100</v>
      </c>
      <c r="AY7" s="108">
        <f t="shared" si="1"/>
        <v>100</v>
      </c>
      <c r="AZ7" s="94">
        <f t="shared" si="4"/>
        <v>66.666666666666671</v>
      </c>
    </row>
    <row r="8" spans="1:52" ht="15.6">
      <c r="A8" s="14"/>
      <c r="B8" s="15"/>
      <c r="C8" s="15"/>
      <c r="D8" s="16"/>
      <c r="E8" s="21" t="s">
        <v>17</v>
      </c>
      <c r="F8" s="17">
        <f>SUM(F3:F7)</f>
        <v>30</v>
      </c>
      <c r="G8" s="15"/>
      <c r="H8" s="15"/>
      <c r="I8" s="159"/>
      <c r="J8" s="159"/>
      <c r="K8" s="159"/>
      <c r="L8" s="15"/>
      <c r="M8" s="159"/>
      <c r="N8" s="159"/>
      <c r="O8" s="159"/>
      <c r="P8" s="159"/>
      <c r="Q8" s="159"/>
      <c r="R8" s="159"/>
      <c r="S8" s="159"/>
      <c r="T8" s="159"/>
      <c r="U8" s="154"/>
      <c r="V8" s="15"/>
      <c r="W8" s="15"/>
      <c r="X8" s="15"/>
      <c r="Y8" s="15"/>
      <c r="Z8" s="15"/>
      <c r="AA8" s="15">
        <f>SUM(AA3:AA7)</f>
        <v>18</v>
      </c>
      <c r="AB8" s="15">
        <f t="shared" ref="AB8:AL8" si="9">SUM(AB3:AB7)</f>
        <v>9</v>
      </c>
      <c r="AC8" s="15">
        <f t="shared" si="9"/>
        <v>13</v>
      </c>
      <c r="AD8" s="159">
        <f t="shared" si="9"/>
        <v>26</v>
      </c>
      <c r="AE8" s="15">
        <f t="shared" si="9"/>
        <v>17</v>
      </c>
      <c r="AF8" s="15">
        <f t="shared" si="9"/>
        <v>17</v>
      </c>
      <c r="AG8" s="15">
        <f t="shared" si="9"/>
        <v>16</v>
      </c>
      <c r="AH8" s="15">
        <f t="shared" si="9"/>
        <v>9</v>
      </c>
      <c r="AI8" s="15">
        <f t="shared" si="9"/>
        <v>5</v>
      </c>
      <c r="AJ8" s="15">
        <f t="shared" si="9"/>
        <v>21</v>
      </c>
      <c r="AK8" s="15">
        <f t="shared" si="9"/>
        <v>25</v>
      </c>
      <c r="AL8" s="15">
        <f t="shared" si="9"/>
        <v>17</v>
      </c>
      <c r="AM8" s="90"/>
      <c r="AN8" s="109">
        <f t="shared" si="6"/>
        <v>60</v>
      </c>
      <c r="AO8" s="109">
        <f t="shared" si="1"/>
        <v>30</v>
      </c>
      <c r="AP8" s="109">
        <f t="shared" si="1"/>
        <v>43.333333333333336</v>
      </c>
      <c r="AQ8" s="109">
        <f t="shared" si="1"/>
        <v>86.666666666666671</v>
      </c>
      <c r="AR8" s="109">
        <f t="shared" si="1"/>
        <v>56.666666666666664</v>
      </c>
      <c r="AS8" s="109">
        <f t="shared" si="1"/>
        <v>56.666666666666664</v>
      </c>
      <c r="AT8" s="109">
        <f t="shared" si="1"/>
        <v>53.333333333333336</v>
      </c>
      <c r="AU8" s="109">
        <f t="shared" si="1"/>
        <v>30</v>
      </c>
      <c r="AV8" s="109">
        <f t="shared" si="1"/>
        <v>16.666666666666664</v>
      </c>
      <c r="AW8" s="109">
        <f t="shared" si="1"/>
        <v>70</v>
      </c>
      <c r="AX8" s="109">
        <f t="shared" si="1"/>
        <v>83.333333333333343</v>
      </c>
      <c r="AY8" s="109">
        <f t="shared" si="1"/>
        <v>56.666666666666664</v>
      </c>
      <c r="AZ8" s="109">
        <f t="shared" si="4"/>
        <v>53.611111111111114</v>
      </c>
    </row>
    <row r="9" spans="1:52" ht="25.2" customHeight="1">
      <c r="A9" s="196" t="s">
        <v>18</v>
      </c>
      <c r="B9" s="199">
        <v>14</v>
      </c>
      <c r="C9" s="13">
        <v>2.1</v>
      </c>
      <c r="D9" s="20" t="s">
        <v>19</v>
      </c>
      <c r="E9" s="19" t="s">
        <v>20</v>
      </c>
      <c r="F9" s="183">
        <v>3</v>
      </c>
      <c r="G9" s="183" t="s">
        <v>79</v>
      </c>
      <c r="H9" s="183" t="s">
        <v>288</v>
      </c>
      <c r="I9" s="147">
        <v>83</v>
      </c>
      <c r="J9" s="147">
        <v>87</v>
      </c>
      <c r="K9" s="147">
        <v>80</v>
      </c>
      <c r="L9" s="173">
        <v>86</v>
      </c>
      <c r="M9" s="173">
        <v>84</v>
      </c>
      <c r="N9" s="173">
        <v>80</v>
      </c>
      <c r="O9" s="173">
        <v>85</v>
      </c>
      <c r="P9" s="173">
        <v>85</v>
      </c>
      <c r="Q9" s="173">
        <v>83</v>
      </c>
      <c r="R9" s="173">
        <v>90</v>
      </c>
      <c r="S9" s="173">
        <v>82</v>
      </c>
      <c r="T9" s="147">
        <v>85.6</v>
      </c>
      <c r="U9" s="153">
        <f t="shared" si="2"/>
        <v>84.216666666666669</v>
      </c>
      <c r="V9" s="87" t="s">
        <v>299</v>
      </c>
      <c r="W9" s="34" t="s">
        <v>300</v>
      </c>
      <c r="X9" s="34" t="s">
        <v>301</v>
      </c>
      <c r="Y9" s="185" t="s">
        <v>302</v>
      </c>
      <c r="Z9" s="81" t="s">
        <v>229</v>
      </c>
      <c r="AA9" s="92">
        <f>IF(I9&gt;80,3,IF(I9&gt;75,2,IF(I9&gt;=70,1,0)))</f>
        <v>3</v>
      </c>
      <c r="AB9" s="92">
        <f t="shared" ref="AB9:AL9" si="10">IF(J9&gt;80,3,IF(J9&gt;75,2,IF(J9&gt;=70,1,0)))</f>
        <v>3</v>
      </c>
      <c r="AC9" s="92">
        <f t="shared" si="10"/>
        <v>2</v>
      </c>
      <c r="AD9" s="92">
        <f t="shared" si="10"/>
        <v>3</v>
      </c>
      <c r="AE9" s="92">
        <f t="shared" si="10"/>
        <v>3</v>
      </c>
      <c r="AF9" s="92">
        <f t="shared" si="10"/>
        <v>2</v>
      </c>
      <c r="AG9" s="92">
        <f t="shared" si="10"/>
        <v>3</v>
      </c>
      <c r="AH9" s="92">
        <f t="shared" si="10"/>
        <v>3</v>
      </c>
      <c r="AI9" s="92">
        <f t="shared" si="10"/>
        <v>3</v>
      </c>
      <c r="AJ9" s="92">
        <f t="shared" si="10"/>
        <v>3</v>
      </c>
      <c r="AK9" s="92">
        <f t="shared" si="10"/>
        <v>3</v>
      </c>
      <c r="AL9" s="92">
        <f t="shared" si="10"/>
        <v>3</v>
      </c>
      <c r="AM9" s="90"/>
      <c r="AN9" s="108">
        <f t="shared" si="6"/>
        <v>100</v>
      </c>
      <c r="AO9" s="108">
        <f t="shared" si="1"/>
        <v>100</v>
      </c>
      <c r="AP9" s="108">
        <f t="shared" si="1"/>
        <v>66.666666666666657</v>
      </c>
      <c r="AQ9" s="108">
        <f t="shared" si="1"/>
        <v>100</v>
      </c>
      <c r="AR9" s="108">
        <f t="shared" si="1"/>
        <v>100</v>
      </c>
      <c r="AS9" s="108">
        <f t="shared" si="1"/>
        <v>66.666666666666657</v>
      </c>
      <c r="AT9" s="108">
        <f t="shared" si="1"/>
        <v>100</v>
      </c>
      <c r="AU9" s="108">
        <f t="shared" si="1"/>
        <v>100</v>
      </c>
      <c r="AV9" s="108">
        <f t="shared" si="1"/>
        <v>100</v>
      </c>
      <c r="AW9" s="108">
        <f t="shared" si="1"/>
        <v>100</v>
      </c>
      <c r="AX9" s="108">
        <f t="shared" si="1"/>
        <v>100</v>
      </c>
      <c r="AY9" s="108">
        <f t="shared" si="1"/>
        <v>100</v>
      </c>
      <c r="AZ9" s="94">
        <f t="shared" si="4"/>
        <v>94.444444444444443</v>
      </c>
    </row>
    <row r="10" spans="1:52" ht="27" customHeight="1">
      <c r="A10" s="198"/>
      <c r="B10" s="200"/>
      <c r="C10" s="13">
        <v>2.2000000000000002</v>
      </c>
      <c r="D10" s="20" t="s">
        <v>22</v>
      </c>
      <c r="E10" s="19" t="s">
        <v>23</v>
      </c>
      <c r="F10" s="183">
        <v>3</v>
      </c>
      <c r="G10" s="183" t="s">
        <v>79</v>
      </c>
      <c r="H10" s="183" t="s">
        <v>26</v>
      </c>
      <c r="I10" s="147">
        <v>67</v>
      </c>
      <c r="J10" s="147">
        <v>76</v>
      </c>
      <c r="K10" s="147">
        <v>69</v>
      </c>
      <c r="L10" s="173">
        <v>73</v>
      </c>
      <c r="M10" s="173">
        <v>69</v>
      </c>
      <c r="N10" s="173">
        <v>1</v>
      </c>
      <c r="O10" s="173">
        <v>71</v>
      </c>
      <c r="P10" s="173">
        <v>48</v>
      </c>
      <c r="Q10" s="173">
        <v>69</v>
      </c>
      <c r="R10" s="173">
        <v>66</v>
      </c>
      <c r="S10" s="173">
        <v>64</v>
      </c>
      <c r="T10" s="173">
        <v>72</v>
      </c>
      <c r="U10" s="153">
        <f t="shared" si="2"/>
        <v>62.083333333333336</v>
      </c>
      <c r="V10" s="87" t="s">
        <v>303</v>
      </c>
      <c r="W10" s="34" t="s">
        <v>304</v>
      </c>
      <c r="X10" s="34" t="s">
        <v>301</v>
      </c>
      <c r="Y10" s="185" t="s">
        <v>302</v>
      </c>
      <c r="AA10" s="160">
        <f>IF(I10&gt;80,3,IF(I10&gt;=75,2,IF(I10&gt;=65,1,0)))</f>
        <v>1</v>
      </c>
      <c r="AB10" s="160">
        <f>IF(J10&gt;80,3,IF(J10&gt;=75,2,IF(J10&gt;=65,1,0)))</f>
        <v>2</v>
      </c>
      <c r="AC10" s="160">
        <f t="shared" ref="AC10:AL10" si="11">IF(K10&gt;80,3,IF(K10&gt;=75,2,IF(K10&gt;=65,1,0)))</f>
        <v>1</v>
      </c>
      <c r="AD10" s="160">
        <f t="shared" si="11"/>
        <v>1</v>
      </c>
      <c r="AE10" s="160">
        <f t="shared" si="11"/>
        <v>1</v>
      </c>
      <c r="AF10" s="160">
        <f t="shared" si="11"/>
        <v>0</v>
      </c>
      <c r="AG10" s="160">
        <f t="shared" si="11"/>
        <v>1</v>
      </c>
      <c r="AH10" s="160">
        <f t="shared" si="11"/>
        <v>0</v>
      </c>
      <c r="AI10" s="160">
        <f t="shared" si="11"/>
        <v>1</v>
      </c>
      <c r="AJ10" s="160">
        <f t="shared" si="11"/>
        <v>1</v>
      </c>
      <c r="AK10" s="160">
        <f t="shared" si="11"/>
        <v>0</v>
      </c>
      <c r="AL10" s="160">
        <f t="shared" si="11"/>
        <v>1</v>
      </c>
      <c r="AM10" s="90"/>
      <c r="AN10" s="108">
        <f t="shared" si="6"/>
        <v>33.333333333333329</v>
      </c>
      <c r="AO10" s="108">
        <f t="shared" si="1"/>
        <v>66.666666666666657</v>
      </c>
      <c r="AP10" s="108">
        <f t="shared" si="1"/>
        <v>33.333333333333329</v>
      </c>
      <c r="AQ10" s="108">
        <f t="shared" si="1"/>
        <v>33.333333333333329</v>
      </c>
      <c r="AR10" s="108">
        <f t="shared" si="1"/>
        <v>33.333333333333329</v>
      </c>
      <c r="AS10" s="108">
        <f t="shared" si="1"/>
        <v>0</v>
      </c>
      <c r="AT10" s="108">
        <f t="shared" si="1"/>
        <v>33.333333333333329</v>
      </c>
      <c r="AU10" s="108">
        <f t="shared" si="1"/>
        <v>0</v>
      </c>
      <c r="AV10" s="108">
        <f t="shared" si="1"/>
        <v>33.333333333333329</v>
      </c>
      <c r="AW10" s="108">
        <f t="shared" si="1"/>
        <v>33.333333333333329</v>
      </c>
      <c r="AX10" s="108">
        <f t="shared" si="1"/>
        <v>0</v>
      </c>
      <c r="AY10" s="108">
        <f t="shared" si="1"/>
        <v>33.333333333333329</v>
      </c>
      <c r="AZ10" s="94">
        <f t="shared" si="4"/>
        <v>27.777777777777768</v>
      </c>
    </row>
    <row r="11" spans="1:52" ht="31.2">
      <c r="A11" s="198"/>
      <c r="B11" s="200"/>
      <c r="C11" s="13">
        <v>2.2999999999999998</v>
      </c>
      <c r="D11" s="19" t="s">
        <v>69</v>
      </c>
      <c r="E11" s="19" t="s">
        <v>218</v>
      </c>
      <c r="F11" s="183">
        <v>3</v>
      </c>
      <c r="G11" s="183" t="s">
        <v>74</v>
      </c>
      <c r="H11" s="183" t="s">
        <v>7</v>
      </c>
      <c r="I11" s="147">
        <v>100</v>
      </c>
      <c r="J11" s="147">
        <v>100</v>
      </c>
      <c r="K11" s="147">
        <v>100</v>
      </c>
      <c r="L11" s="147">
        <v>100</v>
      </c>
      <c r="M11" s="147">
        <v>100</v>
      </c>
      <c r="N11" s="147">
        <v>100</v>
      </c>
      <c r="O11" s="147">
        <v>100</v>
      </c>
      <c r="P11" s="147">
        <v>100</v>
      </c>
      <c r="Q11" s="147">
        <v>100</v>
      </c>
      <c r="R11" s="147">
        <v>100</v>
      </c>
      <c r="S11" s="147">
        <v>100</v>
      </c>
      <c r="T11" s="147">
        <v>100</v>
      </c>
      <c r="U11" s="153">
        <f t="shared" si="2"/>
        <v>100</v>
      </c>
      <c r="V11" s="87" t="s">
        <v>91</v>
      </c>
      <c r="W11" s="34" t="s">
        <v>262</v>
      </c>
      <c r="X11" s="34" t="s">
        <v>261</v>
      </c>
      <c r="Y11" s="185" t="s">
        <v>92</v>
      </c>
      <c r="AA11" s="92">
        <f t="shared" ref="AA11:AL11" si="12">IF(I11&gt;90,3,IF(I11&gt;85,2,IF(I11&gt;=80,1,0)))</f>
        <v>3</v>
      </c>
      <c r="AB11" s="92">
        <f t="shared" si="12"/>
        <v>3</v>
      </c>
      <c r="AC11" s="92">
        <f t="shared" si="12"/>
        <v>3</v>
      </c>
      <c r="AD11" s="160">
        <f t="shared" si="12"/>
        <v>3</v>
      </c>
      <c r="AE11" s="92">
        <f t="shared" si="12"/>
        <v>3</v>
      </c>
      <c r="AF11" s="92">
        <f t="shared" si="12"/>
        <v>3</v>
      </c>
      <c r="AG11" s="92">
        <f t="shared" si="12"/>
        <v>3</v>
      </c>
      <c r="AH11" s="92">
        <f t="shared" si="12"/>
        <v>3</v>
      </c>
      <c r="AI11" s="92">
        <f t="shared" si="12"/>
        <v>3</v>
      </c>
      <c r="AJ11" s="92">
        <f t="shared" si="12"/>
        <v>3</v>
      </c>
      <c r="AK11" s="92">
        <f t="shared" si="12"/>
        <v>3</v>
      </c>
      <c r="AL11" s="92">
        <f t="shared" si="12"/>
        <v>3</v>
      </c>
      <c r="AM11" s="90"/>
      <c r="AN11" s="108">
        <f t="shared" si="6"/>
        <v>100</v>
      </c>
      <c r="AO11" s="108">
        <f t="shared" si="1"/>
        <v>100</v>
      </c>
      <c r="AP11" s="108">
        <f t="shared" si="1"/>
        <v>100</v>
      </c>
      <c r="AQ11" s="108">
        <f t="shared" si="1"/>
        <v>100</v>
      </c>
      <c r="AR11" s="108">
        <f t="shared" si="1"/>
        <v>100</v>
      </c>
      <c r="AS11" s="108">
        <f t="shared" si="1"/>
        <v>100</v>
      </c>
      <c r="AT11" s="108">
        <f t="shared" si="1"/>
        <v>100</v>
      </c>
      <c r="AU11" s="108">
        <f t="shared" si="1"/>
        <v>100</v>
      </c>
      <c r="AV11" s="108">
        <f t="shared" si="1"/>
        <v>100</v>
      </c>
      <c r="AW11" s="108">
        <f t="shared" si="1"/>
        <v>100</v>
      </c>
      <c r="AX11" s="108">
        <f t="shared" si="1"/>
        <v>100</v>
      </c>
      <c r="AY11" s="108">
        <f t="shared" si="1"/>
        <v>100</v>
      </c>
      <c r="AZ11" s="94">
        <f t="shared" si="4"/>
        <v>100</v>
      </c>
    </row>
    <row r="12" spans="1:52" ht="31.2">
      <c r="A12" s="198"/>
      <c r="B12" s="200"/>
      <c r="C12" s="13">
        <v>2.4</v>
      </c>
      <c r="D12" s="20" t="s">
        <v>24</v>
      </c>
      <c r="E12" s="19" t="s">
        <v>25</v>
      </c>
      <c r="F12" s="183">
        <v>1</v>
      </c>
      <c r="G12" s="183" t="s">
        <v>74</v>
      </c>
      <c r="H12" s="183" t="s">
        <v>26</v>
      </c>
      <c r="I12" s="147">
        <v>38</v>
      </c>
      <c r="J12" s="147">
        <v>79</v>
      </c>
      <c r="K12" s="147">
        <v>109</v>
      </c>
      <c r="L12" s="173">
        <v>76</v>
      </c>
      <c r="M12" s="173">
        <v>27</v>
      </c>
      <c r="N12" s="173">
        <v>146</v>
      </c>
      <c r="O12" s="173">
        <v>132</v>
      </c>
      <c r="P12" s="173">
        <v>10</v>
      </c>
      <c r="Q12" s="173">
        <v>11</v>
      </c>
      <c r="R12" s="173">
        <v>90</v>
      </c>
      <c r="S12" s="173">
        <v>9</v>
      </c>
      <c r="T12" s="173">
        <v>171</v>
      </c>
      <c r="U12" s="153">
        <f t="shared" si="2"/>
        <v>74.833333333333329</v>
      </c>
      <c r="V12" s="87" t="s">
        <v>93</v>
      </c>
      <c r="W12" s="201" t="s">
        <v>263</v>
      </c>
      <c r="X12" s="202"/>
      <c r="Y12" s="185" t="s">
        <v>94</v>
      </c>
      <c r="AA12" s="92">
        <f>IF(I12&gt;4,1,IF(I12&gt;=1,0.5,0))</f>
        <v>1</v>
      </c>
      <c r="AB12" s="92">
        <f t="shared" ref="AB12:AL12" si="13">IF(J12&gt;4,1,IF(J12&gt;=1,0.5,0))</f>
        <v>1</v>
      </c>
      <c r="AC12" s="92">
        <f t="shared" si="13"/>
        <v>1</v>
      </c>
      <c r="AD12" s="160">
        <f t="shared" si="13"/>
        <v>1</v>
      </c>
      <c r="AE12" s="92">
        <f t="shared" si="13"/>
        <v>1</v>
      </c>
      <c r="AF12" s="92">
        <f t="shared" si="13"/>
        <v>1</v>
      </c>
      <c r="AG12" s="92">
        <f t="shared" si="13"/>
        <v>1</v>
      </c>
      <c r="AH12" s="92">
        <f t="shared" si="13"/>
        <v>1</v>
      </c>
      <c r="AI12" s="92">
        <f t="shared" si="13"/>
        <v>1</v>
      </c>
      <c r="AJ12" s="92">
        <f t="shared" si="13"/>
        <v>1</v>
      </c>
      <c r="AK12" s="92">
        <f t="shared" si="13"/>
        <v>1</v>
      </c>
      <c r="AL12" s="92">
        <f t="shared" si="13"/>
        <v>1</v>
      </c>
      <c r="AM12" s="90"/>
      <c r="AN12" s="108">
        <f t="shared" si="6"/>
        <v>100</v>
      </c>
      <c r="AO12" s="108">
        <f t="shared" si="1"/>
        <v>100</v>
      </c>
      <c r="AP12" s="108">
        <f t="shared" si="1"/>
        <v>100</v>
      </c>
      <c r="AQ12" s="108">
        <f t="shared" si="1"/>
        <v>100</v>
      </c>
      <c r="AR12" s="108">
        <f t="shared" si="1"/>
        <v>100</v>
      </c>
      <c r="AS12" s="108">
        <f t="shared" si="1"/>
        <v>100</v>
      </c>
      <c r="AT12" s="108">
        <f t="shared" si="1"/>
        <v>100</v>
      </c>
      <c r="AU12" s="108">
        <f t="shared" si="1"/>
        <v>100</v>
      </c>
      <c r="AV12" s="108">
        <f t="shared" si="1"/>
        <v>100</v>
      </c>
      <c r="AW12" s="108">
        <f t="shared" si="1"/>
        <v>100</v>
      </c>
      <c r="AX12" s="108">
        <f t="shared" si="1"/>
        <v>100</v>
      </c>
      <c r="AY12" s="108">
        <f t="shared" si="1"/>
        <v>100</v>
      </c>
      <c r="AZ12" s="94">
        <f t="shared" si="4"/>
        <v>100</v>
      </c>
    </row>
    <row r="13" spans="1:52" ht="31.2">
      <c r="A13" s="198"/>
      <c r="B13" s="200"/>
      <c r="C13" s="13">
        <v>2.5</v>
      </c>
      <c r="D13" s="20" t="s">
        <v>296</v>
      </c>
      <c r="E13" s="19" t="s">
        <v>297</v>
      </c>
      <c r="F13" s="183">
        <v>2</v>
      </c>
      <c r="G13" s="183" t="s">
        <v>80</v>
      </c>
      <c r="H13" s="183" t="s">
        <v>7</v>
      </c>
      <c r="I13" s="174">
        <v>3.7467216185837392E-4</v>
      </c>
      <c r="J13" s="174">
        <v>2.0491803278688526E-3</v>
      </c>
      <c r="K13" s="174">
        <v>1.6666666666666668E-3</v>
      </c>
      <c r="L13" s="174">
        <v>2.4379625598606878E-2</v>
      </c>
      <c r="M13" s="174">
        <v>5.4585152838427945E-3</v>
      </c>
      <c r="N13" s="174">
        <v>1.0810810810810811E-2</v>
      </c>
      <c r="O13" s="174">
        <v>6.2814070351758795E-4</v>
      </c>
      <c r="P13" s="174">
        <v>8.6281276962899055E-4</v>
      </c>
      <c r="Q13" s="174">
        <v>0</v>
      </c>
      <c r="R13" s="174">
        <v>3.2697547683923703E-2</v>
      </c>
      <c r="S13" s="174">
        <v>2.2904260192395786E-3</v>
      </c>
      <c r="T13" s="174">
        <v>3.1446540880503143E-4</v>
      </c>
      <c r="U13" s="186">
        <f t="shared" si="2"/>
        <v>6.7944052862307725E-3</v>
      </c>
      <c r="V13" s="87" t="s">
        <v>95</v>
      </c>
      <c r="W13" s="201" t="s">
        <v>264</v>
      </c>
      <c r="X13" s="202"/>
      <c r="Y13" s="185" t="s">
        <v>96</v>
      </c>
      <c r="AA13" s="92">
        <f>IF(I13&lt;5,2,IF(I13&lt;=10,1,0))</f>
        <v>2</v>
      </c>
      <c r="AB13" s="92">
        <f t="shared" ref="AB13:AL13" si="14">IF(J13&lt;5,2,IF(J13&lt;=10,1,0))</f>
        <v>2</v>
      </c>
      <c r="AC13" s="92">
        <f t="shared" si="14"/>
        <v>2</v>
      </c>
      <c r="AD13" s="160">
        <f t="shared" si="14"/>
        <v>2</v>
      </c>
      <c r="AE13" s="92">
        <f t="shared" si="14"/>
        <v>2</v>
      </c>
      <c r="AF13" s="92">
        <f t="shared" si="14"/>
        <v>2</v>
      </c>
      <c r="AG13" s="92">
        <f t="shared" si="14"/>
        <v>2</v>
      </c>
      <c r="AH13" s="92">
        <f t="shared" si="14"/>
        <v>2</v>
      </c>
      <c r="AI13" s="92">
        <f t="shared" si="14"/>
        <v>2</v>
      </c>
      <c r="AJ13" s="92">
        <f t="shared" si="14"/>
        <v>2</v>
      </c>
      <c r="AK13" s="92">
        <f t="shared" si="14"/>
        <v>2</v>
      </c>
      <c r="AL13" s="92">
        <f t="shared" si="14"/>
        <v>2</v>
      </c>
      <c r="AM13" s="90"/>
      <c r="AN13" s="108">
        <f t="shared" si="6"/>
        <v>100</v>
      </c>
      <c r="AO13" s="108">
        <f t="shared" si="1"/>
        <v>100</v>
      </c>
      <c r="AP13" s="108">
        <f t="shared" si="1"/>
        <v>100</v>
      </c>
      <c r="AQ13" s="108">
        <f t="shared" si="1"/>
        <v>100</v>
      </c>
      <c r="AR13" s="108">
        <f t="shared" si="1"/>
        <v>100</v>
      </c>
      <c r="AS13" s="108">
        <f t="shared" si="1"/>
        <v>100</v>
      </c>
      <c r="AT13" s="108">
        <f t="shared" si="1"/>
        <v>100</v>
      </c>
      <c r="AU13" s="108">
        <f t="shared" si="1"/>
        <v>100</v>
      </c>
      <c r="AV13" s="108">
        <f t="shared" si="1"/>
        <v>100</v>
      </c>
      <c r="AW13" s="108">
        <f t="shared" si="1"/>
        <v>100</v>
      </c>
      <c r="AX13" s="108">
        <f t="shared" si="1"/>
        <v>100</v>
      </c>
      <c r="AY13" s="108">
        <f t="shared" si="1"/>
        <v>100</v>
      </c>
      <c r="AZ13" s="94">
        <f t="shared" si="4"/>
        <v>100</v>
      </c>
    </row>
    <row r="14" spans="1:52" ht="31.2" customHeight="1">
      <c r="A14" s="198"/>
      <c r="B14" s="200"/>
      <c r="C14" s="13">
        <v>2.6</v>
      </c>
      <c r="D14" s="20" t="s">
        <v>293</v>
      </c>
      <c r="E14" s="19" t="s">
        <v>295</v>
      </c>
      <c r="F14" s="183">
        <v>2</v>
      </c>
      <c r="G14" s="183" t="s">
        <v>80</v>
      </c>
      <c r="H14" s="183" t="s">
        <v>7</v>
      </c>
      <c r="I14" s="147">
        <v>91.666666666666657</v>
      </c>
      <c r="J14" s="147">
        <v>66.666666666666657</v>
      </c>
      <c r="K14" s="147">
        <v>92.857142857142861</v>
      </c>
      <c r="L14" s="147">
        <v>89.175257731958766</v>
      </c>
      <c r="M14" s="147">
        <v>97.894736842105274</v>
      </c>
      <c r="N14" s="147">
        <v>90</v>
      </c>
      <c r="O14" s="147">
        <v>100</v>
      </c>
      <c r="P14" s="147">
        <v>100</v>
      </c>
      <c r="Q14" s="147">
        <v>96.15384615384616</v>
      </c>
      <c r="R14" s="147">
        <v>97.674418604651152</v>
      </c>
      <c r="S14" s="147">
        <v>97.491039426523301</v>
      </c>
      <c r="T14" s="147">
        <v>90.476190476190482</v>
      </c>
      <c r="U14" s="153">
        <f t="shared" si="2"/>
        <v>92.504663785479281</v>
      </c>
      <c r="V14" s="87" t="s">
        <v>89</v>
      </c>
      <c r="W14" s="201" t="s">
        <v>265</v>
      </c>
      <c r="X14" s="202"/>
      <c r="Y14" s="185" t="s">
        <v>97</v>
      </c>
      <c r="AA14" s="92">
        <f>IF(I14&gt;95,2,IF(I14&gt;85,1,0))</f>
        <v>1</v>
      </c>
      <c r="AB14" s="92">
        <f t="shared" ref="AB14:AL14" si="15">IF(J14&gt;95,2,IF(J14&gt;85,1,0))</f>
        <v>0</v>
      </c>
      <c r="AC14" s="92">
        <f t="shared" si="15"/>
        <v>1</v>
      </c>
      <c r="AD14" s="160">
        <f t="shared" si="15"/>
        <v>1</v>
      </c>
      <c r="AE14" s="92">
        <f t="shared" si="15"/>
        <v>2</v>
      </c>
      <c r="AF14" s="92">
        <f t="shared" si="15"/>
        <v>1</v>
      </c>
      <c r="AG14" s="92">
        <f t="shared" si="15"/>
        <v>2</v>
      </c>
      <c r="AH14" s="92">
        <f t="shared" si="15"/>
        <v>2</v>
      </c>
      <c r="AI14" s="92">
        <f t="shared" si="15"/>
        <v>2</v>
      </c>
      <c r="AJ14" s="92">
        <f t="shared" si="15"/>
        <v>2</v>
      </c>
      <c r="AK14" s="92">
        <f t="shared" si="15"/>
        <v>2</v>
      </c>
      <c r="AL14" s="92">
        <f t="shared" si="15"/>
        <v>1</v>
      </c>
      <c r="AM14" s="90"/>
      <c r="AN14" s="108">
        <f t="shared" si="6"/>
        <v>50</v>
      </c>
      <c r="AO14" s="108">
        <f t="shared" si="1"/>
        <v>0</v>
      </c>
      <c r="AP14" s="108">
        <f t="shared" si="1"/>
        <v>50</v>
      </c>
      <c r="AQ14" s="108">
        <f t="shared" si="1"/>
        <v>50</v>
      </c>
      <c r="AR14" s="108">
        <f t="shared" si="1"/>
        <v>100</v>
      </c>
      <c r="AS14" s="108">
        <f t="shared" si="1"/>
        <v>50</v>
      </c>
      <c r="AT14" s="108">
        <f t="shared" si="1"/>
        <v>100</v>
      </c>
      <c r="AU14" s="108">
        <f t="shared" si="1"/>
        <v>100</v>
      </c>
      <c r="AV14" s="108">
        <f t="shared" si="1"/>
        <v>100</v>
      </c>
      <c r="AW14" s="108">
        <f t="shared" si="1"/>
        <v>100</v>
      </c>
      <c r="AX14" s="108">
        <f t="shared" si="1"/>
        <v>100</v>
      </c>
      <c r="AY14" s="108">
        <f t="shared" si="1"/>
        <v>50</v>
      </c>
      <c r="AZ14" s="94">
        <f t="shared" si="4"/>
        <v>70.833333333333329</v>
      </c>
    </row>
    <row r="15" spans="1:52" ht="15.6">
      <c r="A15" s="14"/>
      <c r="B15" s="15"/>
      <c r="C15" s="15"/>
      <c r="D15" s="16"/>
      <c r="E15" s="21" t="s">
        <v>17</v>
      </c>
      <c r="F15" s="17">
        <f>SUM(F9:F14)</f>
        <v>14</v>
      </c>
      <c r="G15" s="15"/>
      <c r="H15" s="15"/>
      <c r="I15" s="148"/>
      <c r="J15" s="159"/>
      <c r="K15" s="159"/>
      <c r="L15" s="159"/>
      <c r="M15" s="159"/>
      <c r="N15" s="159"/>
      <c r="O15" s="159"/>
      <c r="P15" s="159"/>
      <c r="Q15" s="159"/>
      <c r="R15" s="159"/>
      <c r="S15" s="159"/>
      <c r="T15" s="159"/>
      <c r="U15" s="15"/>
      <c r="V15" s="15"/>
      <c r="W15" s="15"/>
      <c r="X15" s="15"/>
      <c r="Y15" s="15"/>
      <c r="Z15" s="15"/>
      <c r="AA15" s="15">
        <f>SUM(AA9:AA14)</f>
        <v>11</v>
      </c>
      <c r="AB15" s="15">
        <f t="shared" ref="AB15:AL15" si="16">SUM(AB9:AB14)</f>
        <v>11</v>
      </c>
      <c r="AC15" s="15">
        <f t="shared" si="16"/>
        <v>10</v>
      </c>
      <c r="AD15" s="159">
        <f t="shared" si="16"/>
        <v>11</v>
      </c>
      <c r="AE15" s="15">
        <f t="shared" si="16"/>
        <v>12</v>
      </c>
      <c r="AF15" s="15">
        <f t="shared" si="16"/>
        <v>9</v>
      </c>
      <c r="AG15" s="15">
        <f t="shared" si="16"/>
        <v>12</v>
      </c>
      <c r="AH15" s="15">
        <f t="shared" si="16"/>
        <v>11</v>
      </c>
      <c r="AI15" s="15">
        <f t="shared" si="16"/>
        <v>12</v>
      </c>
      <c r="AJ15" s="15">
        <f t="shared" si="16"/>
        <v>12</v>
      </c>
      <c r="AK15" s="15">
        <f t="shared" si="16"/>
        <v>11</v>
      </c>
      <c r="AL15" s="15">
        <f t="shared" si="16"/>
        <v>11</v>
      </c>
      <c r="AM15" s="90"/>
      <c r="AN15" s="109">
        <f t="shared" si="6"/>
        <v>78.571428571428569</v>
      </c>
      <c r="AO15" s="109">
        <f t="shared" si="1"/>
        <v>78.571428571428569</v>
      </c>
      <c r="AP15" s="109">
        <f t="shared" si="1"/>
        <v>71.428571428571431</v>
      </c>
      <c r="AQ15" s="109">
        <f t="shared" si="1"/>
        <v>78.571428571428569</v>
      </c>
      <c r="AR15" s="109">
        <f t="shared" si="1"/>
        <v>85.714285714285708</v>
      </c>
      <c r="AS15" s="109">
        <f t="shared" si="1"/>
        <v>64.285714285714292</v>
      </c>
      <c r="AT15" s="109">
        <f t="shared" si="1"/>
        <v>85.714285714285708</v>
      </c>
      <c r="AU15" s="109">
        <f t="shared" si="1"/>
        <v>78.571428571428569</v>
      </c>
      <c r="AV15" s="109">
        <f t="shared" si="1"/>
        <v>85.714285714285708</v>
      </c>
      <c r="AW15" s="109">
        <f t="shared" si="1"/>
        <v>85.714285714285708</v>
      </c>
      <c r="AX15" s="109">
        <f t="shared" si="1"/>
        <v>78.571428571428569</v>
      </c>
      <c r="AY15" s="109">
        <f t="shared" si="1"/>
        <v>78.571428571428569</v>
      </c>
      <c r="AZ15" s="109">
        <f t="shared" si="4"/>
        <v>79.166666666666643</v>
      </c>
    </row>
    <row r="16" spans="1:52" ht="46.8">
      <c r="A16" s="196" t="s">
        <v>28</v>
      </c>
      <c r="B16" s="199">
        <v>28</v>
      </c>
      <c r="C16" s="13">
        <v>3.1</v>
      </c>
      <c r="D16" s="20" t="s">
        <v>29</v>
      </c>
      <c r="E16" s="19" t="s">
        <v>30</v>
      </c>
      <c r="F16" s="183">
        <v>5</v>
      </c>
      <c r="G16" s="22" t="s">
        <v>290</v>
      </c>
      <c r="H16" s="183" t="s">
        <v>26</v>
      </c>
      <c r="I16" s="147">
        <v>101.70328313996546</v>
      </c>
      <c r="J16" s="147">
        <v>88.3</v>
      </c>
      <c r="K16" s="147">
        <v>82</v>
      </c>
      <c r="L16" s="147">
        <v>82.58</v>
      </c>
      <c r="M16" s="173">
        <v>81.650000000000006</v>
      </c>
      <c r="N16" s="147">
        <v>98.780487804878049</v>
      </c>
      <c r="O16" s="173">
        <v>84</v>
      </c>
      <c r="P16" s="173">
        <v>80.239999999999995</v>
      </c>
      <c r="Q16" s="173">
        <v>87</v>
      </c>
      <c r="R16" s="173">
        <v>84</v>
      </c>
      <c r="S16" s="173">
        <v>78</v>
      </c>
      <c r="T16" s="146">
        <v>70.05</v>
      </c>
      <c r="U16" s="153">
        <f t="shared" si="2"/>
        <v>84.858647578736949</v>
      </c>
      <c r="V16" s="86" t="s">
        <v>233</v>
      </c>
      <c r="W16" s="31" t="s">
        <v>275</v>
      </c>
      <c r="X16" s="31" t="s">
        <v>274</v>
      </c>
      <c r="Y16" s="32" t="s">
        <v>273</v>
      </c>
      <c r="Z16" s="80" t="s">
        <v>230</v>
      </c>
      <c r="AA16" s="92">
        <f>IF(I16&gt;85,5,IF(I16&gt;80,4,IF(I16&gt;78,3,IF(I16&gt;76,2,IF(I16&gt;75,1,0)))))</f>
        <v>5</v>
      </c>
      <c r="AB16" s="92">
        <f t="shared" ref="AB16:AL16" si="17">IF(J16&gt;85,5,IF(J16&gt;80,4,IF(J16&gt;78,3,IF(J16&gt;76,2,IF(J16&gt;75,1,0)))))</f>
        <v>5</v>
      </c>
      <c r="AC16" s="92">
        <f t="shared" si="17"/>
        <v>4</v>
      </c>
      <c r="AD16" s="160">
        <f t="shared" si="17"/>
        <v>4</v>
      </c>
      <c r="AE16" s="92">
        <f t="shared" si="17"/>
        <v>4</v>
      </c>
      <c r="AF16" s="92">
        <f t="shared" si="17"/>
        <v>5</v>
      </c>
      <c r="AG16" s="92">
        <f t="shared" si="17"/>
        <v>4</v>
      </c>
      <c r="AH16" s="92">
        <f t="shared" si="17"/>
        <v>4</v>
      </c>
      <c r="AI16" s="92">
        <f t="shared" si="17"/>
        <v>5</v>
      </c>
      <c r="AJ16" s="92">
        <f t="shared" si="17"/>
        <v>4</v>
      </c>
      <c r="AK16" s="92">
        <f t="shared" si="17"/>
        <v>2</v>
      </c>
      <c r="AL16" s="92">
        <f t="shared" si="17"/>
        <v>0</v>
      </c>
      <c r="AM16" s="90"/>
      <c r="AN16" s="108">
        <f t="shared" si="6"/>
        <v>100</v>
      </c>
      <c r="AO16" s="108">
        <f t="shared" si="1"/>
        <v>100</v>
      </c>
      <c r="AP16" s="108">
        <f t="shared" si="1"/>
        <v>80</v>
      </c>
      <c r="AQ16" s="108">
        <f t="shared" si="1"/>
        <v>80</v>
      </c>
      <c r="AR16" s="108">
        <f t="shared" si="1"/>
        <v>80</v>
      </c>
      <c r="AS16" s="108">
        <f t="shared" si="1"/>
        <v>100</v>
      </c>
      <c r="AT16" s="108">
        <f t="shared" si="1"/>
        <v>80</v>
      </c>
      <c r="AU16" s="108">
        <f t="shared" si="1"/>
        <v>80</v>
      </c>
      <c r="AV16" s="108">
        <f t="shared" si="1"/>
        <v>100</v>
      </c>
      <c r="AW16" s="108">
        <f t="shared" si="1"/>
        <v>80</v>
      </c>
      <c r="AX16" s="108">
        <f t="shared" si="1"/>
        <v>40</v>
      </c>
      <c r="AY16" s="108">
        <f t="shared" si="1"/>
        <v>0</v>
      </c>
      <c r="AZ16" s="94">
        <f t="shared" si="4"/>
        <v>76.666666666666671</v>
      </c>
    </row>
    <row r="17" spans="1:52" ht="31.2">
      <c r="A17" s="198"/>
      <c r="B17" s="200"/>
      <c r="C17" s="13">
        <v>3.2</v>
      </c>
      <c r="D17" s="20" t="s">
        <v>31</v>
      </c>
      <c r="E17" s="19" t="s">
        <v>32</v>
      </c>
      <c r="F17" s="183">
        <v>4</v>
      </c>
      <c r="G17" s="22" t="s">
        <v>82</v>
      </c>
      <c r="H17" s="183" t="s">
        <v>21</v>
      </c>
      <c r="I17" s="147">
        <v>65.217391304347828</v>
      </c>
      <c r="J17" s="173" t="s">
        <v>320</v>
      </c>
      <c r="K17" s="147">
        <v>0</v>
      </c>
      <c r="L17" s="147">
        <v>33.333333333333329</v>
      </c>
      <c r="M17" s="147" t="s">
        <v>320</v>
      </c>
      <c r="N17" s="147">
        <v>56.25</v>
      </c>
      <c r="O17" s="147">
        <v>73</v>
      </c>
      <c r="P17" s="147">
        <v>200</v>
      </c>
      <c r="Q17" s="147" t="s">
        <v>320</v>
      </c>
      <c r="R17" s="173" t="s">
        <v>320</v>
      </c>
      <c r="S17" s="147">
        <v>87</v>
      </c>
      <c r="T17" s="147">
        <v>44</v>
      </c>
      <c r="U17" s="153">
        <f t="shared" si="2"/>
        <v>69.850090579710141</v>
      </c>
      <c r="V17" s="185" t="s">
        <v>89</v>
      </c>
      <c r="W17" s="31" t="s">
        <v>268</v>
      </c>
      <c r="X17" s="32" t="s">
        <v>260</v>
      </c>
      <c r="Y17" s="32" t="s">
        <v>259</v>
      </c>
      <c r="AA17" s="92">
        <f>IF(I17&gt;100,4,IF(I17&gt;95,3,IF(I17&gt;90,2,IF(I17&gt;85,1,0))))</f>
        <v>0</v>
      </c>
      <c r="AB17" s="92" t="str">
        <f>IF(J17="NA","NA",IF(J17&gt;100,4,IF(J17&gt;95,3,IF(J17&gt;90,2,IF(J17&gt;85,1,0)))))</f>
        <v>NA</v>
      </c>
      <c r="AC17" s="92">
        <f t="shared" ref="AC17:AL17" si="18">IF(K17="NA","NA",IF(K17&gt;100,4,IF(K17&gt;95,3,IF(K17&gt;90,2,IF(K17&gt;85,1,0)))))</f>
        <v>0</v>
      </c>
      <c r="AD17" s="160">
        <f>IF(L17="NA","NA",IF(L17&gt;100,4,IF(L17&gt;95,3,IF(L17&gt;90,2,IF(L17&gt;85,1,0)))))</f>
        <v>0</v>
      </c>
      <c r="AE17" s="92" t="str">
        <f t="shared" si="18"/>
        <v>NA</v>
      </c>
      <c r="AF17" s="92">
        <f t="shared" si="18"/>
        <v>0</v>
      </c>
      <c r="AG17" s="92">
        <f t="shared" si="18"/>
        <v>0</v>
      </c>
      <c r="AH17" s="92">
        <f t="shared" si="18"/>
        <v>4</v>
      </c>
      <c r="AI17" s="92" t="str">
        <f t="shared" si="18"/>
        <v>NA</v>
      </c>
      <c r="AJ17" s="92" t="str">
        <f t="shared" si="18"/>
        <v>NA</v>
      </c>
      <c r="AK17" s="92">
        <f t="shared" si="18"/>
        <v>1</v>
      </c>
      <c r="AL17" s="92">
        <f t="shared" si="18"/>
        <v>0</v>
      </c>
      <c r="AM17" s="90"/>
      <c r="AN17" s="108">
        <f t="shared" si="6"/>
        <v>0</v>
      </c>
      <c r="AO17" s="108" t="str">
        <f>IF(OR(AB17="NA"),"NA",AB17/$F17*100)</f>
        <v>NA</v>
      </c>
      <c r="AP17" s="108">
        <f t="shared" ref="AP17:AY22" si="19">IF(OR(AC17="NA"),"NA",AC17/$F17*100)</f>
        <v>0</v>
      </c>
      <c r="AQ17" s="108">
        <f t="shared" si="19"/>
        <v>0</v>
      </c>
      <c r="AR17" s="108" t="str">
        <f t="shared" si="19"/>
        <v>NA</v>
      </c>
      <c r="AS17" s="108">
        <f t="shared" si="19"/>
        <v>0</v>
      </c>
      <c r="AT17" s="108">
        <f t="shared" si="19"/>
        <v>0</v>
      </c>
      <c r="AU17" s="108">
        <f t="shared" si="19"/>
        <v>100</v>
      </c>
      <c r="AV17" s="108" t="str">
        <f t="shared" si="19"/>
        <v>NA</v>
      </c>
      <c r="AW17" s="108" t="str">
        <f t="shared" si="19"/>
        <v>NA</v>
      </c>
      <c r="AX17" s="108">
        <f t="shared" si="19"/>
        <v>25</v>
      </c>
      <c r="AY17" s="108">
        <f t="shared" si="19"/>
        <v>0</v>
      </c>
      <c r="AZ17" s="94">
        <f t="shared" si="4"/>
        <v>15.625</v>
      </c>
    </row>
    <row r="18" spans="1:52" ht="31.2">
      <c r="A18" s="198"/>
      <c r="B18" s="200"/>
      <c r="C18" s="13">
        <v>3.3</v>
      </c>
      <c r="D18" s="20" t="s">
        <v>220</v>
      </c>
      <c r="E18" s="19" t="s">
        <v>219</v>
      </c>
      <c r="F18" s="183">
        <v>2</v>
      </c>
      <c r="G18" s="22" t="s">
        <v>82</v>
      </c>
      <c r="H18" s="183" t="s">
        <v>21</v>
      </c>
      <c r="I18" s="147">
        <v>96.962025316455694</v>
      </c>
      <c r="J18" s="173" t="s">
        <v>320</v>
      </c>
      <c r="K18" s="147">
        <v>109.41176470588236</v>
      </c>
      <c r="L18" s="147" t="s">
        <v>320</v>
      </c>
      <c r="M18" s="147" t="s">
        <v>320</v>
      </c>
      <c r="N18" s="173" t="s">
        <v>320</v>
      </c>
      <c r="O18" s="147" t="s">
        <v>320</v>
      </c>
      <c r="P18" s="147" t="s">
        <v>320</v>
      </c>
      <c r="Q18" s="147" t="s">
        <v>320</v>
      </c>
      <c r="R18" s="173" t="s">
        <v>320</v>
      </c>
      <c r="S18" s="147" t="s">
        <v>320</v>
      </c>
      <c r="T18" s="173" t="s">
        <v>320</v>
      </c>
      <c r="U18" s="153">
        <f t="shared" si="2"/>
        <v>103.18689501116903</v>
      </c>
      <c r="V18" s="185" t="s">
        <v>234</v>
      </c>
      <c r="W18" s="203" t="s">
        <v>266</v>
      </c>
      <c r="X18" s="204"/>
      <c r="Y18" s="32" t="s">
        <v>235</v>
      </c>
      <c r="AA18" s="92">
        <f>IF(I18&gt;=100,2,IF(I18&gt;95,1,0))</f>
        <v>1</v>
      </c>
      <c r="AB18" s="92" t="str">
        <f>IF(J18="NA","NA",IF(J18&gt;=100,2,IF(J18&gt;95,1,0)))</f>
        <v>NA</v>
      </c>
      <c r="AC18" s="92">
        <f t="shared" ref="AC18:AL21" si="20">IF(K18="NA","NA",IF(K18&gt;=100,2,IF(K18&gt;95,1,0)))</f>
        <v>2</v>
      </c>
      <c r="AD18" s="162" t="str">
        <f>L18</f>
        <v>NA</v>
      </c>
      <c r="AE18" s="92" t="str">
        <f t="shared" si="20"/>
        <v>NA</v>
      </c>
      <c r="AF18" s="92" t="str">
        <f t="shared" si="20"/>
        <v>NA</v>
      </c>
      <c r="AG18" s="92" t="str">
        <f t="shared" si="20"/>
        <v>NA</v>
      </c>
      <c r="AH18" s="92" t="str">
        <f t="shared" si="20"/>
        <v>NA</v>
      </c>
      <c r="AI18" s="92" t="str">
        <f t="shared" si="20"/>
        <v>NA</v>
      </c>
      <c r="AJ18" s="92" t="str">
        <f t="shared" si="20"/>
        <v>NA</v>
      </c>
      <c r="AK18" s="92" t="str">
        <f t="shared" si="20"/>
        <v>NA</v>
      </c>
      <c r="AL18" s="92" t="str">
        <f t="shared" si="20"/>
        <v>NA</v>
      </c>
      <c r="AM18" s="90"/>
      <c r="AN18" s="108">
        <f t="shared" si="6"/>
        <v>50</v>
      </c>
      <c r="AO18" s="108" t="str">
        <f t="shared" ref="AO18" si="21">IF(OR(AB18="NA"),"NA",AB18/$F18*100)</f>
        <v>NA</v>
      </c>
      <c r="AP18" s="108">
        <f t="shared" si="19"/>
        <v>100</v>
      </c>
      <c r="AQ18" s="108" t="str">
        <f t="shared" si="19"/>
        <v>NA</v>
      </c>
      <c r="AR18" s="108" t="str">
        <f t="shared" si="19"/>
        <v>NA</v>
      </c>
      <c r="AS18" s="108" t="str">
        <f t="shared" si="19"/>
        <v>NA</v>
      </c>
      <c r="AT18" s="108" t="str">
        <f t="shared" si="19"/>
        <v>NA</v>
      </c>
      <c r="AU18" s="108" t="str">
        <f t="shared" si="19"/>
        <v>NA</v>
      </c>
      <c r="AV18" s="108" t="str">
        <f t="shared" si="19"/>
        <v>NA</v>
      </c>
      <c r="AW18" s="108" t="str">
        <f t="shared" si="19"/>
        <v>NA</v>
      </c>
      <c r="AX18" s="108" t="str">
        <f t="shared" si="19"/>
        <v>NA</v>
      </c>
      <c r="AY18" s="108" t="str">
        <f t="shared" si="19"/>
        <v>NA</v>
      </c>
      <c r="AZ18" s="94">
        <f t="shared" si="4"/>
        <v>75</v>
      </c>
    </row>
    <row r="19" spans="1:52" ht="31.2">
      <c r="A19" s="198"/>
      <c r="B19" s="200"/>
      <c r="C19" s="13">
        <v>3.4</v>
      </c>
      <c r="D19" s="20" t="s">
        <v>221</v>
      </c>
      <c r="E19" s="19" t="s">
        <v>219</v>
      </c>
      <c r="F19" s="183">
        <v>2</v>
      </c>
      <c r="G19" s="22" t="s">
        <v>82</v>
      </c>
      <c r="H19" s="183" t="s">
        <v>21</v>
      </c>
      <c r="I19" s="147">
        <v>123.86666666666667</v>
      </c>
      <c r="J19" s="173" t="s">
        <v>320</v>
      </c>
      <c r="K19" s="147">
        <v>100</v>
      </c>
      <c r="L19" s="147" t="s">
        <v>320</v>
      </c>
      <c r="M19" s="147" t="s">
        <v>320</v>
      </c>
      <c r="N19" s="147">
        <v>117.14285714285715</v>
      </c>
      <c r="O19" s="147" t="s">
        <v>320</v>
      </c>
      <c r="P19" s="147" t="s">
        <v>320</v>
      </c>
      <c r="Q19" s="147" t="s">
        <v>320</v>
      </c>
      <c r="R19" s="173" t="s">
        <v>320</v>
      </c>
      <c r="S19" s="147" t="s">
        <v>320</v>
      </c>
      <c r="T19" s="173" t="s">
        <v>320</v>
      </c>
      <c r="U19" s="153">
        <f t="shared" si="2"/>
        <v>113.66984126984129</v>
      </c>
      <c r="V19" s="185" t="s">
        <v>234</v>
      </c>
      <c r="W19" s="203" t="s">
        <v>266</v>
      </c>
      <c r="X19" s="204"/>
      <c r="Y19" s="32" t="s">
        <v>235</v>
      </c>
      <c r="AA19" s="92">
        <f t="shared" ref="AA19:AA21" si="22">IF(I19&gt;=100,2,IF(I19&gt;95,1,0))</f>
        <v>2</v>
      </c>
      <c r="AB19" s="92" t="str">
        <f>IF(J19="NA","NA",IF(J19&gt;=100,2,IF(J19&gt;95,1,0)))</f>
        <v>NA</v>
      </c>
      <c r="AC19" s="92">
        <f t="shared" si="20"/>
        <v>2</v>
      </c>
      <c r="AD19" s="162" t="s">
        <v>320</v>
      </c>
      <c r="AE19" s="92" t="str">
        <f t="shared" si="20"/>
        <v>NA</v>
      </c>
      <c r="AF19" s="92">
        <f t="shared" si="20"/>
        <v>2</v>
      </c>
      <c r="AG19" s="92" t="str">
        <f t="shared" si="20"/>
        <v>NA</v>
      </c>
      <c r="AH19" s="92" t="str">
        <f t="shared" si="20"/>
        <v>NA</v>
      </c>
      <c r="AI19" s="92" t="str">
        <f t="shared" si="20"/>
        <v>NA</v>
      </c>
      <c r="AJ19" s="92" t="str">
        <f t="shared" si="20"/>
        <v>NA</v>
      </c>
      <c r="AK19" s="92" t="str">
        <f t="shared" si="20"/>
        <v>NA</v>
      </c>
      <c r="AL19" s="92" t="str">
        <f t="shared" si="20"/>
        <v>NA</v>
      </c>
      <c r="AM19" s="90"/>
      <c r="AN19" s="108">
        <f t="shared" si="6"/>
        <v>100</v>
      </c>
      <c r="AO19" s="108" t="str">
        <f>IF(OR(AB19="NA"),"NA",AB19/$F19*100)</f>
        <v>NA</v>
      </c>
      <c r="AP19" s="108">
        <f t="shared" si="19"/>
        <v>100</v>
      </c>
      <c r="AQ19" s="108" t="str">
        <f t="shared" si="19"/>
        <v>NA</v>
      </c>
      <c r="AR19" s="108" t="str">
        <f t="shared" si="19"/>
        <v>NA</v>
      </c>
      <c r="AS19" s="108">
        <f t="shared" si="19"/>
        <v>100</v>
      </c>
      <c r="AT19" s="108" t="str">
        <f t="shared" si="19"/>
        <v>NA</v>
      </c>
      <c r="AU19" s="108" t="str">
        <f t="shared" si="19"/>
        <v>NA</v>
      </c>
      <c r="AV19" s="108" t="str">
        <f t="shared" si="19"/>
        <v>NA</v>
      </c>
      <c r="AW19" s="108" t="str">
        <f t="shared" si="19"/>
        <v>NA</v>
      </c>
      <c r="AX19" s="108" t="str">
        <f t="shared" si="19"/>
        <v>NA</v>
      </c>
      <c r="AY19" s="108" t="str">
        <f t="shared" si="19"/>
        <v>NA</v>
      </c>
      <c r="AZ19" s="94">
        <f t="shared" si="4"/>
        <v>100</v>
      </c>
    </row>
    <row r="20" spans="1:52" ht="31.2">
      <c r="A20" s="198"/>
      <c r="B20" s="200"/>
      <c r="C20" s="13">
        <v>3.5</v>
      </c>
      <c r="D20" s="20" t="s">
        <v>222</v>
      </c>
      <c r="E20" s="19" t="s">
        <v>219</v>
      </c>
      <c r="F20" s="183">
        <v>2</v>
      </c>
      <c r="G20" s="22" t="s">
        <v>82</v>
      </c>
      <c r="H20" s="183" t="s">
        <v>21</v>
      </c>
      <c r="I20" s="147">
        <v>90.217391304347828</v>
      </c>
      <c r="J20" s="173" t="s">
        <v>320</v>
      </c>
      <c r="K20" s="147">
        <v>89.361702127659569</v>
      </c>
      <c r="L20" s="147">
        <v>78.313253012048193</v>
      </c>
      <c r="M20" s="147" t="s">
        <v>320</v>
      </c>
      <c r="N20" s="147">
        <v>92.222222222222229</v>
      </c>
      <c r="O20" s="147">
        <v>92.682926829268297</v>
      </c>
      <c r="P20" s="147" t="s">
        <v>320</v>
      </c>
      <c r="Q20" s="147" t="s">
        <v>320</v>
      </c>
      <c r="R20" s="173" t="s">
        <v>320</v>
      </c>
      <c r="S20" s="147">
        <v>95.454545454545453</v>
      </c>
      <c r="T20" s="147">
        <v>95.121951219512198</v>
      </c>
      <c r="U20" s="153">
        <f t="shared" si="2"/>
        <v>90.481998881371965</v>
      </c>
      <c r="V20" s="185" t="s">
        <v>234</v>
      </c>
      <c r="W20" s="203" t="s">
        <v>266</v>
      </c>
      <c r="X20" s="204"/>
      <c r="Y20" s="32" t="s">
        <v>235</v>
      </c>
      <c r="AA20" s="92">
        <f t="shared" si="22"/>
        <v>0</v>
      </c>
      <c r="AB20" s="92" t="str">
        <f>IF(J20="NA","NA",IF(J20&gt;=100,2,IF(J20&gt;95,1,0)))</f>
        <v>NA</v>
      </c>
      <c r="AC20" s="92">
        <f t="shared" si="20"/>
        <v>0</v>
      </c>
      <c r="AD20" s="162" t="s">
        <v>320</v>
      </c>
      <c r="AE20" s="92" t="str">
        <f t="shared" si="20"/>
        <v>NA</v>
      </c>
      <c r="AF20" s="92">
        <f t="shared" si="20"/>
        <v>0</v>
      </c>
      <c r="AG20" s="92">
        <f t="shared" si="20"/>
        <v>0</v>
      </c>
      <c r="AH20" s="92" t="str">
        <f t="shared" si="20"/>
        <v>NA</v>
      </c>
      <c r="AI20" s="92" t="str">
        <f t="shared" si="20"/>
        <v>NA</v>
      </c>
      <c r="AJ20" s="92" t="str">
        <f t="shared" si="20"/>
        <v>NA</v>
      </c>
      <c r="AK20" s="92">
        <f t="shared" si="20"/>
        <v>1</v>
      </c>
      <c r="AL20" s="92">
        <f t="shared" si="20"/>
        <v>1</v>
      </c>
      <c r="AM20" s="90"/>
      <c r="AN20" s="108">
        <f t="shared" si="6"/>
        <v>0</v>
      </c>
      <c r="AO20" s="108" t="str">
        <f>IF(OR(AB20="NA"),"NA",AB20/$F20*100)</f>
        <v>NA</v>
      </c>
      <c r="AP20" s="108">
        <f t="shared" si="19"/>
        <v>0</v>
      </c>
      <c r="AQ20" s="108" t="str">
        <f t="shared" si="19"/>
        <v>NA</v>
      </c>
      <c r="AR20" s="108" t="str">
        <f t="shared" si="19"/>
        <v>NA</v>
      </c>
      <c r="AS20" s="108">
        <f t="shared" si="19"/>
        <v>0</v>
      </c>
      <c r="AT20" s="108">
        <f t="shared" si="19"/>
        <v>0</v>
      </c>
      <c r="AU20" s="108" t="str">
        <f t="shared" si="19"/>
        <v>NA</v>
      </c>
      <c r="AV20" s="108" t="str">
        <f t="shared" si="19"/>
        <v>NA</v>
      </c>
      <c r="AW20" s="108" t="str">
        <f t="shared" si="19"/>
        <v>NA</v>
      </c>
      <c r="AX20" s="108">
        <f t="shared" si="19"/>
        <v>50</v>
      </c>
      <c r="AY20" s="108">
        <f t="shared" si="19"/>
        <v>50</v>
      </c>
      <c r="AZ20" s="94">
        <f t="shared" si="4"/>
        <v>16.666666666666668</v>
      </c>
    </row>
    <row r="21" spans="1:52" ht="31.2">
      <c r="A21" s="198"/>
      <c r="B21" s="200"/>
      <c r="C21" s="13">
        <v>3.6</v>
      </c>
      <c r="D21" s="20" t="s">
        <v>223</v>
      </c>
      <c r="E21" s="19" t="s">
        <v>219</v>
      </c>
      <c r="F21" s="183">
        <v>2</v>
      </c>
      <c r="G21" s="22" t="s">
        <v>82</v>
      </c>
      <c r="H21" s="183" t="s">
        <v>21</v>
      </c>
      <c r="I21" s="147">
        <v>94.444444444444443</v>
      </c>
      <c r="J21" s="173" t="s">
        <v>320</v>
      </c>
      <c r="K21" s="147" t="s">
        <v>320</v>
      </c>
      <c r="L21" s="147">
        <v>85</v>
      </c>
      <c r="M21" s="147">
        <v>87.654320987654316</v>
      </c>
      <c r="N21" s="147">
        <v>95.50561797752809</v>
      </c>
      <c r="O21" s="147">
        <v>93.258426966292134</v>
      </c>
      <c r="P21" s="147">
        <v>84</v>
      </c>
      <c r="Q21" s="147" t="s">
        <v>320</v>
      </c>
      <c r="R21" s="173" t="s">
        <v>320</v>
      </c>
      <c r="S21" s="147">
        <v>96.590909090909093</v>
      </c>
      <c r="T21" s="147">
        <v>94.117647058823522</v>
      </c>
      <c r="U21" s="153">
        <f t="shared" si="2"/>
        <v>91.32142081570646</v>
      </c>
      <c r="V21" s="185" t="s">
        <v>234</v>
      </c>
      <c r="W21" s="203" t="s">
        <v>266</v>
      </c>
      <c r="X21" s="204"/>
      <c r="Y21" s="32" t="s">
        <v>235</v>
      </c>
      <c r="AA21" s="92">
        <f t="shared" si="22"/>
        <v>0</v>
      </c>
      <c r="AB21" s="92" t="str">
        <f>IF(J21="NA","NA",IF(J21&gt;=100,2,IF(J21&gt;95,1,0)))</f>
        <v>NA</v>
      </c>
      <c r="AC21" s="92" t="str">
        <f t="shared" si="20"/>
        <v>NA</v>
      </c>
      <c r="AD21" s="160">
        <f>IF(L21="NA","NA",IF(L21&gt;=100,2,IF(L21&gt;95,1,0)))</f>
        <v>0</v>
      </c>
      <c r="AE21" s="92">
        <f t="shared" si="20"/>
        <v>0</v>
      </c>
      <c r="AF21" s="92">
        <f t="shared" si="20"/>
        <v>1</v>
      </c>
      <c r="AG21" s="92">
        <f t="shared" si="20"/>
        <v>0</v>
      </c>
      <c r="AH21" s="92">
        <f t="shared" si="20"/>
        <v>0</v>
      </c>
      <c r="AI21" s="92" t="str">
        <f t="shared" si="20"/>
        <v>NA</v>
      </c>
      <c r="AJ21" s="92" t="str">
        <f t="shared" si="20"/>
        <v>NA</v>
      </c>
      <c r="AK21" s="92">
        <f t="shared" si="20"/>
        <v>1</v>
      </c>
      <c r="AL21" s="92">
        <f t="shared" si="20"/>
        <v>0</v>
      </c>
      <c r="AM21" s="90"/>
      <c r="AN21" s="108">
        <f t="shared" si="6"/>
        <v>0</v>
      </c>
      <c r="AO21" s="108" t="str">
        <f>IF(OR(AB21="NA"),"NA",AB21/$F21*100)</f>
        <v>NA</v>
      </c>
      <c r="AP21" s="108" t="str">
        <f t="shared" si="19"/>
        <v>NA</v>
      </c>
      <c r="AQ21" s="108">
        <f t="shared" si="19"/>
        <v>0</v>
      </c>
      <c r="AR21" s="108">
        <f t="shared" si="19"/>
        <v>0</v>
      </c>
      <c r="AS21" s="108">
        <f t="shared" si="19"/>
        <v>50</v>
      </c>
      <c r="AT21" s="108">
        <f t="shared" si="19"/>
        <v>0</v>
      </c>
      <c r="AU21" s="108">
        <f t="shared" si="19"/>
        <v>0</v>
      </c>
      <c r="AV21" s="108" t="str">
        <f t="shared" si="19"/>
        <v>NA</v>
      </c>
      <c r="AW21" s="108" t="str">
        <f t="shared" si="19"/>
        <v>NA</v>
      </c>
      <c r="AX21" s="108">
        <f t="shared" si="19"/>
        <v>50</v>
      </c>
      <c r="AY21" s="108">
        <f t="shared" si="19"/>
        <v>0</v>
      </c>
      <c r="AZ21" s="94">
        <f t="shared" si="4"/>
        <v>12.5</v>
      </c>
    </row>
    <row r="22" spans="1:52" ht="31.2">
      <c r="A22" s="198"/>
      <c r="B22" s="200"/>
      <c r="C22" s="13">
        <v>3.7</v>
      </c>
      <c r="D22" s="20" t="s">
        <v>33</v>
      </c>
      <c r="E22" s="19" t="s">
        <v>289</v>
      </c>
      <c r="F22" s="183">
        <v>3</v>
      </c>
      <c r="G22" s="22" t="s">
        <v>82</v>
      </c>
      <c r="H22" s="183" t="s">
        <v>21</v>
      </c>
      <c r="I22" s="147">
        <v>105</v>
      </c>
      <c r="J22" s="173" t="s">
        <v>320</v>
      </c>
      <c r="K22" s="147">
        <v>100</v>
      </c>
      <c r="L22" s="147">
        <v>100</v>
      </c>
      <c r="M22" s="147" t="s">
        <v>320</v>
      </c>
      <c r="N22" s="173">
        <v>100</v>
      </c>
      <c r="O22" s="147">
        <v>100</v>
      </c>
      <c r="P22" s="147">
        <v>100</v>
      </c>
      <c r="Q22" s="147" t="s">
        <v>320</v>
      </c>
      <c r="R22" s="173" t="s">
        <v>320</v>
      </c>
      <c r="S22" s="147">
        <v>100</v>
      </c>
      <c r="T22" s="147">
        <v>100</v>
      </c>
      <c r="U22" s="153">
        <f t="shared" si="2"/>
        <v>100.625</v>
      </c>
      <c r="V22" s="86" t="s">
        <v>236</v>
      </c>
      <c r="W22" s="184" t="s">
        <v>277</v>
      </c>
      <c r="X22" s="184" t="s">
        <v>276</v>
      </c>
      <c r="Y22" s="32" t="s">
        <v>237</v>
      </c>
      <c r="AA22" s="92">
        <f t="shared" ref="AA22:AL22" si="23">IF(I22="NA","NA",IF(I22&gt;95,3,IF(I22&gt;93,2,IF(I22&gt;90,1,0))))</f>
        <v>3</v>
      </c>
      <c r="AB22" s="92" t="str">
        <f t="shared" si="23"/>
        <v>NA</v>
      </c>
      <c r="AC22" s="92">
        <f t="shared" si="23"/>
        <v>3</v>
      </c>
      <c r="AD22" s="160">
        <f>IF(L22="NA","NA",IF(L22&gt;95,3,IF(L22&gt;93,2,IF(L22&gt;90,1,0))))</f>
        <v>3</v>
      </c>
      <c r="AE22" s="92" t="str">
        <f t="shared" si="23"/>
        <v>NA</v>
      </c>
      <c r="AF22" s="92">
        <f t="shared" si="23"/>
        <v>3</v>
      </c>
      <c r="AG22" s="92">
        <f t="shared" si="23"/>
        <v>3</v>
      </c>
      <c r="AH22" s="92">
        <f t="shared" si="23"/>
        <v>3</v>
      </c>
      <c r="AI22" s="92" t="str">
        <f t="shared" si="23"/>
        <v>NA</v>
      </c>
      <c r="AJ22" s="92" t="str">
        <f t="shared" si="23"/>
        <v>NA</v>
      </c>
      <c r="AK22" s="92">
        <f t="shared" si="23"/>
        <v>3</v>
      </c>
      <c r="AL22" s="92">
        <f t="shared" si="23"/>
        <v>3</v>
      </c>
      <c r="AM22" s="90"/>
      <c r="AN22" s="108">
        <f t="shared" ref="AN22:AO22" si="24">IF(OR(AA22="NA"),"NA",AA22/$F22*100)</f>
        <v>100</v>
      </c>
      <c r="AO22" s="108" t="str">
        <f t="shared" si="24"/>
        <v>NA</v>
      </c>
      <c r="AP22" s="108">
        <f t="shared" si="19"/>
        <v>100</v>
      </c>
      <c r="AQ22" s="108">
        <f t="shared" si="19"/>
        <v>100</v>
      </c>
      <c r="AR22" s="108" t="str">
        <f t="shared" si="19"/>
        <v>NA</v>
      </c>
      <c r="AS22" s="108">
        <f t="shared" si="19"/>
        <v>100</v>
      </c>
      <c r="AT22" s="108">
        <f t="shared" si="19"/>
        <v>100</v>
      </c>
      <c r="AU22" s="108">
        <f t="shared" si="19"/>
        <v>100</v>
      </c>
      <c r="AV22" s="108" t="str">
        <f t="shared" si="19"/>
        <v>NA</v>
      </c>
      <c r="AW22" s="108" t="str">
        <f t="shared" si="19"/>
        <v>NA</v>
      </c>
      <c r="AX22" s="108">
        <f t="shared" si="19"/>
        <v>100</v>
      </c>
      <c r="AY22" s="108">
        <f t="shared" si="19"/>
        <v>100</v>
      </c>
      <c r="AZ22" s="94">
        <f t="shared" si="4"/>
        <v>100</v>
      </c>
    </row>
    <row r="23" spans="1:52" ht="31.2">
      <c r="A23" s="198"/>
      <c r="B23" s="200"/>
      <c r="C23" s="13">
        <v>3.8</v>
      </c>
      <c r="D23" s="20" t="s">
        <v>35</v>
      </c>
      <c r="E23" s="19" t="s">
        <v>36</v>
      </c>
      <c r="F23" s="183">
        <v>4</v>
      </c>
      <c r="G23" s="70" t="s">
        <v>77</v>
      </c>
      <c r="H23" s="183" t="s">
        <v>7</v>
      </c>
      <c r="I23" s="147">
        <v>105.0561797752809</v>
      </c>
      <c r="J23" s="147">
        <v>91.850431447746885</v>
      </c>
      <c r="K23" s="147">
        <v>93.855218855218851</v>
      </c>
      <c r="L23" s="147">
        <v>97.18309859154931</v>
      </c>
      <c r="M23" s="147">
        <v>102.72727272727273</v>
      </c>
      <c r="N23" s="147">
        <v>99.524187153053148</v>
      </c>
      <c r="O23" s="147">
        <v>94.117647058823522</v>
      </c>
      <c r="P23" s="147">
        <v>84.210526315789465</v>
      </c>
      <c r="Q23" s="147">
        <v>115.38461538461537</v>
      </c>
      <c r="R23" s="147">
        <v>90.909090909090907</v>
      </c>
      <c r="S23" s="147">
        <v>100</v>
      </c>
      <c r="T23" s="147">
        <v>100</v>
      </c>
      <c r="U23" s="153">
        <f t="shared" si="2"/>
        <v>97.901522351536755</v>
      </c>
      <c r="V23" s="86" t="s">
        <v>98</v>
      </c>
      <c r="W23" s="184" t="s">
        <v>278</v>
      </c>
      <c r="X23" s="184" t="s">
        <v>99</v>
      </c>
      <c r="Y23" s="32" t="s">
        <v>100</v>
      </c>
      <c r="AA23" s="92">
        <f t="shared" ref="AA23:AL23" si="25">IF(I23&gt;95,4,IF(I23&gt;93,3,IF(I23&gt;90,2,IF(I23&gt;85,1,0))))</f>
        <v>4</v>
      </c>
      <c r="AB23" s="92">
        <f t="shared" si="25"/>
        <v>2</v>
      </c>
      <c r="AC23" s="92">
        <f t="shared" si="25"/>
        <v>3</v>
      </c>
      <c r="AD23" s="160">
        <f t="shared" si="25"/>
        <v>4</v>
      </c>
      <c r="AE23" s="92">
        <f t="shared" si="25"/>
        <v>4</v>
      </c>
      <c r="AF23" s="92">
        <f t="shared" si="25"/>
        <v>4</v>
      </c>
      <c r="AG23" s="92">
        <f t="shared" si="25"/>
        <v>3</v>
      </c>
      <c r="AH23" s="92">
        <f t="shared" si="25"/>
        <v>0</v>
      </c>
      <c r="AI23" s="92">
        <f t="shared" si="25"/>
        <v>4</v>
      </c>
      <c r="AJ23" s="92">
        <f t="shared" si="25"/>
        <v>2</v>
      </c>
      <c r="AK23" s="92">
        <f t="shared" si="25"/>
        <v>4</v>
      </c>
      <c r="AL23" s="92">
        <f t="shared" si="25"/>
        <v>4</v>
      </c>
      <c r="AM23" s="90"/>
      <c r="AN23" s="108">
        <f t="shared" si="6"/>
        <v>100</v>
      </c>
      <c r="AO23" s="108">
        <f t="shared" si="6"/>
        <v>50</v>
      </c>
      <c r="AP23" s="108">
        <f t="shared" si="6"/>
        <v>75</v>
      </c>
      <c r="AQ23" s="108">
        <f t="shared" si="6"/>
        <v>100</v>
      </c>
      <c r="AR23" s="108">
        <f t="shared" si="6"/>
        <v>100</v>
      </c>
      <c r="AS23" s="108">
        <f t="shared" si="6"/>
        <v>100</v>
      </c>
      <c r="AT23" s="108">
        <f t="shared" si="6"/>
        <v>75</v>
      </c>
      <c r="AU23" s="108">
        <f t="shared" si="6"/>
        <v>0</v>
      </c>
      <c r="AV23" s="108">
        <f t="shared" si="6"/>
        <v>100</v>
      </c>
      <c r="AW23" s="108">
        <f t="shared" si="6"/>
        <v>50</v>
      </c>
      <c r="AX23" s="108">
        <f t="shared" si="6"/>
        <v>100</v>
      </c>
      <c r="AY23" s="108">
        <f t="shared" si="6"/>
        <v>100</v>
      </c>
      <c r="AZ23" s="94">
        <f t="shared" si="4"/>
        <v>79.166666666666671</v>
      </c>
    </row>
    <row r="24" spans="1:52" ht="25.2" customHeight="1">
      <c r="A24" s="198"/>
      <c r="B24" s="200"/>
      <c r="C24" s="13">
        <v>3.9</v>
      </c>
      <c r="D24" s="20" t="s">
        <v>117</v>
      </c>
      <c r="E24" s="19" t="s">
        <v>294</v>
      </c>
      <c r="F24" s="183">
        <v>2</v>
      </c>
      <c r="G24" s="183" t="s">
        <v>74</v>
      </c>
      <c r="H24" s="183" t="s">
        <v>21</v>
      </c>
      <c r="I24" s="147">
        <v>60.836501901140686</v>
      </c>
      <c r="J24" s="173" t="s">
        <v>320</v>
      </c>
      <c r="K24" s="147">
        <v>100</v>
      </c>
      <c r="L24" s="147">
        <v>100</v>
      </c>
      <c r="M24" s="147" t="s">
        <v>320</v>
      </c>
      <c r="N24" s="147">
        <v>100</v>
      </c>
      <c r="O24" s="147">
        <v>100</v>
      </c>
      <c r="P24" s="147">
        <v>100</v>
      </c>
      <c r="Q24" s="147" t="s">
        <v>320</v>
      </c>
      <c r="R24" s="173" t="s">
        <v>320</v>
      </c>
      <c r="S24" s="147">
        <v>100</v>
      </c>
      <c r="T24" s="147">
        <v>100</v>
      </c>
      <c r="U24" s="153">
        <f t="shared" si="2"/>
        <v>95.104562737642581</v>
      </c>
      <c r="V24" s="185" t="s">
        <v>89</v>
      </c>
      <c r="W24" s="203" t="s">
        <v>267</v>
      </c>
      <c r="X24" s="205"/>
      <c r="Y24" s="32" t="s">
        <v>97</v>
      </c>
      <c r="AA24" s="92">
        <f>IF(I24="NA","NA",IF(I24&gt;95,2,IF(I24&gt;85,1,0)))</f>
        <v>0</v>
      </c>
      <c r="AB24" s="92" t="str">
        <f>IF(J24="NA","NA",IF(J24&gt;95,2,IF(J24&gt;85,1,0)))</f>
        <v>NA</v>
      </c>
      <c r="AC24" s="92">
        <f t="shared" ref="AC24:AL24" si="26">IF(K24="NA","NA",IF(K24&gt;95,2,IF(K24&gt;85,1,0)))</f>
        <v>2</v>
      </c>
      <c r="AD24" s="160">
        <f>IF(L24="NA","NA",IF(L24&gt;95,2,IF(L24&gt;85,1,0)))</f>
        <v>2</v>
      </c>
      <c r="AE24" s="92" t="str">
        <f t="shared" si="26"/>
        <v>NA</v>
      </c>
      <c r="AF24" s="92">
        <f t="shared" si="26"/>
        <v>2</v>
      </c>
      <c r="AG24" s="92">
        <f t="shared" si="26"/>
        <v>2</v>
      </c>
      <c r="AH24" s="92">
        <f t="shared" si="26"/>
        <v>2</v>
      </c>
      <c r="AI24" s="92" t="str">
        <f t="shared" si="26"/>
        <v>NA</v>
      </c>
      <c r="AJ24" s="92" t="str">
        <f t="shared" si="26"/>
        <v>NA</v>
      </c>
      <c r="AK24" s="92">
        <f t="shared" si="26"/>
        <v>2</v>
      </c>
      <c r="AL24" s="92">
        <f t="shared" si="26"/>
        <v>2</v>
      </c>
      <c r="AM24" s="90"/>
      <c r="AN24" s="108">
        <f>IF(OR(AA24="NA"),"NA",AA24/$F24*100)</f>
        <v>0</v>
      </c>
      <c r="AO24" s="108" t="str">
        <f t="shared" ref="AO24:AY25" si="27">IF(OR(AB24="NA"),"NA",AB24/$F24*100)</f>
        <v>NA</v>
      </c>
      <c r="AP24" s="108">
        <f t="shared" si="27"/>
        <v>100</v>
      </c>
      <c r="AQ24" s="108">
        <f t="shared" si="27"/>
        <v>100</v>
      </c>
      <c r="AR24" s="108" t="str">
        <f t="shared" si="27"/>
        <v>NA</v>
      </c>
      <c r="AS24" s="108">
        <f t="shared" si="27"/>
        <v>100</v>
      </c>
      <c r="AT24" s="108">
        <f t="shared" si="27"/>
        <v>100</v>
      </c>
      <c r="AU24" s="108">
        <f t="shared" si="27"/>
        <v>100</v>
      </c>
      <c r="AV24" s="108" t="str">
        <f t="shared" si="27"/>
        <v>NA</v>
      </c>
      <c r="AW24" s="108" t="str">
        <f t="shared" si="27"/>
        <v>NA</v>
      </c>
      <c r="AX24" s="108">
        <f t="shared" si="27"/>
        <v>100</v>
      </c>
      <c r="AY24" s="108">
        <f t="shared" si="27"/>
        <v>100</v>
      </c>
      <c r="AZ24" s="94">
        <f t="shared" si="4"/>
        <v>87.5</v>
      </c>
    </row>
    <row r="25" spans="1:52" ht="31.2">
      <c r="A25" s="198"/>
      <c r="B25" s="200"/>
      <c r="C25" s="74">
        <v>3.1</v>
      </c>
      <c r="D25" s="19" t="s">
        <v>224</v>
      </c>
      <c r="E25" s="19" t="s">
        <v>37</v>
      </c>
      <c r="F25" s="183" t="s">
        <v>320</v>
      </c>
      <c r="G25" s="22" t="s">
        <v>82</v>
      </c>
      <c r="H25" s="183" t="s">
        <v>27</v>
      </c>
      <c r="I25" s="147" t="s">
        <v>320</v>
      </c>
      <c r="J25" s="173" t="s">
        <v>320</v>
      </c>
      <c r="K25" s="147" t="s">
        <v>320</v>
      </c>
      <c r="L25" s="147" t="s">
        <v>320</v>
      </c>
      <c r="M25" s="147" t="s">
        <v>320</v>
      </c>
      <c r="N25" s="173" t="s">
        <v>320</v>
      </c>
      <c r="O25" s="147" t="s">
        <v>320</v>
      </c>
      <c r="P25" s="147" t="s">
        <v>320</v>
      </c>
      <c r="Q25" s="147" t="s">
        <v>320</v>
      </c>
      <c r="R25" s="173" t="s">
        <v>320</v>
      </c>
      <c r="S25" s="147" t="s">
        <v>320</v>
      </c>
      <c r="T25" s="147" t="s">
        <v>320</v>
      </c>
      <c r="U25" s="183" t="s">
        <v>320</v>
      </c>
      <c r="V25" s="185" t="s">
        <v>89</v>
      </c>
      <c r="W25" s="203" t="s">
        <v>267</v>
      </c>
      <c r="X25" s="204"/>
      <c r="Y25" s="32" t="s">
        <v>97</v>
      </c>
      <c r="AA25" s="92" t="str">
        <f>IF(I25="NA","NA",IF(I25&gt;95,2,IF(I25&gt;85,1,0)))</f>
        <v>NA</v>
      </c>
      <c r="AB25" s="92" t="str">
        <f t="shared" ref="AB25:AL25" si="28">IF(J25="NA","NA",IF(J25&gt;95,2,IF(J25&gt;85,1,0)))</f>
        <v>NA</v>
      </c>
      <c r="AC25" s="92" t="str">
        <f t="shared" si="28"/>
        <v>NA</v>
      </c>
      <c r="AD25" s="162" t="str">
        <f>L25</f>
        <v>NA</v>
      </c>
      <c r="AE25" s="92" t="str">
        <f t="shared" si="28"/>
        <v>NA</v>
      </c>
      <c r="AF25" s="92" t="str">
        <f t="shared" si="28"/>
        <v>NA</v>
      </c>
      <c r="AG25" s="92" t="str">
        <f t="shared" si="28"/>
        <v>NA</v>
      </c>
      <c r="AH25" s="92" t="str">
        <f t="shared" si="28"/>
        <v>NA</v>
      </c>
      <c r="AI25" s="92" t="str">
        <f t="shared" si="28"/>
        <v>NA</v>
      </c>
      <c r="AJ25" s="92" t="str">
        <f t="shared" si="28"/>
        <v>NA</v>
      </c>
      <c r="AK25" s="92" t="str">
        <f t="shared" si="28"/>
        <v>NA</v>
      </c>
      <c r="AL25" s="92" t="str">
        <f t="shared" si="28"/>
        <v>NA</v>
      </c>
      <c r="AM25" s="90"/>
      <c r="AN25" s="108" t="str">
        <f>IF(OR(AA25="NA"),"NA",AA25/$F25*100)</f>
        <v>NA</v>
      </c>
      <c r="AO25" s="108" t="str">
        <f t="shared" si="27"/>
        <v>NA</v>
      </c>
      <c r="AP25" s="108" t="str">
        <f t="shared" si="27"/>
        <v>NA</v>
      </c>
      <c r="AQ25" s="108" t="str">
        <f t="shared" si="27"/>
        <v>NA</v>
      </c>
      <c r="AR25" s="108" t="str">
        <f t="shared" si="27"/>
        <v>NA</v>
      </c>
      <c r="AS25" s="108" t="str">
        <f t="shared" si="27"/>
        <v>NA</v>
      </c>
      <c r="AT25" s="108" t="str">
        <f t="shared" si="27"/>
        <v>NA</v>
      </c>
      <c r="AU25" s="108" t="str">
        <f t="shared" si="27"/>
        <v>NA</v>
      </c>
      <c r="AV25" s="108" t="str">
        <f t="shared" si="27"/>
        <v>NA</v>
      </c>
      <c r="AW25" s="108" t="str">
        <f t="shared" si="27"/>
        <v>NA</v>
      </c>
      <c r="AX25" s="108" t="str">
        <f t="shared" si="27"/>
        <v>NA</v>
      </c>
      <c r="AY25" s="108" t="str">
        <f t="shared" si="27"/>
        <v>NA</v>
      </c>
      <c r="AZ25" s="114" t="s">
        <v>320</v>
      </c>
    </row>
    <row r="26" spans="1:52" ht="15.6">
      <c r="A26" s="14"/>
      <c r="B26" s="15"/>
      <c r="C26" s="15"/>
      <c r="D26" s="16"/>
      <c r="E26" s="21" t="s">
        <v>17</v>
      </c>
      <c r="F26" s="17">
        <f>SUM(F16:F25)</f>
        <v>26</v>
      </c>
      <c r="G26" s="15"/>
      <c r="H26" s="15"/>
      <c r="I26" s="148"/>
      <c r="J26" s="159"/>
      <c r="K26" s="159"/>
      <c r="L26" s="159"/>
      <c r="M26" s="159"/>
      <c r="N26" s="159"/>
      <c r="O26" s="159"/>
      <c r="P26" s="159"/>
      <c r="Q26" s="159"/>
      <c r="R26" s="159"/>
      <c r="S26" s="159"/>
      <c r="T26" s="159"/>
      <c r="U26" s="15"/>
      <c r="V26" s="15"/>
      <c r="W26" s="15"/>
      <c r="X26" s="15"/>
      <c r="Y26" s="15"/>
      <c r="AA26" s="15">
        <f>SUM(AA16:AA25)</f>
        <v>15</v>
      </c>
      <c r="AB26" s="15">
        <f t="shared" ref="AB26:AL26" si="29">SUM(AB16:AB25)</f>
        <v>7</v>
      </c>
      <c r="AC26" s="15">
        <f t="shared" si="29"/>
        <v>16</v>
      </c>
      <c r="AD26" s="159">
        <f t="shared" si="29"/>
        <v>13</v>
      </c>
      <c r="AE26" s="15">
        <f t="shared" si="29"/>
        <v>8</v>
      </c>
      <c r="AF26" s="15">
        <f t="shared" si="29"/>
        <v>17</v>
      </c>
      <c r="AG26" s="15">
        <f t="shared" si="29"/>
        <v>12</v>
      </c>
      <c r="AH26" s="15">
        <f t="shared" si="29"/>
        <v>13</v>
      </c>
      <c r="AI26" s="15">
        <f t="shared" si="29"/>
        <v>9</v>
      </c>
      <c r="AJ26" s="15">
        <f t="shared" si="29"/>
        <v>6</v>
      </c>
      <c r="AK26" s="15">
        <f t="shared" si="29"/>
        <v>14</v>
      </c>
      <c r="AL26" s="15">
        <f t="shared" si="29"/>
        <v>10</v>
      </c>
      <c r="AM26" s="90"/>
      <c r="AN26" s="155">
        <f>AA26/26*100</f>
        <v>57.692307692307686</v>
      </c>
      <c r="AO26" s="109">
        <f>AB26/9*100</f>
        <v>77.777777777777786</v>
      </c>
      <c r="AP26" s="109">
        <f>AC26/24*100</f>
        <v>66.666666666666657</v>
      </c>
      <c r="AQ26" s="109">
        <f t="shared" ref="AQ26:AY32" si="30">AD26/$F26*100</f>
        <v>50</v>
      </c>
      <c r="AR26" s="109">
        <f>AE26/9*100</f>
        <v>88.888888888888886</v>
      </c>
      <c r="AS26" s="109">
        <f>AF26/24*100</f>
        <v>70.833333333333343</v>
      </c>
      <c r="AT26" s="109">
        <f t="shared" si="30"/>
        <v>46.153846153846153</v>
      </c>
      <c r="AU26" s="109">
        <f t="shared" si="30"/>
        <v>50</v>
      </c>
      <c r="AV26" s="109">
        <f t="shared" si="30"/>
        <v>34.615384615384613</v>
      </c>
      <c r="AW26" s="109">
        <f t="shared" si="30"/>
        <v>23.076923076923077</v>
      </c>
      <c r="AX26" s="109">
        <f>AK26/22*100</f>
        <v>63.636363636363633</v>
      </c>
      <c r="AY26" s="109">
        <f t="shared" si="30"/>
        <v>38.461538461538467</v>
      </c>
      <c r="AZ26" s="109">
        <f t="shared" si="4"/>
        <v>55.650252525252519</v>
      </c>
    </row>
    <row r="27" spans="1:52" ht="31.2">
      <c r="A27" s="196" t="s">
        <v>38</v>
      </c>
      <c r="B27" s="199">
        <v>10</v>
      </c>
      <c r="C27" s="13">
        <v>4.0999999999999996</v>
      </c>
      <c r="D27" s="19" t="s">
        <v>39</v>
      </c>
      <c r="E27" s="19" t="s">
        <v>40</v>
      </c>
      <c r="F27" s="183">
        <v>2</v>
      </c>
      <c r="G27" s="183" t="s">
        <v>79</v>
      </c>
      <c r="H27" s="183" t="s">
        <v>27</v>
      </c>
      <c r="I27" s="147">
        <v>0</v>
      </c>
      <c r="J27" s="173">
        <v>0</v>
      </c>
      <c r="K27" s="147">
        <v>0</v>
      </c>
      <c r="L27" s="173">
        <v>0</v>
      </c>
      <c r="M27" s="173">
        <v>0</v>
      </c>
      <c r="N27" s="173">
        <v>0</v>
      </c>
      <c r="O27" s="173">
        <v>0</v>
      </c>
      <c r="P27" s="173">
        <v>0</v>
      </c>
      <c r="Q27" s="173">
        <v>0</v>
      </c>
      <c r="R27" s="173">
        <v>0</v>
      </c>
      <c r="S27" s="173">
        <v>0</v>
      </c>
      <c r="T27" s="173">
        <v>0</v>
      </c>
      <c r="U27" s="153">
        <f>SUM(I27:T27)</f>
        <v>0</v>
      </c>
      <c r="V27" s="185" t="s">
        <v>101</v>
      </c>
      <c r="W27" s="203" t="s">
        <v>102</v>
      </c>
      <c r="X27" s="205"/>
      <c r="Y27" s="32" t="s">
        <v>103</v>
      </c>
      <c r="Z27" t="s">
        <v>79</v>
      </c>
      <c r="AA27" s="92">
        <f>IF(I27&lt;1,2,IF(I27&lt;5,1,0))</f>
        <v>2</v>
      </c>
      <c r="AB27" s="92">
        <f t="shared" ref="AB27:AL27" si="31">IF(J27&lt;1,2,IF(J27&lt;5,1,0))</f>
        <v>2</v>
      </c>
      <c r="AC27" s="92">
        <f t="shared" si="31"/>
        <v>2</v>
      </c>
      <c r="AD27" s="160">
        <f t="shared" si="31"/>
        <v>2</v>
      </c>
      <c r="AE27" s="92">
        <f t="shared" si="31"/>
        <v>2</v>
      </c>
      <c r="AF27" s="92">
        <f t="shared" si="31"/>
        <v>2</v>
      </c>
      <c r="AG27" s="92">
        <f t="shared" si="31"/>
        <v>2</v>
      </c>
      <c r="AH27" s="92">
        <f t="shared" si="31"/>
        <v>2</v>
      </c>
      <c r="AI27" s="92">
        <f t="shared" si="31"/>
        <v>2</v>
      </c>
      <c r="AJ27" s="92">
        <f t="shared" si="31"/>
        <v>2</v>
      </c>
      <c r="AK27" s="92">
        <f t="shared" si="31"/>
        <v>2</v>
      </c>
      <c r="AL27" s="92">
        <f t="shared" si="31"/>
        <v>2</v>
      </c>
      <c r="AM27" s="90"/>
      <c r="AN27" s="108">
        <f t="shared" ref="AN27:AP32" si="32">AA27/$F27*100</f>
        <v>100</v>
      </c>
      <c r="AO27" s="108">
        <f t="shared" si="32"/>
        <v>100</v>
      </c>
      <c r="AP27" s="108">
        <f t="shared" si="32"/>
        <v>100</v>
      </c>
      <c r="AQ27" s="108">
        <f t="shared" si="30"/>
        <v>100</v>
      </c>
      <c r="AR27" s="108">
        <f t="shared" si="30"/>
        <v>100</v>
      </c>
      <c r="AS27" s="108">
        <f t="shared" si="30"/>
        <v>100</v>
      </c>
      <c r="AT27" s="108">
        <f t="shared" si="30"/>
        <v>100</v>
      </c>
      <c r="AU27" s="108">
        <f t="shared" si="30"/>
        <v>100</v>
      </c>
      <c r="AV27" s="108">
        <f t="shared" si="30"/>
        <v>100</v>
      </c>
      <c r="AW27" s="108">
        <f t="shared" si="30"/>
        <v>100</v>
      </c>
      <c r="AX27" s="108">
        <f t="shared" si="30"/>
        <v>100</v>
      </c>
      <c r="AY27" s="108">
        <f t="shared" si="30"/>
        <v>100</v>
      </c>
      <c r="AZ27" s="94">
        <f t="shared" si="4"/>
        <v>100</v>
      </c>
    </row>
    <row r="28" spans="1:52" ht="32.4" customHeight="1">
      <c r="A28" s="198"/>
      <c r="B28" s="200"/>
      <c r="C28" s="13">
        <v>4.2</v>
      </c>
      <c r="D28" s="20" t="s">
        <v>41</v>
      </c>
      <c r="E28" s="19" t="s">
        <v>42</v>
      </c>
      <c r="F28" s="183">
        <v>3</v>
      </c>
      <c r="G28" s="183" t="s">
        <v>79</v>
      </c>
      <c r="H28" s="183" t="s">
        <v>7</v>
      </c>
      <c r="I28" s="147">
        <v>8</v>
      </c>
      <c r="J28" s="173">
        <v>0</v>
      </c>
      <c r="K28" s="147">
        <v>0</v>
      </c>
      <c r="L28" s="173">
        <v>0</v>
      </c>
      <c r="M28" s="173">
        <v>0</v>
      </c>
      <c r="N28" s="173">
        <v>0</v>
      </c>
      <c r="O28" s="173">
        <v>0</v>
      </c>
      <c r="P28" s="173">
        <v>0</v>
      </c>
      <c r="Q28" s="173">
        <v>0</v>
      </c>
      <c r="R28" s="173">
        <v>0</v>
      </c>
      <c r="S28" s="173">
        <v>0</v>
      </c>
      <c r="T28" s="173">
        <v>0</v>
      </c>
      <c r="U28" s="153">
        <f>SUM(I28:T28)</f>
        <v>8</v>
      </c>
      <c r="V28" s="185" t="s">
        <v>279</v>
      </c>
      <c r="W28" s="206" t="s">
        <v>104</v>
      </c>
      <c r="X28" s="205"/>
      <c r="Y28" s="32" t="s">
        <v>105</v>
      </c>
      <c r="AA28" s="92">
        <f>IF(I28&lt;1,3,IF(I28&lt;3,2,IF(I28&lt;5,1,0)))</f>
        <v>0</v>
      </c>
      <c r="AB28" s="92">
        <f t="shared" ref="AB28:AL28" si="33">IF(J28&lt;1,3,IF(J28&lt;3,2,IF(J28&lt;5,1,0)))</f>
        <v>3</v>
      </c>
      <c r="AC28" s="92">
        <f t="shared" si="33"/>
        <v>3</v>
      </c>
      <c r="AD28" s="160">
        <f t="shared" si="33"/>
        <v>3</v>
      </c>
      <c r="AE28" s="92">
        <f t="shared" si="33"/>
        <v>3</v>
      </c>
      <c r="AF28" s="92">
        <f t="shared" si="33"/>
        <v>3</v>
      </c>
      <c r="AG28" s="92">
        <f t="shared" si="33"/>
        <v>3</v>
      </c>
      <c r="AH28" s="92">
        <f t="shared" si="33"/>
        <v>3</v>
      </c>
      <c r="AI28" s="92">
        <f t="shared" si="33"/>
        <v>3</v>
      </c>
      <c r="AJ28" s="92">
        <f t="shared" si="33"/>
        <v>3</v>
      </c>
      <c r="AK28" s="92">
        <f t="shared" si="33"/>
        <v>3</v>
      </c>
      <c r="AL28" s="92">
        <f t="shared" si="33"/>
        <v>3</v>
      </c>
      <c r="AM28" s="90"/>
      <c r="AN28" s="108">
        <f t="shared" si="32"/>
        <v>0</v>
      </c>
      <c r="AO28" s="108">
        <f t="shared" si="32"/>
        <v>100</v>
      </c>
      <c r="AP28" s="108">
        <f t="shared" si="32"/>
        <v>100</v>
      </c>
      <c r="AQ28" s="108">
        <f t="shared" si="30"/>
        <v>100</v>
      </c>
      <c r="AR28" s="108">
        <f t="shared" si="30"/>
        <v>100</v>
      </c>
      <c r="AS28" s="108">
        <f t="shared" si="30"/>
        <v>100</v>
      </c>
      <c r="AT28" s="108">
        <f t="shared" si="30"/>
        <v>100</v>
      </c>
      <c r="AU28" s="108">
        <f t="shared" si="30"/>
        <v>100</v>
      </c>
      <c r="AV28" s="108">
        <f t="shared" si="30"/>
        <v>100</v>
      </c>
      <c r="AW28" s="108">
        <f t="shared" si="30"/>
        <v>100</v>
      </c>
      <c r="AX28" s="108">
        <f t="shared" si="30"/>
        <v>100</v>
      </c>
      <c r="AY28" s="108">
        <f t="shared" si="30"/>
        <v>100</v>
      </c>
      <c r="AZ28" s="94">
        <f t="shared" si="4"/>
        <v>91.666666666666671</v>
      </c>
    </row>
    <row r="29" spans="1:52" ht="24" customHeight="1">
      <c r="A29" s="198"/>
      <c r="B29" s="200"/>
      <c r="C29" s="13">
        <v>4.3</v>
      </c>
      <c r="D29" s="20" t="s">
        <v>43</v>
      </c>
      <c r="E29" s="19" t="s">
        <v>44</v>
      </c>
      <c r="F29" s="183">
        <v>2</v>
      </c>
      <c r="G29" s="183" t="s">
        <v>79</v>
      </c>
      <c r="H29" s="183" t="s">
        <v>21</v>
      </c>
      <c r="I29" s="147">
        <v>8</v>
      </c>
      <c r="J29" s="173">
        <v>2</v>
      </c>
      <c r="K29" s="147">
        <v>7</v>
      </c>
      <c r="L29" s="173">
        <v>4</v>
      </c>
      <c r="M29" s="173">
        <v>6</v>
      </c>
      <c r="N29" s="173">
        <v>5</v>
      </c>
      <c r="O29" s="173">
        <v>5</v>
      </c>
      <c r="P29" s="173">
        <v>2</v>
      </c>
      <c r="Q29" s="173">
        <v>5</v>
      </c>
      <c r="R29" s="173">
        <v>3</v>
      </c>
      <c r="S29" s="173">
        <v>4</v>
      </c>
      <c r="T29" s="173">
        <v>3</v>
      </c>
      <c r="U29" s="153">
        <f>SUM(I29:T29)</f>
        <v>54</v>
      </c>
      <c r="V29" s="185" t="s">
        <v>280</v>
      </c>
      <c r="W29" s="203" t="s">
        <v>240</v>
      </c>
      <c r="X29" s="205"/>
      <c r="Y29" s="32" t="s">
        <v>241</v>
      </c>
      <c r="AA29" s="92">
        <f>IF(I29&gt;5,2,IF(I29&gt;2,1,0))</f>
        <v>2</v>
      </c>
      <c r="AB29" s="92">
        <f t="shared" ref="AB29:AL29" si="34">IF(J29&gt;5,2,IF(J29&gt;2,1,0))</f>
        <v>0</v>
      </c>
      <c r="AC29" s="92">
        <f t="shared" si="34"/>
        <v>2</v>
      </c>
      <c r="AD29" s="160">
        <f t="shared" si="34"/>
        <v>1</v>
      </c>
      <c r="AE29" s="92">
        <f t="shared" si="34"/>
        <v>2</v>
      </c>
      <c r="AF29" s="92">
        <f t="shared" si="34"/>
        <v>1</v>
      </c>
      <c r="AG29" s="92">
        <f t="shared" si="34"/>
        <v>1</v>
      </c>
      <c r="AH29" s="92">
        <f t="shared" si="34"/>
        <v>0</v>
      </c>
      <c r="AI29" s="92">
        <f t="shared" si="34"/>
        <v>1</v>
      </c>
      <c r="AJ29" s="92">
        <f t="shared" si="34"/>
        <v>1</v>
      </c>
      <c r="AK29" s="92">
        <f t="shared" si="34"/>
        <v>1</v>
      </c>
      <c r="AL29" s="92">
        <f t="shared" si="34"/>
        <v>1</v>
      </c>
      <c r="AM29" s="90"/>
      <c r="AN29" s="108">
        <f t="shared" si="32"/>
        <v>100</v>
      </c>
      <c r="AO29" s="108">
        <f t="shared" si="32"/>
        <v>0</v>
      </c>
      <c r="AP29" s="108">
        <f t="shared" si="32"/>
        <v>100</v>
      </c>
      <c r="AQ29" s="108">
        <f t="shared" si="30"/>
        <v>50</v>
      </c>
      <c r="AR29" s="108">
        <f t="shared" si="30"/>
        <v>100</v>
      </c>
      <c r="AS29" s="108">
        <f t="shared" si="30"/>
        <v>50</v>
      </c>
      <c r="AT29" s="108">
        <f t="shared" si="30"/>
        <v>50</v>
      </c>
      <c r="AU29" s="108">
        <f t="shared" si="30"/>
        <v>0</v>
      </c>
      <c r="AV29" s="108">
        <f t="shared" si="30"/>
        <v>50</v>
      </c>
      <c r="AW29" s="108">
        <f t="shared" si="30"/>
        <v>50</v>
      </c>
      <c r="AX29" s="108">
        <f t="shared" si="30"/>
        <v>50</v>
      </c>
      <c r="AY29" s="108">
        <f t="shared" si="30"/>
        <v>50</v>
      </c>
      <c r="AZ29" s="94">
        <f t="shared" si="4"/>
        <v>54.166666666666664</v>
      </c>
    </row>
    <row r="30" spans="1:52" ht="23.4" customHeight="1">
      <c r="A30" s="198"/>
      <c r="B30" s="200"/>
      <c r="C30" s="13">
        <v>4.4000000000000004</v>
      </c>
      <c r="D30" s="20" t="s">
        <v>72</v>
      </c>
      <c r="E30" s="19" t="s">
        <v>45</v>
      </c>
      <c r="F30" s="183">
        <v>2</v>
      </c>
      <c r="G30" s="183" t="s">
        <v>79</v>
      </c>
      <c r="H30" s="183" t="s">
        <v>21</v>
      </c>
      <c r="I30" s="147">
        <v>70</v>
      </c>
      <c r="J30" s="147">
        <v>80</v>
      </c>
      <c r="K30" s="147">
        <v>70</v>
      </c>
      <c r="L30" s="147">
        <v>80</v>
      </c>
      <c r="M30" s="147">
        <v>80</v>
      </c>
      <c r="N30" s="147">
        <v>100</v>
      </c>
      <c r="O30" s="173">
        <v>100</v>
      </c>
      <c r="P30" s="173">
        <v>100</v>
      </c>
      <c r="Q30" s="173">
        <v>100</v>
      </c>
      <c r="R30" s="147">
        <v>100</v>
      </c>
      <c r="S30" s="173">
        <v>80</v>
      </c>
      <c r="T30" s="147">
        <v>100</v>
      </c>
      <c r="U30" s="153">
        <f t="shared" si="2"/>
        <v>88.333333333333329</v>
      </c>
      <c r="V30" s="185" t="s">
        <v>281</v>
      </c>
      <c r="W30" s="203" t="s">
        <v>243</v>
      </c>
      <c r="X30" s="205"/>
      <c r="Y30" s="32" t="s">
        <v>244</v>
      </c>
      <c r="AA30" s="92">
        <f>IF(I30&gt;80,2,IF(I30&gt;60,1,0))</f>
        <v>1</v>
      </c>
      <c r="AB30" s="92">
        <f t="shared" ref="AB30:AL30" si="35">IF(J30&gt;80,2,IF(J30&gt;60,1,0))</f>
        <v>1</v>
      </c>
      <c r="AC30" s="92">
        <f t="shared" si="35"/>
        <v>1</v>
      </c>
      <c r="AD30" s="160">
        <f t="shared" si="35"/>
        <v>1</v>
      </c>
      <c r="AE30" s="92">
        <f t="shared" si="35"/>
        <v>1</v>
      </c>
      <c r="AF30" s="92">
        <f t="shared" si="35"/>
        <v>2</v>
      </c>
      <c r="AG30" s="92">
        <f t="shared" si="35"/>
        <v>2</v>
      </c>
      <c r="AH30" s="92">
        <f t="shared" si="35"/>
        <v>2</v>
      </c>
      <c r="AI30" s="92">
        <f t="shared" si="35"/>
        <v>2</v>
      </c>
      <c r="AJ30" s="92">
        <f t="shared" si="35"/>
        <v>2</v>
      </c>
      <c r="AK30" s="92">
        <f t="shared" si="35"/>
        <v>1</v>
      </c>
      <c r="AL30" s="92">
        <f t="shared" si="35"/>
        <v>2</v>
      </c>
      <c r="AM30" s="90"/>
      <c r="AN30" s="108">
        <f t="shared" si="32"/>
        <v>50</v>
      </c>
      <c r="AO30" s="108">
        <f t="shared" si="32"/>
        <v>50</v>
      </c>
      <c r="AP30" s="108">
        <f t="shared" si="32"/>
        <v>50</v>
      </c>
      <c r="AQ30" s="108">
        <f t="shared" si="30"/>
        <v>50</v>
      </c>
      <c r="AR30" s="108">
        <f t="shared" si="30"/>
        <v>50</v>
      </c>
      <c r="AS30" s="108">
        <f t="shared" si="30"/>
        <v>100</v>
      </c>
      <c r="AT30" s="108">
        <f t="shared" si="30"/>
        <v>100</v>
      </c>
      <c r="AU30" s="108">
        <f t="shared" si="30"/>
        <v>100</v>
      </c>
      <c r="AV30" s="108">
        <f t="shared" si="30"/>
        <v>100</v>
      </c>
      <c r="AW30" s="108">
        <f t="shared" si="30"/>
        <v>100</v>
      </c>
      <c r="AX30" s="108">
        <f t="shared" si="30"/>
        <v>50</v>
      </c>
      <c r="AY30" s="108">
        <f t="shared" si="30"/>
        <v>100</v>
      </c>
      <c r="AZ30" s="94">
        <f t="shared" si="4"/>
        <v>75</v>
      </c>
    </row>
    <row r="31" spans="1:52" ht="29.4" customHeight="1">
      <c r="A31" s="198"/>
      <c r="B31" s="200"/>
      <c r="C31" s="13">
        <v>4.5</v>
      </c>
      <c r="D31" s="20" t="s">
        <v>46</v>
      </c>
      <c r="E31" s="19" t="s">
        <v>47</v>
      </c>
      <c r="F31" s="183">
        <v>1</v>
      </c>
      <c r="G31" s="183" t="s">
        <v>79</v>
      </c>
      <c r="H31" s="183" t="s">
        <v>21</v>
      </c>
      <c r="I31" s="147">
        <v>100</v>
      </c>
      <c r="J31" s="173">
        <v>100</v>
      </c>
      <c r="K31" s="147">
        <v>100</v>
      </c>
      <c r="L31" s="173">
        <v>100</v>
      </c>
      <c r="M31" s="173">
        <v>100</v>
      </c>
      <c r="N31" s="173">
        <v>100</v>
      </c>
      <c r="O31" s="173">
        <v>100</v>
      </c>
      <c r="P31" s="173">
        <v>100</v>
      </c>
      <c r="Q31" s="173">
        <v>100</v>
      </c>
      <c r="R31" s="147">
        <v>100</v>
      </c>
      <c r="S31" s="173">
        <v>100</v>
      </c>
      <c r="T31" s="147">
        <v>100</v>
      </c>
      <c r="U31" s="153">
        <f t="shared" si="2"/>
        <v>100</v>
      </c>
      <c r="V31" s="185" t="s">
        <v>282</v>
      </c>
      <c r="W31" s="203" t="s">
        <v>108</v>
      </c>
      <c r="X31" s="205"/>
      <c r="Y31" s="32" t="s">
        <v>109</v>
      </c>
      <c r="AA31" s="92">
        <f>IF(I31&gt;99,1,IF(I31&gt;90,0.5,0))</f>
        <v>1</v>
      </c>
      <c r="AB31" s="92">
        <f t="shared" ref="AB31:AL31" si="36">IF(J31&gt;99,1,IF(J31&gt;90,0.5,0))</f>
        <v>1</v>
      </c>
      <c r="AC31" s="92">
        <f t="shared" si="36"/>
        <v>1</v>
      </c>
      <c r="AD31" s="160">
        <f t="shared" si="36"/>
        <v>1</v>
      </c>
      <c r="AE31" s="92">
        <f t="shared" si="36"/>
        <v>1</v>
      </c>
      <c r="AF31" s="92">
        <f t="shared" si="36"/>
        <v>1</v>
      </c>
      <c r="AG31" s="92">
        <f t="shared" si="36"/>
        <v>1</v>
      </c>
      <c r="AH31" s="92">
        <f t="shared" si="36"/>
        <v>1</v>
      </c>
      <c r="AI31" s="92">
        <f t="shared" si="36"/>
        <v>1</v>
      </c>
      <c r="AJ31" s="92">
        <f t="shared" si="36"/>
        <v>1</v>
      </c>
      <c r="AK31" s="92">
        <f t="shared" si="36"/>
        <v>1</v>
      </c>
      <c r="AL31" s="92">
        <f t="shared" si="36"/>
        <v>1</v>
      </c>
      <c r="AM31" s="90"/>
      <c r="AN31" s="108">
        <f t="shared" si="32"/>
        <v>100</v>
      </c>
      <c r="AO31" s="108">
        <f t="shared" si="32"/>
        <v>100</v>
      </c>
      <c r="AP31" s="108">
        <f t="shared" si="32"/>
        <v>100</v>
      </c>
      <c r="AQ31" s="108">
        <f t="shared" si="30"/>
        <v>100</v>
      </c>
      <c r="AR31" s="108">
        <f t="shared" si="30"/>
        <v>100</v>
      </c>
      <c r="AS31" s="108">
        <f t="shared" si="30"/>
        <v>100</v>
      </c>
      <c r="AT31" s="108">
        <f t="shared" si="30"/>
        <v>100</v>
      </c>
      <c r="AU31" s="108">
        <f t="shared" si="30"/>
        <v>100</v>
      </c>
      <c r="AV31" s="108">
        <f t="shared" si="30"/>
        <v>100</v>
      </c>
      <c r="AW31" s="108">
        <f t="shared" si="30"/>
        <v>100</v>
      </c>
      <c r="AX31" s="108">
        <f t="shared" si="30"/>
        <v>100</v>
      </c>
      <c r="AY31" s="108">
        <f t="shared" si="30"/>
        <v>100</v>
      </c>
      <c r="AZ31" s="94">
        <f t="shared" si="4"/>
        <v>100</v>
      </c>
    </row>
    <row r="32" spans="1:52" ht="15.6">
      <c r="A32" s="14"/>
      <c r="B32" s="15"/>
      <c r="C32" s="15"/>
      <c r="D32" s="16"/>
      <c r="E32" s="21" t="s">
        <v>17</v>
      </c>
      <c r="F32" s="17">
        <f>SUM(F27:F31)</f>
        <v>10</v>
      </c>
      <c r="G32" s="15"/>
      <c r="H32" s="15"/>
      <c r="I32" s="148"/>
      <c r="J32" s="159"/>
      <c r="K32" s="159"/>
      <c r="L32" s="159"/>
      <c r="M32" s="159"/>
      <c r="N32" s="159"/>
      <c r="O32" s="159"/>
      <c r="P32" s="159"/>
      <c r="Q32" s="159"/>
      <c r="R32" s="159"/>
      <c r="S32" s="159"/>
      <c r="T32" s="159"/>
      <c r="U32" s="15"/>
      <c r="V32" s="15"/>
      <c r="W32" s="15"/>
      <c r="X32" s="15"/>
      <c r="Y32" s="15"/>
      <c r="AA32" s="15">
        <f>SUM(AA27:AA31)</f>
        <v>6</v>
      </c>
      <c r="AB32" s="15">
        <f t="shared" ref="AB32:AL32" si="37">SUM(AB27:AB31)</f>
        <v>7</v>
      </c>
      <c r="AC32" s="15">
        <f t="shared" si="37"/>
        <v>9</v>
      </c>
      <c r="AD32" s="159">
        <f t="shared" si="37"/>
        <v>8</v>
      </c>
      <c r="AE32" s="15">
        <f t="shared" si="37"/>
        <v>9</v>
      </c>
      <c r="AF32" s="15">
        <f t="shared" si="37"/>
        <v>9</v>
      </c>
      <c r="AG32" s="15">
        <f t="shared" si="37"/>
        <v>9</v>
      </c>
      <c r="AH32" s="15">
        <f t="shared" si="37"/>
        <v>8</v>
      </c>
      <c r="AI32" s="15">
        <f t="shared" si="37"/>
        <v>9</v>
      </c>
      <c r="AJ32" s="15">
        <f t="shared" si="37"/>
        <v>9</v>
      </c>
      <c r="AK32" s="15">
        <f t="shared" si="37"/>
        <v>8</v>
      </c>
      <c r="AL32" s="15">
        <f t="shared" si="37"/>
        <v>9</v>
      </c>
      <c r="AM32" s="90"/>
      <c r="AN32" s="109">
        <f t="shared" si="32"/>
        <v>60</v>
      </c>
      <c r="AO32" s="109">
        <f t="shared" si="32"/>
        <v>70</v>
      </c>
      <c r="AP32" s="109">
        <f t="shared" si="32"/>
        <v>90</v>
      </c>
      <c r="AQ32" s="109">
        <f t="shared" si="30"/>
        <v>80</v>
      </c>
      <c r="AR32" s="109">
        <f t="shared" si="30"/>
        <v>90</v>
      </c>
      <c r="AS32" s="109">
        <f t="shared" si="30"/>
        <v>90</v>
      </c>
      <c r="AT32" s="109">
        <f t="shared" si="30"/>
        <v>90</v>
      </c>
      <c r="AU32" s="109">
        <f t="shared" si="30"/>
        <v>80</v>
      </c>
      <c r="AV32" s="109">
        <f t="shared" si="30"/>
        <v>90</v>
      </c>
      <c r="AW32" s="109">
        <f t="shared" si="30"/>
        <v>90</v>
      </c>
      <c r="AX32" s="109">
        <f t="shared" si="30"/>
        <v>80</v>
      </c>
      <c r="AY32" s="109">
        <f t="shared" si="30"/>
        <v>90</v>
      </c>
      <c r="AZ32" s="109">
        <f t="shared" si="4"/>
        <v>83.333333333333329</v>
      </c>
    </row>
    <row r="33" spans="1:52" ht="38.4" customHeight="1">
      <c r="A33" s="196" t="s">
        <v>48</v>
      </c>
      <c r="B33" s="207">
        <v>8</v>
      </c>
      <c r="C33" s="13">
        <v>5.0999999999999996</v>
      </c>
      <c r="D33" s="19" t="s">
        <v>225</v>
      </c>
      <c r="E33" s="19" t="s">
        <v>37</v>
      </c>
      <c r="F33" s="183">
        <v>2</v>
      </c>
      <c r="G33" s="183" t="s">
        <v>74</v>
      </c>
      <c r="H33" s="183" t="s">
        <v>7</v>
      </c>
      <c r="I33" s="147" t="s">
        <v>320</v>
      </c>
      <c r="J33" s="173" t="s">
        <v>320</v>
      </c>
      <c r="K33" s="147">
        <v>100</v>
      </c>
      <c r="L33" s="147" t="s">
        <v>320</v>
      </c>
      <c r="M33" s="147" t="s">
        <v>320</v>
      </c>
      <c r="N33" s="147">
        <v>52.173913043478258</v>
      </c>
      <c r="O33" s="147" t="s">
        <v>320</v>
      </c>
      <c r="P33" s="147" t="s">
        <v>320</v>
      </c>
      <c r="Q33" s="147" t="s">
        <v>320</v>
      </c>
      <c r="R33" s="173">
        <v>100</v>
      </c>
      <c r="S33" s="147">
        <v>98</v>
      </c>
      <c r="T33" s="175" t="s">
        <v>320</v>
      </c>
      <c r="U33" s="70" t="s">
        <v>320</v>
      </c>
      <c r="V33" s="185" t="s">
        <v>283</v>
      </c>
      <c r="W33" s="203" t="s">
        <v>110</v>
      </c>
      <c r="X33" s="205"/>
      <c r="Y33" s="32" t="s">
        <v>111</v>
      </c>
      <c r="Z33" s="79" t="s">
        <v>231</v>
      </c>
      <c r="AA33" s="92" t="str">
        <f>IF(I33="NA","NA",IF(I33&gt;95,2,IF(I33&gt;85,1,0)))</f>
        <v>NA</v>
      </c>
      <c r="AB33" s="92" t="str">
        <f t="shared" ref="AB33:AL33" si="38">IF(J33="NA","NA",IF(J33&gt;95,2,IF(J33&gt;85,1,0)))</f>
        <v>NA</v>
      </c>
      <c r="AC33" s="92">
        <f t="shared" si="38"/>
        <v>2</v>
      </c>
      <c r="AD33" s="162" t="str">
        <f>L33</f>
        <v>NA</v>
      </c>
      <c r="AE33" s="92" t="str">
        <f t="shared" si="38"/>
        <v>NA</v>
      </c>
      <c r="AF33" s="92">
        <f t="shared" si="38"/>
        <v>0</v>
      </c>
      <c r="AG33" s="92" t="str">
        <f t="shared" si="38"/>
        <v>NA</v>
      </c>
      <c r="AH33" s="92" t="str">
        <f t="shared" si="38"/>
        <v>NA</v>
      </c>
      <c r="AI33" s="92" t="str">
        <f t="shared" si="38"/>
        <v>NA</v>
      </c>
      <c r="AJ33" s="92">
        <f t="shared" si="38"/>
        <v>2</v>
      </c>
      <c r="AK33" s="92">
        <f t="shared" si="38"/>
        <v>2</v>
      </c>
      <c r="AL33" s="92" t="str">
        <f t="shared" si="38"/>
        <v>NA</v>
      </c>
      <c r="AM33" s="90"/>
      <c r="AN33" s="108" t="str">
        <f t="shared" ref="AN33:AY34" si="39">IF(OR(AA33="NA"),"NA",AA33/$F33*100)</f>
        <v>NA</v>
      </c>
      <c r="AO33" s="108" t="str">
        <f t="shared" si="39"/>
        <v>NA</v>
      </c>
      <c r="AP33" s="108">
        <f t="shared" si="39"/>
        <v>100</v>
      </c>
      <c r="AQ33" s="108" t="str">
        <f t="shared" si="39"/>
        <v>NA</v>
      </c>
      <c r="AR33" s="108" t="str">
        <f t="shared" si="39"/>
        <v>NA</v>
      </c>
      <c r="AS33" s="108">
        <f t="shared" si="39"/>
        <v>0</v>
      </c>
      <c r="AT33" s="108" t="str">
        <f t="shared" si="39"/>
        <v>NA</v>
      </c>
      <c r="AU33" s="108" t="str">
        <f t="shared" si="39"/>
        <v>NA</v>
      </c>
      <c r="AV33" s="108" t="str">
        <f t="shared" si="39"/>
        <v>NA</v>
      </c>
      <c r="AW33" s="108">
        <f t="shared" si="39"/>
        <v>100</v>
      </c>
      <c r="AX33" s="108">
        <f t="shared" si="39"/>
        <v>100</v>
      </c>
      <c r="AY33" s="108" t="str">
        <f t="shared" si="39"/>
        <v>NA</v>
      </c>
      <c r="AZ33" s="94">
        <f t="shared" si="4"/>
        <v>75</v>
      </c>
    </row>
    <row r="34" spans="1:52" ht="24" customHeight="1">
      <c r="A34" s="198"/>
      <c r="B34" s="208"/>
      <c r="C34" s="13">
        <v>5.2</v>
      </c>
      <c r="D34" s="20" t="s">
        <v>49</v>
      </c>
      <c r="E34" s="19" t="s">
        <v>50</v>
      </c>
      <c r="F34" s="183">
        <v>2</v>
      </c>
      <c r="G34" s="183" t="s">
        <v>74</v>
      </c>
      <c r="H34" s="183" t="s">
        <v>21</v>
      </c>
      <c r="I34" s="147" t="s">
        <v>320</v>
      </c>
      <c r="J34" s="173" t="s">
        <v>320</v>
      </c>
      <c r="K34" s="147">
        <v>0</v>
      </c>
      <c r="L34" s="147" t="s">
        <v>320</v>
      </c>
      <c r="M34" s="147" t="s">
        <v>320</v>
      </c>
      <c r="N34" s="173">
        <v>25</v>
      </c>
      <c r="O34" s="147" t="s">
        <v>320</v>
      </c>
      <c r="P34" s="147" t="s">
        <v>320</v>
      </c>
      <c r="Q34" s="147" t="s">
        <v>320</v>
      </c>
      <c r="R34" s="147">
        <v>0</v>
      </c>
      <c r="S34" s="173">
        <v>0</v>
      </c>
      <c r="T34" s="175" t="s">
        <v>320</v>
      </c>
      <c r="U34" s="70" t="s">
        <v>320</v>
      </c>
      <c r="V34" s="185" t="s">
        <v>284</v>
      </c>
      <c r="W34" s="203" t="s">
        <v>102</v>
      </c>
      <c r="X34" s="205"/>
      <c r="Y34" s="32" t="s">
        <v>103</v>
      </c>
      <c r="AA34" s="92" t="str">
        <f>IF(I34="NA","NA",IF(I34&lt;1,2,IF(I34&lt;5,1,0)))</f>
        <v>NA</v>
      </c>
      <c r="AB34" s="92" t="str">
        <f t="shared" ref="AB34:AL34" si="40">IF(J34="NA","NA",IF(J34&lt;1,2,IF(J34&lt;5,1,0)))</f>
        <v>NA</v>
      </c>
      <c r="AC34" s="92">
        <f t="shared" si="40"/>
        <v>2</v>
      </c>
      <c r="AD34" s="92" t="str">
        <f t="shared" si="40"/>
        <v>NA</v>
      </c>
      <c r="AE34" s="92" t="str">
        <f t="shared" si="40"/>
        <v>NA</v>
      </c>
      <c r="AF34" s="92">
        <f t="shared" si="40"/>
        <v>0</v>
      </c>
      <c r="AG34" s="92" t="str">
        <f t="shared" si="40"/>
        <v>NA</v>
      </c>
      <c r="AH34" s="92" t="str">
        <f t="shared" si="40"/>
        <v>NA</v>
      </c>
      <c r="AI34" s="92" t="str">
        <f t="shared" si="40"/>
        <v>NA</v>
      </c>
      <c r="AJ34" s="92">
        <f t="shared" si="40"/>
        <v>2</v>
      </c>
      <c r="AK34" s="92">
        <f t="shared" si="40"/>
        <v>2</v>
      </c>
      <c r="AL34" s="92" t="str">
        <f t="shared" si="40"/>
        <v>NA</v>
      </c>
      <c r="AM34" s="90"/>
      <c r="AN34" s="108" t="str">
        <f>IF(OR(AA34="NA"),"NA",AA34/$F34*100)</f>
        <v>NA</v>
      </c>
      <c r="AO34" s="108" t="str">
        <f t="shared" si="39"/>
        <v>NA</v>
      </c>
      <c r="AP34" s="108">
        <f t="shared" si="39"/>
        <v>100</v>
      </c>
      <c r="AQ34" s="108" t="str">
        <f t="shared" si="39"/>
        <v>NA</v>
      </c>
      <c r="AR34" s="108" t="str">
        <f t="shared" si="39"/>
        <v>NA</v>
      </c>
      <c r="AS34" s="108">
        <f t="shared" si="39"/>
        <v>0</v>
      </c>
      <c r="AT34" s="108" t="str">
        <f t="shared" si="39"/>
        <v>NA</v>
      </c>
      <c r="AU34" s="108" t="str">
        <f t="shared" si="39"/>
        <v>NA</v>
      </c>
      <c r="AV34" s="108" t="str">
        <f t="shared" si="39"/>
        <v>NA</v>
      </c>
      <c r="AW34" s="108">
        <f t="shared" si="39"/>
        <v>100</v>
      </c>
      <c r="AX34" s="108">
        <f t="shared" si="39"/>
        <v>100</v>
      </c>
      <c r="AY34" s="108" t="str">
        <f t="shared" si="39"/>
        <v>NA</v>
      </c>
      <c r="AZ34" s="94">
        <f t="shared" si="4"/>
        <v>75</v>
      </c>
    </row>
    <row r="35" spans="1:52" ht="21.6" customHeight="1">
      <c r="A35" s="198"/>
      <c r="B35" s="208"/>
      <c r="C35" s="13">
        <v>5.3</v>
      </c>
      <c r="D35" s="20" t="s">
        <v>51</v>
      </c>
      <c r="E35" s="19" t="s">
        <v>52</v>
      </c>
      <c r="F35" s="183">
        <v>2</v>
      </c>
      <c r="G35" s="183" t="s">
        <v>74</v>
      </c>
      <c r="H35" s="183" t="s">
        <v>7</v>
      </c>
      <c r="I35" s="147">
        <v>1</v>
      </c>
      <c r="J35" s="173">
        <v>0</v>
      </c>
      <c r="K35" s="147">
        <v>0</v>
      </c>
      <c r="L35" s="173">
        <v>0</v>
      </c>
      <c r="M35" s="173">
        <v>0</v>
      </c>
      <c r="N35" s="173">
        <v>0</v>
      </c>
      <c r="O35" s="173">
        <v>0</v>
      </c>
      <c r="P35" s="173">
        <v>0</v>
      </c>
      <c r="Q35" s="173">
        <v>0</v>
      </c>
      <c r="R35" s="173">
        <v>0</v>
      </c>
      <c r="S35" s="173">
        <v>0</v>
      </c>
      <c r="T35" s="173">
        <v>0</v>
      </c>
      <c r="U35" s="183">
        <f>SUM(I35:T35)</f>
        <v>1</v>
      </c>
      <c r="V35" s="185" t="s">
        <v>112</v>
      </c>
      <c r="W35" s="203" t="s">
        <v>113</v>
      </c>
      <c r="X35" s="205"/>
      <c r="Y35" s="32" t="s">
        <v>114</v>
      </c>
      <c r="AA35" s="92">
        <f>IF(I35&lt;=0,2,IF(I35&lt;=1,1,0))</f>
        <v>1</v>
      </c>
      <c r="AB35" s="92">
        <f t="shared" ref="AB35:AL35" si="41">IF(J35&lt;=0,2,IF(J35&lt;=1,1,0))</f>
        <v>2</v>
      </c>
      <c r="AC35" s="92">
        <f t="shared" si="41"/>
        <v>2</v>
      </c>
      <c r="AD35" s="160">
        <f t="shared" si="41"/>
        <v>2</v>
      </c>
      <c r="AE35" s="92">
        <f t="shared" si="41"/>
        <v>2</v>
      </c>
      <c r="AF35" s="92">
        <f t="shared" si="41"/>
        <v>2</v>
      </c>
      <c r="AG35" s="92">
        <f t="shared" si="41"/>
        <v>2</v>
      </c>
      <c r="AH35" s="92">
        <f t="shared" si="41"/>
        <v>2</v>
      </c>
      <c r="AI35" s="92">
        <f t="shared" si="41"/>
        <v>2</v>
      </c>
      <c r="AJ35" s="92">
        <f t="shared" si="41"/>
        <v>2</v>
      </c>
      <c r="AK35" s="92">
        <f t="shared" si="41"/>
        <v>2</v>
      </c>
      <c r="AL35" s="92">
        <f t="shared" si="41"/>
        <v>2</v>
      </c>
      <c r="AM35" s="90"/>
      <c r="AN35" s="108">
        <f t="shared" ref="AN35:AY38" si="42">AA35/$F35*100</f>
        <v>50</v>
      </c>
      <c r="AO35" s="108">
        <f t="shared" si="42"/>
        <v>100</v>
      </c>
      <c r="AP35" s="108">
        <f t="shared" si="42"/>
        <v>100</v>
      </c>
      <c r="AQ35" s="108">
        <f t="shared" si="42"/>
        <v>100</v>
      </c>
      <c r="AR35" s="108">
        <f t="shared" si="42"/>
        <v>100</v>
      </c>
      <c r="AS35" s="108">
        <f t="shared" si="42"/>
        <v>100</v>
      </c>
      <c r="AT35" s="108">
        <f t="shared" si="42"/>
        <v>100</v>
      </c>
      <c r="AU35" s="108">
        <f t="shared" si="42"/>
        <v>100</v>
      </c>
      <c r="AV35" s="108">
        <f t="shared" si="42"/>
        <v>100</v>
      </c>
      <c r="AW35" s="108">
        <f t="shared" si="42"/>
        <v>100</v>
      </c>
      <c r="AX35" s="108">
        <f t="shared" si="42"/>
        <v>100</v>
      </c>
      <c r="AY35" s="108">
        <f t="shared" si="42"/>
        <v>100</v>
      </c>
      <c r="AZ35" s="94">
        <f t="shared" si="4"/>
        <v>95.833333333333329</v>
      </c>
    </row>
    <row r="36" spans="1:52" ht="24" customHeight="1">
      <c r="A36" s="198"/>
      <c r="B36" s="208"/>
      <c r="C36" s="13">
        <v>5.4</v>
      </c>
      <c r="D36" s="20" t="s">
        <v>53</v>
      </c>
      <c r="E36" s="19" t="s">
        <v>54</v>
      </c>
      <c r="F36" s="183">
        <v>2</v>
      </c>
      <c r="G36" s="183" t="s">
        <v>74</v>
      </c>
      <c r="H36" s="183" t="s">
        <v>26</v>
      </c>
      <c r="I36" s="147">
        <v>100</v>
      </c>
      <c r="J36" s="173">
        <v>100</v>
      </c>
      <c r="K36" s="147">
        <v>600</v>
      </c>
      <c r="L36" s="147">
        <v>100</v>
      </c>
      <c r="M36" s="147">
        <v>100</v>
      </c>
      <c r="N36" s="147">
        <v>100</v>
      </c>
      <c r="O36" s="147">
        <v>100</v>
      </c>
      <c r="P36" s="147">
        <v>100</v>
      </c>
      <c r="Q36" s="147">
        <v>100</v>
      </c>
      <c r="R36" s="147">
        <v>100</v>
      </c>
      <c r="S36" s="147">
        <v>100</v>
      </c>
      <c r="T36" s="147">
        <v>100</v>
      </c>
      <c r="U36" s="153">
        <f t="shared" si="2"/>
        <v>141.66666666666666</v>
      </c>
      <c r="V36" s="185" t="s">
        <v>285</v>
      </c>
      <c r="W36" s="203" t="s">
        <v>106</v>
      </c>
      <c r="X36" s="205"/>
      <c r="Y36" s="32" t="s">
        <v>107</v>
      </c>
      <c r="AA36" s="92">
        <f>IF(I36&gt;90,2,IF(I36&gt;80,1,0))</f>
        <v>2</v>
      </c>
      <c r="AB36" s="92">
        <f t="shared" ref="AB36:AL36" si="43">IF(J36&gt;90,2,IF(J36&gt;80,1,0))</f>
        <v>2</v>
      </c>
      <c r="AC36" s="92">
        <f t="shared" si="43"/>
        <v>2</v>
      </c>
      <c r="AD36" s="160">
        <f t="shared" si="43"/>
        <v>2</v>
      </c>
      <c r="AE36" s="92">
        <f t="shared" si="43"/>
        <v>2</v>
      </c>
      <c r="AF36" s="92">
        <f t="shared" si="43"/>
        <v>2</v>
      </c>
      <c r="AG36" s="92">
        <f t="shared" si="43"/>
        <v>2</v>
      </c>
      <c r="AH36" s="92">
        <f t="shared" si="43"/>
        <v>2</v>
      </c>
      <c r="AI36" s="92">
        <f t="shared" si="43"/>
        <v>2</v>
      </c>
      <c r="AJ36" s="92">
        <f t="shared" si="43"/>
        <v>2</v>
      </c>
      <c r="AK36" s="92">
        <f t="shared" si="43"/>
        <v>2</v>
      </c>
      <c r="AL36" s="92">
        <f t="shared" si="43"/>
        <v>2</v>
      </c>
      <c r="AM36" s="90"/>
      <c r="AN36" s="108">
        <f t="shared" si="42"/>
        <v>100</v>
      </c>
      <c r="AO36" s="108">
        <f t="shared" si="42"/>
        <v>100</v>
      </c>
      <c r="AP36" s="108">
        <f t="shared" si="42"/>
        <v>100</v>
      </c>
      <c r="AQ36" s="108">
        <f t="shared" si="42"/>
        <v>100</v>
      </c>
      <c r="AR36" s="108">
        <f t="shared" si="42"/>
        <v>100</v>
      </c>
      <c r="AS36" s="108">
        <f t="shared" si="42"/>
        <v>100</v>
      </c>
      <c r="AT36" s="108">
        <f t="shared" si="42"/>
        <v>100</v>
      </c>
      <c r="AU36" s="108">
        <f t="shared" si="42"/>
        <v>100</v>
      </c>
      <c r="AV36" s="108">
        <f t="shared" si="42"/>
        <v>100</v>
      </c>
      <c r="AW36" s="108">
        <f t="shared" si="42"/>
        <v>100</v>
      </c>
      <c r="AX36" s="108">
        <f t="shared" si="42"/>
        <v>100</v>
      </c>
      <c r="AY36" s="108">
        <f t="shared" si="42"/>
        <v>100</v>
      </c>
      <c r="AZ36" s="94">
        <f t="shared" si="4"/>
        <v>100</v>
      </c>
    </row>
    <row r="37" spans="1:52" ht="27" customHeight="1">
      <c r="A37" s="198"/>
      <c r="B37" s="209"/>
      <c r="C37" s="15"/>
      <c r="D37" s="16"/>
      <c r="E37" s="21" t="s">
        <v>17</v>
      </c>
      <c r="F37" s="17">
        <f>SUM(F33:F36)</f>
        <v>8</v>
      </c>
      <c r="G37" s="15"/>
      <c r="H37" s="15"/>
      <c r="I37" s="148"/>
      <c r="J37" s="159"/>
      <c r="K37" s="159"/>
      <c r="L37" s="159"/>
      <c r="M37" s="159"/>
      <c r="N37" s="159"/>
      <c r="O37" s="159"/>
      <c r="P37" s="159"/>
      <c r="Q37" s="159"/>
      <c r="R37" s="159"/>
      <c r="S37" s="159"/>
      <c r="T37" s="159"/>
      <c r="U37" s="15"/>
      <c r="V37" s="15"/>
      <c r="W37" s="15"/>
      <c r="X37" s="15"/>
      <c r="Y37" s="15"/>
      <c r="AA37" s="15">
        <f>SUM(AA33:AA36)</f>
        <v>3</v>
      </c>
      <c r="AB37" s="15">
        <f t="shared" ref="AB37:AL37" si="44">SUM(AB33:AB36)</f>
        <v>4</v>
      </c>
      <c r="AC37" s="15">
        <f t="shared" si="44"/>
        <v>8</v>
      </c>
      <c r="AD37" s="159">
        <f t="shared" si="44"/>
        <v>4</v>
      </c>
      <c r="AE37" s="15">
        <f t="shared" si="44"/>
        <v>4</v>
      </c>
      <c r="AF37" s="15">
        <f t="shared" si="44"/>
        <v>4</v>
      </c>
      <c r="AG37" s="15">
        <f t="shared" si="44"/>
        <v>4</v>
      </c>
      <c r="AH37" s="15">
        <f t="shared" si="44"/>
        <v>4</v>
      </c>
      <c r="AI37" s="15">
        <f t="shared" si="44"/>
        <v>4</v>
      </c>
      <c r="AJ37" s="15">
        <f t="shared" si="44"/>
        <v>8</v>
      </c>
      <c r="AK37" s="15">
        <f t="shared" si="44"/>
        <v>8</v>
      </c>
      <c r="AL37" s="15">
        <f t="shared" si="44"/>
        <v>4</v>
      </c>
      <c r="AM37" s="90"/>
      <c r="AN37" s="109">
        <f>AA37/4*100</f>
        <v>75</v>
      </c>
      <c r="AO37" s="109">
        <f>AB37/4*100</f>
        <v>100</v>
      </c>
      <c r="AP37" s="109">
        <f t="shared" si="42"/>
        <v>100</v>
      </c>
      <c r="AQ37" s="109">
        <f>AD37/4*100</f>
        <v>100</v>
      </c>
      <c r="AR37" s="109">
        <f>AE37/4*100</f>
        <v>100</v>
      </c>
      <c r="AS37" s="109">
        <f>AF37/8*100</f>
        <v>50</v>
      </c>
      <c r="AT37" s="109">
        <f>AG37/4*100</f>
        <v>100</v>
      </c>
      <c r="AU37" s="109">
        <f>AH37/4*100</f>
        <v>100</v>
      </c>
      <c r="AV37" s="109">
        <f>AI37/4*100</f>
        <v>100</v>
      </c>
      <c r="AW37" s="109">
        <f t="shared" si="42"/>
        <v>100</v>
      </c>
      <c r="AX37" s="109">
        <f t="shared" si="42"/>
        <v>100</v>
      </c>
      <c r="AY37" s="109">
        <f>AL37/4*100</f>
        <v>100</v>
      </c>
      <c r="AZ37" s="109">
        <f t="shared" si="4"/>
        <v>93.75</v>
      </c>
    </row>
    <row r="38" spans="1:52" ht="31.2">
      <c r="A38" s="196" t="s">
        <v>55</v>
      </c>
      <c r="B38" s="199">
        <v>10</v>
      </c>
      <c r="C38" s="13">
        <v>6.1</v>
      </c>
      <c r="D38" s="20" t="s">
        <v>56</v>
      </c>
      <c r="E38" s="19" t="s">
        <v>291</v>
      </c>
      <c r="F38" s="183">
        <v>2</v>
      </c>
      <c r="G38" s="183" t="s">
        <v>83</v>
      </c>
      <c r="H38" s="183" t="s">
        <v>7</v>
      </c>
      <c r="I38" s="147">
        <v>99.652777777777786</v>
      </c>
      <c r="J38" s="147">
        <v>100</v>
      </c>
      <c r="K38" s="147">
        <v>98.05194805194806</v>
      </c>
      <c r="L38" s="147">
        <v>99.46</v>
      </c>
      <c r="M38" s="147">
        <v>96.36363636363636</v>
      </c>
      <c r="N38" s="147">
        <v>91.262135922330103</v>
      </c>
      <c r="O38" s="147">
        <v>97.037037037037038</v>
      </c>
      <c r="P38" s="147">
        <v>85.981308411214954</v>
      </c>
      <c r="Q38" s="147">
        <v>75.961538461538453</v>
      </c>
      <c r="R38" s="147">
        <v>102.17391304347827</v>
      </c>
      <c r="S38" s="147">
        <v>101.96078431372548</v>
      </c>
      <c r="T38" s="147">
        <v>86.729857819905206</v>
      </c>
      <c r="U38" s="153">
        <f t="shared" si="2"/>
        <v>94.552911433549298</v>
      </c>
      <c r="V38" s="145" t="s">
        <v>328</v>
      </c>
      <c r="W38" s="211" t="s">
        <v>110</v>
      </c>
      <c r="X38" s="195"/>
      <c r="Y38" s="35" t="s">
        <v>111</v>
      </c>
      <c r="Z38" t="s">
        <v>232</v>
      </c>
      <c r="AA38" s="92">
        <f>IF(I38&gt;95,2,IF(I38&gt;85,1,0))</f>
        <v>2</v>
      </c>
      <c r="AB38" s="92">
        <f t="shared" ref="AB38:AL38" si="45">IF(J38&gt;95,2,IF(J38&gt;85,1,0))</f>
        <v>2</v>
      </c>
      <c r="AC38" s="92">
        <f t="shared" si="45"/>
        <v>2</v>
      </c>
      <c r="AD38" s="160">
        <f t="shared" si="45"/>
        <v>2</v>
      </c>
      <c r="AE38" s="92">
        <f t="shared" si="45"/>
        <v>2</v>
      </c>
      <c r="AF38" s="92">
        <f t="shared" si="45"/>
        <v>1</v>
      </c>
      <c r="AG38" s="92">
        <f t="shared" si="45"/>
        <v>2</v>
      </c>
      <c r="AH38" s="92">
        <f t="shared" si="45"/>
        <v>1</v>
      </c>
      <c r="AI38" s="92">
        <f t="shared" si="45"/>
        <v>0</v>
      </c>
      <c r="AJ38" s="92">
        <f t="shared" si="45"/>
        <v>2</v>
      </c>
      <c r="AK38" s="92">
        <f t="shared" si="45"/>
        <v>2</v>
      </c>
      <c r="AL38" s="92">
        <f t="shared" si="45"/>
        <v>1</v>
      </c>
      <c r="AM38" s="90"/>
      <c r="AN38" s="108">
        <f t="shared" si="42"/>
        <v>100</v>
      </c>
      <c r="AO38" s="108">
        <f t="shared" si="42"/>
        <v>100</v>
      </c>
      <c r="AP38" s="108">
        <f t="shared" si="42"/>
        <v>100</v>
      </c>
      <c r="AQ38" s="108">
        <f t="shared" si="42"/>
        <v>100</v>
      </c>
      <c r="AR38" s="108">
        <f t="shared" si="42"/>
        <v>100</v>
      </c>
      <c r="AS38" s="108">
        <f t="shared" si="42"/>
        <v>50</v>
      </c>
      <c r="AT38" s="108">
        <f t="shared" si="42"/>
        <v>100</v>
      </c>
      <c r="AU38" s="108">
        <f t="shared" si="42"/>
        <v>50</v>
      </c>
      <c r="AV38" s="108">
        <f t="shared" si="42"/>
        <v>0</v>
      </c>
      <c r="AW38" s="108">
        <f t="shared" si="42"/>
        <v>100</v>
      </c>
      <c r="AX38" s="108">
        <f t="shared" si="42"/>
        <v>100</v>
      </c>
      <c r="AY38" s="108">
        <f t="shared" si="42"/>
        <v>50</v>
      </c>
      <c r="AZ38" s="94">
        <f t="shared" si="4"/>
        <v>79.166666666666671</v>
      </c>
    </row>
    <row r="39" spans="1:52" ht="28.8" customHeight="1">
      <c r="A39" s="210"/>
      <c r="B39" s="200"/>
      <c r="C39" s="13">
        <v>6.2</v>
      </c>
      <c r="D39" s="75" t="s">
        <v>226</v>
      </c>
      <c r="E39" s="19" t="s">
        <v>292</v>
      </c>
      <c r="F39" s="183">
        <v>3</v>
      </c>
      <c r="G39" s="183" t="s">
        <v>83</v>
      </c>
      <c r="H39" s="183" t="s">
        <v>7</v>
      </c>
      <c r="I39" s="146">
        <v>4.9010000000000007</v>
      </c>
      <c r="J39" s="173">
        <v>1.9000000000000004</v>
      </c>
      <c r="K39" s="147">
        <v>0</v>
      </c>
      <c r="L39" s="173">
        <v>0</v>
      </c>
      <c r="M39" s="173">
        <v>0</v>
      </c>
      <c r="N39" s="173">
        <v>1</v>
      </c>
      <c r="O39" s="173">
        <v>5</v>
      </c>
      <c r="P39" s="173">
        <v>15</v>
      </c>
      <c r="Q39" s="173">
        <v>19</v>
      </c>
      <c r="R39" s="173">
        <v>27</v>
      </c>
      <c r="S39" s="173">
        <v>26</v>
      </c>
      <c r="T39" s="173">
        <v>15</v>
      </c>
      <c r="U39" s="153">
        <f t="shared" si="2"/>
        <v>9.5667500000000008</v>
      </c>
      <c r="V39" s="185" t="s">
        <v>322</v>
      </c>
      <c r="W39" s="206" t="s">
        <v>323</v>
      </c>
      <c r="X39" s="205"/>
      <c r="Y39" s="32" t="s">
        <v>324</v>
      </c>
      <c r="AA39" s="92">
        <f>IF(I39="NA","NA",IF(I39&lt;15,3,IF(I39&lt;20,2,IF(I39&lt;=25,1,IF(I39&gt;25,0)))))</f>
        <v>3</v>
      </c>
      <c r="AB39" s="92">
        <f t="shared" ref="AB39:AL39" si="46">IF(J39="NA","NA",IF(J39&lt;15,3,IF(J39&lt;20,2,IF(J39&lt;=25,1,IF(J39&gt;25,0)))))</f>
        <v>3</v>
      </c>
      <c r="AC39" s="92">
        <f t="shared" si="46"/>
        <v>3</v>
      </c>
      <c r="AD39" s="92">
        <f t="shared" si="46"/>
        <v>3</v>
      </c>
      <c r="AE39" s="92">
        <f t="shared" si="46"/>
        <v>3</v>
      </c>
      <c r="AF39" s="92">
        <f t="shared" si="46"/>
        <v>3</v>
      </c>
      <c r="AG39" s="92">
        <f t="shared" si="46"/>
        <v>3</v>
      </c>
      <c r="AH39" s="92">
        <f t="shared" si="46"/>
        <v>2</v>
      </c>
      <c r="AI39" s="92">
        <f t="shared" si="46"/>
        <v>2</v>
      </c>
      <c r="AJ39" s="92">
        <f t="shared" si="46"/>
        <v>0</v>
      </c>
      <c r="AK39" s="92">
        <f t="shared" si="46"/>
        <v>0</v>
      </c>
      <c r="AL39" s="92">
        <f t="shared" si="46"/>
        <v>2</v>
      </c>
      <c r="AM39" s="90"/>
      <c r="AN39" s="108">
        <f>IF(OR(AA39="NA"),"NA",AA39/$F39*100)</f>
        <v>100</v>
      </c>
      <c r="AO39" s="108">
        <f t="shared" ref="AO39:AY39" si="47">IF(OR(AB39="NA"),"NA",AB39/$F39*100)</f>
        <v>100</v>
      </c>
      <c r="AP39" s="108">
        <f t="shared" si="47"/>
        <v>100</v>
      </c>
      <c r="AQ39" s="108">
        <f t="shared" si="47"/>
        <v>100</v>
      </c>
      <c r="AR39" s="108">
        <f t="shared" si="47"/>
        <v>100</v>
      </c>
      <c r="AS39" s="108">
        <f t="shared" si="47"/>
        <v>100</v>
      </c>
      <c r="AT39" s="108">
        <f t="shared" si="47"/>
        <v>100</v>
      </c>
      <c r="AU39" s="108">
        <f t="shared" si="47"/>
        <v>66.666666666666657</v>
      </c>
      <c r="AV39" s="108">
        <f t="shared" si="47"/>
        <v>66.666666666666657</v>
      </c>
      <c r="AW39" s="108">
        <f t="shared" si="47"/>
        <v>0</v>
      </c>
      <c r="AX39" s="108">
        <f t="shared" si="47"/>
        <v>0</v>
      </c>
      <c r="AY39" s="108">
        <f t="shared" si="47"/>
        <v>66.666666666666657</v>
      </c>
      <c r="AZ39" s="94">
        <f t="shared" si="4"/>
        <v>74.999999999999986</v>
      </c>
    </row>
    <row r="40" spans="1:52" ht="26.4" customHeight="1">
      <c r="A40" s="210"/>
      <c r="B40" s="200"/>
      <c r="C40" s="13">
        <v>6.3</v>
      </c>
      <c r="D40" s="20" t="s">
        <v>59</v>
      </c>
      <c r="E40" s="19" t="s">
        <v>227</v>
      </c>
      <c r="F40" s="183">
        <v>3</v>
      </c>
      <c r="G40" s="183" t="s">
        <v>83</v>
      </c>
      <c r="H40" s="183" t="s">
        <v>21</v>
      </c>
      <c r="I40" s="147">
        <v>83.9</v>
      </c>
      <c r="J40" s="173">
        <v>85.600000000000009</v>
      </c>
      <c r="K40" s="147">
        <v>72</v>
      </c>
      <c r="L40" s="147">
        <v>89.2</v>
      </c>
      <c r="M40" s="147">
        <v>89</v>
      </c>
      <c r="N40" s="173">
        <v>86.4</v>
      </c>
      <c r="O40" s="147">
        <v>90</v>
      </c>
      <c r="P40" s="147">
        <v>84.2</v>
      </c>
      <c r="Q40" s="147">
        <v>91</v>
      </c>
      <c r="R40" s="147">
        <v>92</v>
      </c>
      <c r="S40" s="147">
        <v>97</v>
      </c>
      <c r="T40" s="147">
        <v>91.4</v>
      </c>
      <c r="U40" s="153">
        <f t="shared" si="2"/>
        <v>87.641666666666666</v>
      </c>
      <c r="V40" s="185" t="s">
        <v>286</v>
      </c>
      <c r="W40" s="206" t="s">
        <v>287</v>
      </c>
      <c r="X40" s="205"/>
      <c r="Y40" s="32" t="s">
        <v>115</v>
      </c>
      <c r="AA40" s="92">
        <f>IF(I40&gt;85,3,IF(I40&gt;80,2,IF(I40&gt;75,1,0)))</f>
        <v>2</v>
      </c>
      <c r="AB40" s="92">
        <f t="shared" ref="AB40:AL40" si="48">IF(J40&gt;85,3,IF(J40&gt;80,2,IF(J40&gt;75,1,0)))</f>
        <v>3</v>
      </c>
      <c r="AC40" s="92">
        <f t="shared" si="48"/>
        <v>0</v>
      </c>
      <c r="AD40" s="160">
        <f t="shared" si="48"/>
        <v>3</v>
      </c>
      <c r="AE40" s="92">
        <f t="shared" si="48"/>
        <v>3</v>
      </c>
      <c r="AF40" s="92">
        <f t="shared" si="48"/>
        <v>3</v>
      </c>
      <c r="AG40" s="92">
        <f t="shared" si="48"/>
        <v>3</v>
      </c>
      <c r="AH40" s="92">
        <f t="shared" si="48"/>
        <v>2</v>
      </c>
      <c r="AI40" s="92">
        <f t="shared" si="48"/>
        <v>3</v>
      </c>
      <c r="AJ40" s="92">
        <f t="shared" si="48"/>
        <v>3</v>
      </c>
      <c r="AK40" s="92">
        <f t="shared" si="48"/>
        <v>3</v>
      </c>
      <c r="AL40" s="92">
        <f t="shared" si="48"/>
        <v>3</v>
      </c>
      <c r="AM40" s="90"/>
      <c r="AN40" s="108">
        <f t="shared" ref="AN40:AY42" si="49">AA40/$F40*100</f>
        <v>66.666666666666657</v>
      </c>
      <c r="AO40" s="108">
        <f t="shared" si="49"/>
        <v>100</v>
      </c>
      <c r="AP40" s="108">
        <f t="shared" si="49"/>
        <v>0</v>
      </c>
      <c r="AQ40" s="108">
        <f t="shared" si="49"/>
        <v>100</v>
      </c>
      <c r="AR40" s="108">
        <f t="shared" si="49"/>
        <v>100</v>
      </c>
      <c r="AS40" s="108">
        <f t="shared" si="49"/>
        <v>100</v>
      </c>
      <c r="AT40" s="108">
        <f t="shared" si="49"/>
        <v>100</v>
      </c>
      <c r="AU40" s="108">
        <f t="shared" si="49"/>
        <v>66.666666666666657</v>
      </c>
      <c r="AV40" s="108">
        <f t="shared" si="49"/>
        <v>100</v>
      </c>
      <c r="AW40" s="108">
        <f t="shared" si="49"/>
        <v>100</v>
      </c>
      <c r="AX40" s="108">
        <f t="shared" si="49"/>
        <v>100</v>
      </c>
      <c r="AY40" s="108">
        <f t="shared" si="49"/>
        <v>100</v>
      </c>
      <c r="AZ40" s="94">
        <f t="shared" si="4"/>
        <v>86.1111111111111</v>
      </c>
    </row>
    <row r="41" spans="1:52" ht="31.2">
      <c r="A41" s="210"/>
      <c r="B41" s="200"/>
      <c r="C41" s="13">
        <v>6.4</v>
      </c>
      <c r="D41" s="20" t="s">
        <v>61</v>
      </c>
      <c r="E41" s="19" t="s">
        <v>62</v>
      </c>
      <c r="F41" s="183">
        <v>2</v>
      </c>
      <c r="G41" s="183" t="s">
        <v>83</v>
      </c>
      <c r="H41" s="183" t="s">
        <v>7</v>
      </c>
      <c r="I41" s="147">
        <v>72.034139402560456</v>
      </c>
      <c r="J41" s="147">
        <v>93.675496688741717</v>
      </c>
      <c r="K41" s="147">
        <v>30.516556291390728</v>
      </c>
      <c r="L41" s="147">
        <v>202.41758241758242</v>
      </c>
      <c r="M41" s="147">
        <v>526.54088050314465</v>
      </c>
      <c r="N41" s="147">
        <v>41.914893617021278</v>
      </c>
      <c r="O41" s="147">
        <v>194.73684210526315</v>
      </c>
      <c r="P41" s="147">
        <v>71.956521739130437</v>
      </c>
      <c r="Q41" s="147">
        <v>132.02531645569618</v>
      </c>
      <c r="R41" s="147">
        <v>326.86440677966101</v>
      </c>
      <c r="S41" s="147">
        <v>91.874619289340103</v>
      </c>
      <c r="T41" s="147">
        <v>40.973423336547739</v>
      </c>
      <c r="U41" s="153">
        <f t="shared" si="2"/>
        <v>152.12755655217333</v>
      </c>
      <c r="V41" s="88" t="s">
        <v>285</v>
      </c>
      <c r="W41" s="211" t="s">
        <v>116</v>
      </c>
      <c r="X41" s="195"/>
      <c r="Y41" s="35" t="s">
        <v>107</v>
      </c>
      <c r="AA41" s="92">
        <f>IF(I41&gt;90,2,IF(I41&gt;80,1,0))</f>
        <v>0</v>
      </c>
      <c r="AB41" s="92">
        <f t="shared" ref="AB41:AL41" si="50">IF(J41&gt;90,2,IF(J41&gt;80,1,0))</f>
        <v>2</v>
      </c>
      <c r="AC41" s="92">
        <f t="shared" si="50"/>
        <v>0</v>
      </c>
      <c r="AD41" s="160">
        <f t="shared" si="50"/>
        <v>2</v>
      </c>
      <c r="AE41" s="92">
        <f t="shared" si="50"/>
        <v>2</v>
      </c>
      <c r="AF41" s="92">
        <f t="shared" si="50"/>
        <v>0</v>
      </c>
      <c r="AG41" s="92">
        <f t="shared" si="50"/>
        <v>2</v>
      </c>
      <c r="AH41" s="92">
        <f t="shared" si="50"/>
        <v>0</v>
      </c>
      <c r="AI41" s="92">
        <f t="shared" si="50"/>
        <v>2</v>
      </c>
      <c r="AJ41" s="92">
        <f t="shared" si="50"/>
        <v>2</v>
      </c>
      <c r="AK41" s="92">
        <f t="shared" si="50"/>
        <v>2</v>
      </c>
      <c r="AL41" s="92">
        <f t="shared" si="50"/>
        <v>0</v>
      </c>
      <c r="AM41" s="90"/>
      <c r="AN41" s="108">
        <f t="shared" si="49"/>
        <v>0</v>
      </c>
      <c r="AO41" s="108">
        <f t="shared" si="49"/>
        <v>100</v>
      </c>
      <c r="AP41" s="108">
        <f t="shared" si="49"/>
        <v>0</v>
      </c>
      <c r="AQ41" s="108">
        <f t="shared" si="49"/>
        <v>100</v>
      </c>
      <c r="AR41" s="108">
        <f t="shared" si="49"/>
        <v>100</v>
      </c>
      <c r="AS41" s="108">
        <f t="shared" si="49"/>
        <v>0</v>
      </c>
      <c r="AT41" s="108">
        <f t="shared" si="49"/>
        <v>100</v>
      </c>
      <c r="AU41" s="108">
        <f t="shared" si="49"/>
        <v>0</v>
      </c>
      <c r="AV41" s="108">
        <f t="shared" si="49"/>
        <v>100</v>
      </c>
      <c r="AW41" s="108">
        <f t="shared" si="49"/>
        <v>100</v>
      </c>
      <c r="AX41" s="108">
        <f t="shared" si="49"/>
        <v>100</v>
      </c>
      <c r="AY41" s="108">
        <f t="shared" si="49"/>
        <v>0</v>
      </c>
      <c r="AZ41" s="94">
        <f t="shared" si="4"/>
        <v>58.333333333333336</v>
      </c>
    </row>
    <row r="42" spans="1:52" ht="16.2" thickBot="1">
      <c r="A42" s="14"/>
      <c r="B42" s="15"/>
      <c r="C42" s="15"/>
      <c r="D42" s="16"/>
      <c r="E42" s="21" t="s">
        <v>17</v>
      </c>
      <c r="F42" s="17">
        <f>SUM(F38:F41)</f>
        <v>10</v>
      </c>
      <c r="G42" s="15"/>
      <c r="H42" s="15"/>
      <c r="I42" s="15"/>
      <c r="J42" s="15"/>
      <c r="K42" s="15"/>
      <c r="L42" s="15"/>
      <c r="M42" s="15"/>
      <c r="N42" s="15"/>
      <c r="O42" s="15"/>
      <c r="P42" s="15"/>
      <c r="Q42" s="15"/>
      <c r="R42" s="15"/>
      <c r="S42" s="15"/>
      <c r="T42" s="15"/>
      <c r="U42" s="15"/>
      <c r="AA42" s="15">
        <f>SUM(AA38:AA41)</f>
        <v>7</v>
      </c>
      <c r="AB42" s="15">
        <f t="shared" ref="AB42:AL42" si="51">SUM(AB38:AB41)</f>
        <v>10</v>
      </c>
      <c r="AC42" s="15">
        <f t="shared" si="51"/>
        <v>5</v>
      </c>
      <c r="AD42" s="159">
        <f t="shared" si="51"/>
        <v>10</v>
      </c>
      <c r="AE42" s="15">
        <f t="shared" si="51"/>
        <v>10</v>
      </c>
      <c r="AF42" s="15">
        <f t="shared" si="51"/>
        <v>7</v>
      </c>
      <c r="AG42" s="15">
        <f t="shared" si="51"/>
        <v>10</v>
      </c>
      <c r="AH42" s="15">
        <f t="shared" si="51"/>
        <v>5</v>
      </c>
      <c r="AI42" s="15">
        <f t="shared" si="51"/>
        <v>7</v>
      </c>
      <c r="AJ42" s="15">
        <f t="shared" si="51"/>
        <v>7</v>
      </c>
      <c r="AK42" s="15">
        <f t="shared" si="51"/>
        <v>7</v>
      </c>
      <c r="AL42" s="15">
        <f t="shared" si="51"/>
        <v>6</v>
      </c>
      <c r="AM42" s="90"/>
      <c r="AN42" s="109">
        <f t="shared" si="49"/>
        <v>70</v>
      </c>
      <c r="AO42" s="109">
        <f t="shared" si="49"/>
        <v>100</v>
      </c>
      <c r="AP42" s="109">
        <f t="shared" si="49"/>
        <v>50</v>
      </c>
      <c r="AQ42" s="109">
        <f t="shared" si="49"/>
        <v>100</v>
      </c>
      <c r="AR42" s="109">
        <f t="shared" si="49"/>
        <v>100</v>
      </c>
      <c r="AS42" s="109">
        <f t="shared" si="49"/>
        <v>70</v>
      </c>
      <c r="AT42" s="109">
        <f t="shared" si="49"/>
        <v>100</v>
      </c>
      <c r="AU42" s="109">
        <f t="shared" si="49"/>
        <v>50</v>
      </c>
      <c r="AV42" s="109">
        <f t="shared" si="49"/>
        <v>70</v>
      </c>
      <c r="AW42" s="109">
        <f t="shared" si="49"/>
        <v>70</v>
      </c>
      <c r="AX42" s="109">
        <f t="shared" si="49"/>
        <v>70</v>
      </c>
      <c r="AY42" s="109">
        <f t="shared" si="49"/>
        <v>60</v>
      </c>
      <c r="AZ42" s="109">
        <f t="shared" si="4"/>
        <v>75.833333333333329</v>
      </c>
    </row>
    <row r="43" spans="1:52" ht="16.8" thickTop="1" thickBot="1">
      <c r="A43" s="65"/>
      <c r="B43" s="69">
        <f>B38+B33+B27+B16+B9+B3</f>
        <v>100</v>
      </c>
      <c r="C43" s="66"/>
      <c r="D43" s="67"/>
      <c r="E43" s="68" t="s">
        <v>63</v>
      </c>
      <c r="F43" s="18">
        <f>F42+F37+F32+F26+F15+F8</f>
        <v>98</v>
      </c>
      <c r="G43" s="66"/>
      <c r="H43" s="66"/>
      <c r="I43" s="18">
        <v>90</v>
      </c>
      <c r="J43" s="18">
        <v>77</v>
      </c>
      <c r="K43" s="18">
        <v>96</v>
      </c>
      <c r="L43" s="18">
        <v>90</v>
      </c>
      <c r="M43" s="18">
        <v>79</v>
      </c>
      <c r="N43" s="18">
        <v>96</v>
      </c>
      <c r="O43" s="18">
        <v>90</v>
      </c>
      <c r="P43" s="18">
        <v>88</v>
      </c>
      <c r="Q43" s="18">
        <v>77</v>
      </c>
      <c r="R43" s="18">
        <v>81</v>
      </c>
      <c r="S43" s="18">
        <v>94</v>
      </c>
      <c r="T43" s="18">
        <v>90</v>
      </c>
      <c r="U43" s="66"/>
      <c r="AA43" s="66">
        <f>SUM(AA42+AA37+AA32+AA26+AA15+AA8)</f>
        <v>60</v>
      </c>
      <c r="AB43" s="66">
        <f t="shared" ref="AB43:AL43" si="52">SUM(AB42+AB37+AB32+AB26+AB15+AB8)</f>
        <v>48</v>
      </c>
      <c r="AC43" s="66">
        <f t="shared" si="52"/>
        <v>61</v>
      </c>
      <c r="AD43" s="163">
        <f t="shared" si="52"/>
        <v>72</v>
      </c>
      <c r="AE43" s="66">
        <f t="shared" si="52"/>
        <v>60</v>
      </c>
      <c r="AF43" s="66">
        <f t="shared" si="52"/>
        <v>63</v>
      </c>
      <c r="AG43" s="66">
        <f t="shared" si="52"/>
        <v>63</v>
      </c>
      <c r="AH43" s="110">
        <f t="shared" si="52"/>
        <v>50</v>
      </c>
      <c r="AI43" s="110">
        <f t="shared" si="52"/>
        <v>46</v>
      </c>
      <c r="AJ43" s="66">
        <f t="shared" si="52"/>
        <v>63</v>
      </c>
      <c r="AK43" s="110">
        <f t="shared" si="52"/>
        <v>73</v>
      </c>
      <c r="AL43" s="66">
        <f t="shared" si="52"/>
        <v>57</v>
      </c>
      <c r="AM43" s="90"/>
      <c r="AN43" s="110">
        <f>AA43/90*100</f>
        <v>66.666666666666657</v>
      </c>
      <c r="AO43" s="110">
        <f>AB43/77*100</f>
        <v>62.337662337662337</v>
      </c>
      <c r="AP43" s="110">
        <f>AC43/96*100</f>
        <v>63.541666666666664</v>
      </c>
      <c r="AQ43" s="110">
        <f>AD43/L43*100</f>
        <v>80</v>
      </c>
      <c r="AR43" s="110">
        <f>AE43/M43*100</f>
        <v>75.949367088607602</v>
      </c>
      <c r="AS43" s="110">
        <f>AF43/96*100</f>
        <v>65.625</v>
      </c>
      <c r="AT43" s="110">
        <f>AG43/90*100</f>
        <v>70</v>
      </c>
      <c r="AU43" s="110">
        <f>AH43/88*100</f>
        <v>56.81818181818182</v>
      </c>
      <c r="AV43" s="110">
        <f>AI43/77*100</f>
        <v>59.740259740259738</v>
      </c>
      <c r="AW43" s="110">
        <f>AJ43/81*100</f>
        <v>77.777777777777786</v>
      </c>
      <c r="AX43" s="110">
        <f>AK43/S43*100</f>
        <v>77.659574468085097</v>
      </c>
      <c r="AY43" s="110">
        <f>AL43/90*100</f>
        <v>63.333333333333329</v>
      </c>
      <c r="AZ43" s="110">
        <f t="shared" si="4"/>
        <v>68.287457491436768</v>
      </c>
    </row>
    <row r="44" spans="1:52" ht="13.8" thickTop="1">
      <c r="A44" s="1"/>
      <c r="B44" s="2"/>
      <c r="C44" s="2"/>
      <c r="D44" s="3"/>
      <c r="E44" s="4"/>
      <c r="F44" s="2"/>
      <c r="G44" s="2"/>
      <c r="H44" s="2"/>
      <c r="I44" s="2"/>
      <c r="J44" s="2"/>
      <c r="K44" s="2"/>
      <c r="L44" s="2"/>
      <c r="M44" s="2"/>
      <c r="N44" s="2"/>
      <c r="O44" s="2"/>
      <c r="P44" s="2"/>
      <c r="Q44" s="2"/>
      <c r="R44" s="2"/>
      <c r="S44" s="2"/>
      <c r="T44" s="2"/>
      <c r="U44" s="2"/>
      <c r="AM44" s="91"/>
    </row>
    <row r="45" spans="1:52">
      <c r="A45" s="1"/>
      <c r="B45" s="2"/>
      <c r="C45" s="2"/>
      <c r="D45" s="3"/>
      <c r="E45" s="4"/>
      <c r="F45" s="2"/>
      <c r="G45" s="2"/>
      <c r="H45" s="2"/>
      <c r="I45" s="2"/>
      <c r="J45" s="2"/>
      <c r="K45" s="2"/>
      <c r="L45" s="2"/>
      <c r="M45" s="2"/>
      <c r="N45" s="2"/>
      <c r="O45" s="2"/>
      <c r="P45" s="2"/>
      <c r="Q45" s="2"/>
      <c r="R45" s="2"/>
      <c r="S45" s="2"/>
      <c r="T45" s="2"/>
      <c r="U45" s="2"/>
      <c r="AM45" s="91"/>
    </row>
    <row r="46" spans="1:52">
      <c r="A46" s="1"/>
      <c r="B46" s="2"/>
      <c r="C46" s="2"/>
      <c r="D46" s="3"/>
      <c r="E46" s="4"/>
      <c r="F46" s="2"/>
      <c r="G46" s="2"/>
      <c r="H46" s="2"/>
      <c r="I46" s="2"/>
      <c r="J46" s="2"/>
      <c r="K46" s="2"/>
      <c r="L46" s="2"/>
      <c r="M46" s="2"/>
      <c r="N46" s="2"/>
      <c r="O46" s="2"/>
      <c r="P46" s="2"/>
      <c r="Q46" s="2"/>
      <c r="R46" s="2"/>
      <c r="S46" s="2"/>
      <c r="T46" s="2"/>
      <c r="U46" s="2"/>
      <c r="AM46" s="91"/>
    </row>
    <row r="47" spans="1:52">
      <c r="A47" s="1"/>
      <c r="B47" s="2"/>
      <c r="C47" s="2"/>
      <c r="D47" s="3"/>
      <c r="E47" s="4"/>
      <c r="F47" s="2"/>
      <c r="G47" s="2"/>
      <c r="H47" s="2"/>
      <c r="I47" s="2"/>
      <c r="J47" s="2"/>
      <c r="K47" s="2"/>
      <c r="L47" s="2"/>
      <c r="M47" s="2"/>
      <c r="N47" s="2"/>
      <c r="O47" s="2"/>
      <c r="P47" s="2"/>
      <c r="Q47" s="2"/>
      <c r="R47" s="2"/>
      <c r="S47" s="2"/>
      <c r="T47" s="2"/>
      <c r="U47" s="2"/>
      <c r="AM47" s="91"/>
    </row>
    <row r="48" spans="1:52">
      <c r="A48" s="1"/>
      <c r="B48" s="2"/>
      <c r="C48" s="2"/>
      <c r="D48" s="3"/>
      <c r="E48" s="4"/>
      <c r="F48" s="2"/>
      <c r="G48" s="2"/>
      <c r="H48" s="2"/>
      <c r="I48" s="2"/>
      <c r="J48" s="2"/>
      <c r="K48" s="2"/>
      <c r="L48" s="2"/>
      <c r="M48" s="2"/>
      <c r="N48" s="2"/>
      <c r="O48" s="2"/>
      <c r="P48" s="2"/>
      <c r="Q48" s="2"/>
      <c r="R48" s="2"/>
      <c r="S48" s="2"/>
      <c r="T48" s="2"/>
      <c r="U48" s="2"/>
    </row>
    <row r="49" spans="1:23">
      <c r="A49" s="1"/>
      <c r="B49" s="2"/>
      <c r="C49" s="2"/>
      <c r="D49" s="3"/>
      <c r="E49" s="4"/>
      <c r="F49" s="2"/>
      <c r="G49" s="2"/>
      <c r="H49" s="2"/>
      <c r="I49" s="2"/>
      <c r="J49" s="2"/>
      <c r="K49" s="2"/>
      <c r="L49" s="2"/>
      <c r="M49" s="2"/>
      <c r="N49" s="2"/>
      <c r="O49" s="2"/>
      <c r="P49" s="2"/>
      <c r="Q49" s="2"/>
      <c r="R49" s="2"/>
      <c r="S49" s="2"/>
      <c r="T49" s="2"/>
      <c r="U49" s="2"/>
      <c r="W49" s="165"/>
    </row>
    <row r="50" spans="1:23">
      <c r="A50" s="1"/>
      <c r="B50" s="2"/>
      <c r="C50" s="2"/>
      <c r="D50" s="3"/>
      <c r="E50" s="4"/>
      <c r="F50" s="2"/>
      <c r="G50" s="2"/>
      <c r="H50" s="2"/>
      <c r="I50" s="2"/>
      <c r="J50" s="2"/>
      <c r="K50" s="2"/>
      <c r="L50" s="2"/>
      <c r="M50" s="2"/>
      <c r="N50" s="2"/>
      <c r="O50" s="2"/>
      <c r="P50" s="2"/>
      <c r="Q50" s="2"/>
      <c r="R50" s="2"/>
      <c r="S50" s="2"/>
      <c r="T50" s="2"/>
      <c r="U50" s="2"/>
    </row>
    <row r="51" spans="1:23">
      <c r="A51" s="1"/>
      <c r="B51" s="2"/>
      <c r="C51" s="2"/>
      <c r="D51" s="3"/>
      <c r="E51" s="4"/>
      <c r="F51" s="2"/>
      <c r="G51" s="2"/>
      <c r="H51" s="2"/>
      <c r="I51" s="2"/>
      <c r="J51" s="2"/>
      <c r="K51" s="2"/>
      <c r="L51" s="2"/>
      <c r="M51" s="2"/>
      <c r="N51" s="2"/>
      <c r="O51" s="2"/>
      <c r="P51" s="2"/>
      <c r="Q51" s="2"/>
      <c r="R51" s="2"/>
      <c r="S51" s="2"/>
      <c r="T51" s="2"/>
      <c r="U51" s="2"/>
    </row>
    <row r="52" spans="1:23">
      <c r="A52" s="1"/>
      <c r="B52" s="2"/>
      <c r="C52" s="2"/>
      <c r="D52" s="3"/>
      <c r="E52" s="4"/>
      <c r="F52" s="2"/>
      <c r="G52" s="2"/>
      <c r="H52" s="2"/>
      <c r="I52" s="2"/>
      <c r="J52" s="2"/>
      <c r="K52" s="2"/>
      <c r="L52" s="2"/>
      <c r="M52" s="2"/>
      <c r="N52" s="2"/>
      <c r="O52" s="2"/>
      <c r="P52" s="2"/>
      <c r="Q52" s="2"/>
      <c r="R52" s="2"/>
      <c r="S52" s="2"/>
      <c r="T52" s="2"/>
      <c r="U52" s="2"/>
    </row>
    <row r="53" spans="1:23">
      <c r="A53" s="1"/>
      <c r="B53" s="2"/>
      <c r="C53" s="2"/>
      <c r="D53" s="3"/>
      <c r="E53" s="4"/>
      <c r="F53" s="2"/>
      <c r="G53" s="2"/>
      <c r="H53" s="2"/>
      <c r="I53" s="2"/>
      <c r="J53" s="2"/>
      <c r="K53" s="2"/>
      <c r="L53" s="2"/>
      <c r="M53" s="2"/>
      <c r="N53" s="2"/>
      <c r="O53" s="2"/>
      <c r="P53" s="2"/>
      <c r="Q53" s="2"/>
      <c r="R53" s="2"/>
      <c r="S53" s="2"/>
      <c r="T53" s="2"/>
      <c r="U53" s="2"/>
    </row>
    <row r="54" spans="1:23">
      <c r="A54" s="1"/>
      <c r="B54" s="2"/>
      <c r="C54" s="2"/>
      <c r="D54" s="3"/>
      <c r="E54" s="4"/>
      <c r="F54" s="2"/>
      <c r="G54" s="2"/>
      <c r="H54" s="2"/>
      <c r="I54" s="2"/>
      <c r="J54" s="2"/>
      <c r="K54" s="2"/>
      <c r="L54" s="2"/>
      <c r="M54" s="2"/>
      <c r="N54" s="2"/>
      <c r="O54" s="2"/>
      <c r="P54" s="2"/>
      <c r="Q54" s="2"/>
      <c r="R54" s="2"/>
      <c r="S54" s="2"/>
      <c r="T54" s="2"/>
      <c r="U54" s="2"/>
    </row>
    <row r="55" spans="1:23">
      <c r="A55" s="1"/>
      <c r="B55" s="2"/>
      <c r="C55" s="2"/>
      <c r="D55" s="3"/>
      <c r="E55" s="4"/>
      <c r="F55" s="2"/>
      <c r="G55" s="2"/>
      <c r="H55" s="2"/>
      <c r="I55" s="2"/>
      <c r="J55" s="2"/>
      <c r="K55" s="2"/>
      <c r="L55" s="2"/>
      <c r="M55" s="2"/>
      <c r="N55" s="2"/>
      <c r="O55" s="2"/>
      <c r="P55" s="2"/>
      <c r="Q55" s="2"/>
      <c r="R55" s="2"/>
      <c r="S55" s="2"/>
      <c r="T55" s="2"/>
      <c r="U55" s="2"/>
    </row>
    <row r="56" spans="1:23">
      <c r="A56" s="1"/>
      <c r="B56" s="2"/>
      <c r="C56" s="2"/>
      <c r="D56" s="3"/>
      <c r="E56" s="4"/>
      <c r="F56" s="2"/>
      <c r="G56" s="2"/>
      <c r="H56" s="2"/>
      <c r="I56" s="2"/>
      <c r="J56" s="2"/>
      <c r="K56" s="2"/>
      <c r="L56" s="2"/>
      <c r="M56" s="2"/>
      <c r="N56" s="2"/>
      <c r="O56" s="2"/>
      <c r="P56" s="2"/>
      <c r="Q56" s="2"/>
      <c r="R56" s="2"/>
      <c r="S56" s="2"/>
      <c r="T56" s="2"/>
      <c r="U56" s="2"/>
    </row>
    <row r="57" spans="1:23">
      <c r="A57" s="1"/>
      <c r="B57" s="2"/>
      <c r="C57" s="2"/>
      <c r="D57" s="3"/>
      <c r="E57" s="4"/>
      <c r="F57" s="2"/>
      <c r="G57" s="2"/>
      <c r="H57" s="2"/>
      <c r="I57" s="2"/>
      <c r="J57" s="2"/>
      <c r="K57" s="2"/>
      <c r="L57" s="2"/>
      <c r="M57" s="2"/>
      <c r="N57" s="2"/>
      <c r="O57" s="2"/>
      <c r="P57" s="2"/>
      <c r="Q57" s="2"/>
      <c r="R57" s="2"/>
      <c r="S57" s="2"/>
      <c r="T57" s="2"/>
      <c r="U57" s="2"/>
    </row>
    <row r="58" spans="1:23">
      <c r="A58" s="1"/>
      <c r="B58" s="2"/>
      <c r="C58" s="2"/>
      <c r="D58" s="3"/>
      <c r="E58" s="4"/>
      <c r="F58" s="2"/>
      <c r="G58" s="2"/>
      <c r="H58" s="2"/>
      <c r="I58" s="2"/>
      <c r="J58" s="2"/>
      <c r="K58" s="2"/>
      <c r="L58" s="2"/>
      <c r="M58" s="2"/>
      <c r="N58" s="2"/>
      <c r="O58" s="2"/>
      <c r="P58" s="2"/>
      <c r="Q58" s="2"/>
      <c r="R58" s="2"/>
      <c r="S58" s="2"/>
      <c r="T58" s="2"/>
      <c r="U58" s="2"/>
    </row>
    <row r="59" spans="1:23" ht="13.8" customHeight="1">
      <c r="A59" s="1"/>
      <c r="B59" s="2"/>
      <c r="C59" s="2"/>
      <c r="D59" s="3"/>
      <c r="E59" s="4"/>
      <c r="F59" s="2"/>
      <c r="G59" s="2"/>
      <c r="H59" s="2"/>
      <c r="I59" s="2"/>
      <c r="J59" s="2"/>
      <c r="K59" s="2"/>
      <c r="L59" s="2"/>
      <c r="M59" s="2"/>
      <c r="N59" s="2"/>
      <c r="O59" s="2"/>
      <c r="P59" s="2"/>
      <c r="Q59" s="2"/>
      <c r="R59" s="2"/>
      <c r="S59" s="2"/>
      <c r="T59" s="2"/>
      <c r="U59" s="2"/>
    </row>
    <row r="60" spans="1:23" ht="13.8" customHeight="1">
      <c r="A60" s="1"/>
      <c r="B60" s="2"/>
      <c r="C60" s="2"/>
      <c r="D60" s="3"/>
      <c r="E60" s="4"/>
      <c r="F60" s="2"/>
      <c r="G60" s="2"/>
      <c r="H60" s="2"/>
      <c r="I60" s="2"/>
      <c r="J60" s="2"/>
      <c r="K60" s="2"/>
      <c r="L60" s="2"/>
      <c r="M60" s="2"/>
      <c r="N60" s="2"/>
      <c r="O60" s="2"/>
      <c r="P60" s="2"/>
      <c r="Q60" s="2"/>
      <c r="R60" s="2"/>
      <c r="S60" s="2"/>
      <c r="T60" s="2"/>
      <c r="U60" s="2"/>
    </row>
    <row r="61" spans="1:23">
      <c r="A61" s="1"/>
      <c r="B61" s="2"/>
      <c r="C61" s="2"/>
      <c r="D61" s="3"/>
      <c r="E61" s="4"/>
      <c r="F61" s="2"/>
      <c r="G61" s="2"/>
      <c r="H61" s="2"/>
      <c r="I61" s="2"/>
      <c r="J61" s="2"/>
      <c r="K61" s="2"/>
      <c r="L61" s="2"/>
      <c r="M61" s="2"/>
      <c r="N61" s="2"/>
      <c r="O61" s="2"/>
      <c r="P61" s="2"/>
      <c r="Q61" s="2"/>
      <c r="R61" s="2"/>
      <c r="S61" s="2"/>
      <c r="T61" s="2"/>
      <c r="U61" s="2"/>
    </row>
    <row r="62" spans="1:23">
      <c r="A62" s="1"/>
      <c r="B62" s="2"/>
      <c r="C62" s="2"/>
      <c r="D62" s="3"/>
      <c r="E62" s="4"/>
      <c r="F62" s="2"/>
      <c r="G62" s="2"/>
      <c r="H62" s="2"/>
      <c r="I62" s="2"/>
      <c r="J62" s="2"/>
      <c r="K62" s="2"/>
      <c r="L62" s="2"/>
      <c r="M62" s="2"/>
      <c r="N62" s="2"/>
      <c r="O62" s="2"/>
      <c r="P62" s="2"/>
      <c r="Q62" s="2"/>
      <c r="R62" s="2"/>
      <c r="S62" s="2"/>
      <c r="T62" s="2"/>
      <c r="U62" s="2"/>
    </row>
    <row r="63" spans="1:23">
      <c r="A63" s="1"/>
      <c r="B63" s="2"/>
      <c r="C63" s="2"/>
      <c r="D63" s="3"/>
      <c r="E63" s="4"/>
      <c r="F63" s="2"/>
      <c r="G63" s="2"/>
      <c r="H63" s="2"/>
      <c r="I63" s="2"/>
      <c r="J63" s="2"/>
      <c r="K63" s="2"/>
      <c r="L63" s="2"/>
      <c r="M63" s="2"/>
      <c r="N63" s="2"/>
      <c r="O63" s="2"/>
      <c r="P63" s="2"/>
      <c r="Q63" s="2"/>
      <c r="R63" s="2"/>
      <c r="S63" s="2"/>
      <c r="T63" s="2"/>
      <c r="U63" s="2"/>
    </row>
    <row r="64" spans="1:23">
      <c r="A64" s="1"/>
      <c r="B64" s="2"/>
      <c r="C64" s="2"/>
      <c r="D64" s="3"/>
      <c r="E64" s="4"/>
      <c r="F64" s="2"/>
      <c r="G64" s="2"/>
      <c r="H64" s="2"/>
      <c r="I64" s="2"/>
      <c r="J64" s="2"/>
      <c r="K64" s="2"/>
      <c r="L64" s="2"/>
      <c r="M64" s="2"/>
      <c r="N64" s="2"/>
      <c r="O64" s="2"/>
      <c r="P64" s="2"/>
      <c r="Q64" s="2"/>
      <c r="R64" s="2"/>
      <c r="S64" s="2"/>
      <c r="T64" s="2"/>
      <c r="U64" s="2"/>
    </row>
    <row r="65" spans="1:21">
      <c r="A65" s="1"/>
      <c r="B65" s="2"/>
      <c r="C65" s="2"/>
      <c r="D65" s="3"/>
      <c r="E65" s="4"/>
      <c r="F65" s="2"/>
      <c r="G65" s="2"/>
      <c r="H65" s="2"/>
      <c r="I65" s="2"/>
      <c r="J65" s="2"/>
      <c r="K65" s="2"/>
      <c r="L65" s="2"/>
      <c r="M65" s="2"/>
      <c r="N65" s="2"/>
      <c r="O65" s="2"/>
      <c r="P65" s="2"/>
      <c r="Q65" s="2"/>
      <c r="R65" s="2"/>
      <c r="S65" s="2"/>
      <c r="T65" s="2"/>
      <c r="U65" s="2"/>
    </row>
    <row r="66" spans="1:21">
      <c r="A66" s="1"/>
      <c r="B66" s="2"/>
      <c r="C66" s="2"/>
      <c r="D66" s="3"/>
      <c r="E66" s="4"/>
      <c r="F66" s="2"/>
      <c r="G66" s="2"/>
      <c r="H66" s="2"/>
      <c r="I66" s="2"/>
      <c r="J66" s="2"/>
      <c r="K66" s="2"/>
      <c r="L66" s="2"/>
      <c r="M66" s="2"/>
      <c r="N66" s="2"/>
      <c r="O66" s="2"/>
      <c r="P66" s="2"/>
      <c r="Q66" s="2"/>
      <c r="R66" s="2"/>
      <c r="S66" s="2"/>
      <c r="T66" s="2"/>
      <c r="U66" s="2"/>
    </row>
    <row r="67" spans="1:21">
      <c r="A67" s="1"/>
      <c r="B67" s="2"/>
      <c r="C67" s="2"/>
      <c r="D67" s="3"/>
      <c r="E67" s="4"/>
      <c r="F67" s="2"/>
      <c r="G67" s="2"/>
      <c r="H67" s="2"/>
      <c r="I67" s="2"/>
      <c r="J67" s="2"/>
      <c r="K67" s="2"/>
      <c r="L67" s="2"/>
      <c r="M67" s="2"/>
      <c r="N67" s="2"/>
      <c r="O67" s="2"/>
      <c r="P67" s="2"/>
      <c r="Q67" s="2"/>
      <c r="R67" s="2"/>
      <c r="S67" s="2"/>
      <c r="T67" s="2"/>
      <c r="U67" s="2"/>
    </row>
    <row r="68" spans="1:21">
      <c r="A68" s="1"/>
      <c r="B68" s="2"/>
      <c r="C68" s="2"/>
      <c r="D68" s="3"/>
      <c r="E68" s="4"/>
      <c r="F68" s="2"/>
      <c r="G68" s="2"/>
      <c r="H68" s="2"/>
      <c r="I68" s="2"/>
      <c r="J68" s="2"/>
      <c r="K68" s="2"/>
      <c r="L68" s="2"/>
      <c r="M68" s="2"/>
      <c r="N68" s="2"/>
      <c r="O68" s="2"/>
      <c r="P68" s="2"/>
      <c r="Q68" s="2"/>
      <c r="R68" s="2"/>
      <c r="S68" s="2"/>
      <c r="T68" s="2"/>
      <c r="U68" s="2"/>
    </row>
    <row r="69" spans="1:21">
      <c r="A69" s="1"/>
      <c r="B69" s="2"/>
      <c r="C69" s="2"/>
      <c r="D69" s="3"/>
      <c r="E69" s="4"/>
      <c r="F69" s="2"/>
      <c r="G69" s="2"/>
      <c r="H69" s="2"/>
      <c r="I69" s="2"/>
      <c r="J69" s="2"/>
      <c r="K69" s="2"/>
      <c r="L69" s="2"/>
      <c r="M69" s="2"/>
      <c r="N69" s="2"/>
      <c r="O69" s="2"/>
      <c r="P69" s="2"/>
      <c r="Q69" s="2"/>
      <c r="R69" s="2"/>
      <c r="S69" s="2"/>
      <c r="T69" s="2"/>
      <c r="U69" s="2"/>
    </row>
    <row r="70" spans="1:21">
      <c r="A70" s="1"/>
      <c r="B70" s="2"/>
      <c r="C70" s="2"/>
      <c r="D70" s="3"/>
      <c r="E70" s="4"/>
      <c r="F70" s="2"/>
      <c r="G70" s="2"/>
      <c r="H70" s="2"/>
      <c r="I70" s="2"/>
      <c r="J70" s="2"/>
      <c r="K70" s="2"/>
      <c r="L70" s="2"/>
      <c r="M70" s="2"/>
      <c r="N70" s="2"/>
      <c r="O70" s="2"/>
      <c r="P70" s="2"/>
      <c r="Q70" s="2"/>
      <c r="R70" s="2"/>
      <c r="S70" s="2"/>
      <c r="T70" s="2"/>
      <c r="U70" s="2"/>
    </row>
    <row r="71" spans="1:21">
      <c r="A71" s="1"/>
      <c r="B71" s="2"/>
      <c r="C71" s="2"/>
      <c r="D71" s="3"/>
      <c r="E71" s="4"/>
      <c r="F71" s="2"/>
      <c r="G71" s="2"/>
      <c r="H71" s="2"/>
      <c r="I71" s="2"/>
      <c r="J71" s="2"/>
      <c r="K71" s="2"/>
      <c r="L71" s="2"/>
      <c r="M71" s="2"/>
      <c r="N71" s="2"/>
      <c r="O71" s="2"/>
      <c r="P71" s="2"/>
      <c r="Q71" s="2"/>
      <c r="R71" s="2"/>
      <c r="S71" s="2"/>
      <c r="T71" s="2"/>
      <c r="U71" s="2"/>
    </row>
    <row r="72" spans="1:21">
      <c r="A72" s="1"/>
      <c r="B72" s="2"/>
      <c r="C72" s="2"/>
      <c r="D72" s="3"/>
      <c r="E72" s="4"/>
      <c r="F72" s="2"/>
      <c r="G72" s="2"/>
      <c r="H72" s="2"/>
      <c r="I72" s="2"/>
      <c r="J72" s="2"/>
      <c r="K72" s="2"/>
      <c r="L72" s="2"/>
      <c r="M72" s="2"/>
      <c r="N72" s="2"/>
      <c r="O72" s="2"/>
      <c r="P72" s="2"/>
      <c r="Q72" s="2"/>
      <c r="R72" s="2"/>
      <c r="S72" s="2"/>
      <c r="T72" s="2"/>
      <c r="U72" s="2"/>
    </row>
    <row r="73" spans="1:21">
      <c r="A73" s="1"/>
      <c r="B73" s="2"/>
      <c r="C73" s="2"/>
      <c r="D73" s="3"/>
      <c r="E73" s="4"/>
      <c r="F73" s="2"/>
      <c r="G73" s="2"/>
      <c r="H73" s="2"/>
      <c r="I73" s="2"/>
      <c r="J73" s="2"/>
      <c r="K73" s="2"/>
      <c r="L73" s="2"/>
      <c r="M73" s="2"/>
      <c r="N73" s="2"/>
      <c r="O73" s="2"/>
      <c r="P73" s="2"/>
      <c r="Q73" s="2"/>
      <c r="R73" s="2"/>
      <c r="S73" s="2"/>
      <c r="T73" s="2"/>
      <c r="U73" s="2"/>
    </row>
    <row r="74" spans="1:21">
      <c r="A74" s="1"/>
      <c r="B74" s="2"/>
      <c r="C74" s="2"/>
      <c r="D74" s="3"/>
      <c r="E74" s="4"/>
      <c r="F74" s="2"/>
      <c r="G74" s="2"/>
      <c r="H74" s="2"/>
      <c r="I74" s="2"/>
      <c r="J74" s="2"/>
      <c r="K74" s="2"/>
      <c r="L74" s="2"/>
      <c r="M74" s="2"/>
      <c r="N74" s="2"/>
      <c r="O74" s="2"/>
      <c r="P74" s="2"/>
      <c r="Q74" s="2"/>
      <c r="R74" s="2"/>
      <c r="S74" s="2"/>
      <c r="T74" s="2"/>
      <c r="U74" s="2"/>
    </row>
    <row r="75" spans="1:21">
      <c r="A75" s="1"/>
      <c r="B75" s="2"/>
      <c r="C75" s="2"/>
      <c r="D75" s="3"/>
      <c r="E75" s="4"/>
      <c r="F75" s="2"/>
      <c r="G75" s="2"/>
      <c r="H75" s="2"/>
      <c r="I75" s="2"/>
      <c r="J75" s="2"/>
      <c r="K75" s="2"/>
      <c r="L75" s="2"/>
      <c r="M75" s="2"/>
      <c r="N75" s="2"/>
      <c r="O75" s="2"/>
      <c r="P75" s="2"/>
      <c r="Q75" s="2"/>
      <c r="R75" s="2"/>
      <c r="S75" s="2"/>
      <c r="T75" s="2"/>
      <c r="U75" s="2"/>
    </row>
    <row r="76" spans="1:21">
      <c r="A76" s="1"/>
      <c r="B76" s="2"/>
      <c r="C76" s="2"/>
      <c r="D76" s="3"/>
      <c r="E76" s="4"/>
      <c r="F76" s="2"/>
      <c r="G76" s="2"/>
      <c r="H76" s="2"/>
      <c r="I76" s="2"/>
      <c r="J76" s="2"/>
      <c r="K76" s="2"/>
      <c r="L76" s="2"/>
      <c r="M76" s="2"/>
      <c r="N76" s="2"/>
      <c r="O76" s="2"/>
      <c r="P76" s="2"/>
      <c r="Q76" s="2"/>
      <c r="R76" s="2"/>
      <c r="S76" s="2"/>
      <c r="T76" s="2"/>
      <c r="U76" s="2"/>
    </row>
    <row r="77" spans="1:21">
      <c r="A77" s="1"/>
      <c r="B77" s="2"/>
      <c r="C77" s="2"/>
      <c r="D77" s="3"/>
      <c r="E77" s="4"/>
      <c r="F77" s="2"/>
      <c r="G77" s="2"/>
      <c r="H77" s="2"/>
      <c r="I77" s="2"/>
      <c r="J77" s="2"/>
      <c r="K77" s="2"/>
      <c r="L77" s="2"/>
      <c r="M77" s="2"/>
      <c r="N77" s="2"/>
      <c r="O77" s="2"/>
      <c r="P77" s="2"/>
      <c r="Q77" s="2"/>
      <c r="R77" s="2"/>
      <c r="S77" s="2"/>
      <c r="T77" s="2"/>
      <c r="U77" s="2"/>
    </row>
    <row r="78" spans="1:21">
      <c r="A78" s="1"/>
      <c r="B78" s="2"/>
      <c r="C78" s="2"/>
      <c r="D78" s="3"/>
      <c r="E78" s="4"/>
      <c r="F78" s="2"/>
      <c r="G78" s="2"/>
      <c r="H78" s="2"/>
      <c r="I78" s="2"/>
      <c r="J78" s="2"/>
      <c r="K78" s="2"/>
      <c r="L78" s="2"/>
      <c r="M78" s="2"/>
      <c r="N78" s="2"/>
      <c r="O78" s="2"/>
      <c r="P78" s="2"/>
      <c r="Q78" s="2"/>
      <c r="R78" s="2"/>
      <c r="S78" s="2"/>
      <c r="T78" s="2"/>
      <c r="U78" s="2"/>
    </row>
    <row r="79" spans="1:21">
      <c r="A79" s="1"/>
      <c r="B79" s="2"/>
      <c r="C79" s="2"/>
      <c r="D79" s="3"/>
      <c r="E79" s="4"/>
      <c r="F79" s="2"/>
      <c r="G79" s="2"/>
      <c r="H79" s="2"/>
      <c r="I79" s="2"/>
      <c r="J79" s="2"/>
      <c r="K79" s="2"/>
      <c r="L79" s="2"/>
      <c r="M79" s="2"/>
      <c r="N79" s="2"/>
      <c r="O79" s="2"/>
      <c r="P79" s="2"/>
      <c r="Q79" s="2"/>
      <c r="R79" s="2"/>
      <c r="S79" s="2"/>
      <c r="T79" s="2"/>
      <c r="U79" s="2"/>
    </row>
    <row r="80" spans="1:21">
      <c r="A80" s="1"/>
      <c r="B80" s="2"/>
      <c r="C80" s="2"/>
      <c r="D80" s="3"/>
      <c r="E80" s="4"/>
      <c r="F80" s="2"/>
      <c r="G80" s="2"/>
      <c r="H80" s="2"/>
      <c r="I80" s="2"/>
      <c r="J80" s="2"/>
      <c r="K80" s="2"/>
      <c r="L80" s="2"/>
      <c r="M80" s="2"/>
      <c r="N80" s="2"/>
      <c r="O80" s="2"/>
      <c r="P80" s="2"/>
      <c r="Q80" s="2"/>
      <c r="R80" s="2"/>
      <c r="S80" s="2"/>
      <c r="T80" s="2"/>
      <c r="U80" s="2"/>
    </row>
    <row r="81" spans="1:21">
      <c r="A81" s="1"/>
      <c r="B81" s="2"/>
      <c r="C81" s="2"/>
      <c r="D81" s="3"/>
      <c r="E81" s="4"/>
      <c r="F81" s="2"/>
      <c r="G81" s="2"/>
      <c r="H81" s="2"/>
      <c r="I81" s="2"/>
      <c r="J81" s="2"/>
      <c r="K81" s="2"/>
      <c r="L81" s="2"/>
      <c r="M81" s="2"/>
      <c r="N81" s="2"/>
      <c r="O81" s="2"/>
      <c r="P81" s="2"/>
      <c r="Q81" s="2"/>
      <c r="R81" s="2"/>
      <c r="S81" s="2"/>
      <c r="T81" s="2"/>
      <c r="U81" s="2"/>
    </row>
    <row r="82" spans="1:21">
      <c r="A82" s="1"/>
      <c r="B82" s="2"/>
      <c r="C82" s="2"/>
      <c r="D82" s="3"/>
      <c r="E82" s="4"/>
      <c r="F82" s="2"/>
      <c r="G82" s="2"/>
      <c r="H82" s="2"/>
      <c r="I82" s="2"/>
      <c r="J82" s="2"/>
      <c r="K82" s="2"/>
      <c r="L82" s="2"/>
      <c r="M82" s="2"/>
      <c r="N82" s="2"/>
      <c r="O82" s="2"/>
      <c r="P82" s="2"/>
      <c r="Q82" s="2"/>
      <c r="R82" s="2"/>
      <c r="S82" s="2"/>
      <c r="T82" s="2"/>
      <c r="U82" s="2"/>
    </row>
    <row r="83" spans="1:21">
      <c r="A83" s="1"/>
      <c r="B83" s="2"/>
      <c r="C83" s="2"/>
      <c r="D83" s="3"/>
      <c r="E83" s="4"/>
      <c r="F83" s="2"/>
      <c r="G83" s="2"/>
      <c r="H83" s="2"/>
      <c r="I83" s="2"/>
      <c r="J83" s="2"/>
      <c r="K83" s="2"/>
      <c r="L83" s="2"/>
      <c r="M83" s="2"/>
      <c r="N83" s="2"/>
      <c r="O83" s="2"/>
      <c r="P83" s="2"/>
      <c r="Q83" s="2"/>
      <c r="R83" s="2"/>
      <c r="S83" s="2"/>
      <c r="T83" s="2"/>
      <c r="U83" s="2"/>
    </row>
    <row r="84" spans="1:21">
      <c r="A84" s="1"/>
      <c r="B84" s="2"/>
      <c r="C84" s="2"/>
      <c r="D84" s="3"/>
      <c r="E84" s="4"/>
      <c r="F84" s="2"/>
      <c r="G84" s="2"/>
      <c r="H84" s="2"/>
      <c r="I84" s="2"/>
      <c r="J84" s="2"/>
      <c r="K84" s="2"/>
      <c r="L84" s="2"/>
      <c r="M84" s="2"/>
      <c r="N84" s="2"/>
      <c r="O84" s="2"/>
      <c r="P84" s="2"/>
      <c r="Q84" s="2"/>
      <c r="R84" s="2"/>
      <c r="S84" s="2"/>
      <c r="T84" s="2"/>
      <c r="U84" s="2"/>
    </row>
    <row r="85" spans="1:21">
      <c r="A85" s="1"/>
      <c r="B85" s="2"/>
      <c r="C85" s="2"/>
      <c r="D85" s="3"/>
      <c r="E85" s="4"/>
      <c r="F85" s="2"/>
      <c r="G85" s="2"/>
      <c r="H85" s="2"/>
      <c r="I85" s="2"/>
      <c r="J85" s="2"/>
      <c r="K85" s="2"/>
      <c r="L85" s="2"/>
      <c r="M85" s="2"/>
      <c r="N85" s="2"/>
      <c r="O85" s="2"/>
      <c r="P85" s="2"/>
      <c r="Q85" s="2"/>
      <c r="R85" s="2"/>
      <c r="S85" s="2"/>
      <c r="T85" s="2"/>
      <c r="U85" s="2"/>
    </row>
    <row r="86" spans="1:21">
      <c r="A86" s="1"/>
      <c r="B86" s="2"/>
      <c r="C86" s="2"/>
      <c r="D86" s="3"/>
      <c r="E86" s="4"/>
      <c r="F86" s="2"/>
      <c r="G86" s="2"/>
      <c r="H86" s="2"/>
      <c r="I86" s="2"/>
      <c r="J86" s="2"/>
      <c r="K86" s="2"/>
      <c r="L86" s="2"/>
      <c r="M86" s="2"/>
      <c r="N86" s="2"/>
      <c r="O86" s="2"/>
      <c r="P86" s="2"/>
      <c r="Q86" s="2"/>
      <c r="R86" s="2"/>
      <c r="S86" s="2"/>
      <c r="T86" s="2"/>
      <c r="U86" s="2"/>
    </row>
    <row r="87" spans="1:21">
      <c r="A87" s="1"/>
      <c r="B87" s="2"/>
      <c r="C87" s="2"/>
      <c r="D87" s="3"/>
      <c r="E87" s="4"/>
      <c r="F87" s="2"/>
      <c r="G87" s="2"/>
      <c r="H87" s="2"/>
      <c r="I87" s="2"/>
      <c r="J87" s="2"/>
      <c r="K87" s="2"/>
      <c r="L87" s="2"/>
      <c r="M87" s="2"/>
      <c r="N87" s="2"/>
      <c r="O87" s="2"/>
      <c r="P87" s="2"/>
      <c r="Q87" s="2"/>
      <c r="R87" s="2"/>
      <c r="S87" s="2"/>
      <c r="T87" s="2"/>
      <c r="U87" s="2"/>
    </row>
    <row r="88" spans="1:21">
      <c r="A88" s="1"/>
      <c r="B88" s="2"/>
      <c r="C88" s="2"/>
      <c r="D88" s="3"/>
      <c r="E88" s="4"/>
      <c r="F88" s="2"/>
      <c r="G88" s="2"/>
      <c r="H88" s="2"/>
      <c r="I88" s="2"/>
      <c r="J88" s="2"/>
      <c r="K88" s="2"/>
      <c r="L88" s="2"/>
      <c r="M88" s="2"/>
      <c r="N88" s="2"/>
      <c r="O88" s="2"/>
      <c r="P88" s="2"/>
      <c r="Q88" s="2"/>
      <c r="R88" s="2"/>
      <c r="S88" s="2"/>
      <c r="T88" s="2"/>
      <c r="U88" s="2"/>
    </row>
    <row r="89" spans="1:21">
      <c r="A89" s="1"/>
      <c r="B89" s="2"/>
      <c r="C89" s="2"/>
      <c r="D89" s="3"/>
      <c r="E89" s="4"/>
      <c r="F89" s="2"/>
      <c r="G89" s="2"/>
      <c r="H89" s="2"/>
      <c r="I89" s="2"/>
      <c r="J89" s="2"/>
      <c r="K89" s="2"/>
      <c r="L89" s="2"/>
      <c r="M89" s="2"/>
      <c r="N89" s="2"/>
      <c r="O89" s="2"/>
      <c r="P89" s="2"/>
      <c r="Q89" s="2"/>
      <c r="R89" s="2"/>
      <c r="S89" s="2"/>
      <c r="T89" s="2"/>
      <c r="U89" s="2"/>
    </row>
    <row r="90" spans="1:21">
      <c r="A90" s="1"/>
      <c r="B90" s="2"/>
      <c r="C90" s="2"/>
      <c r="D90" s="3"/>
      <c r="E90" s="4"/>
      <c r="F90" s="2"/>
      <c r="G90" s="2"/>
      <c r="H90" s="2"/>
      <c r="I90" s="2"/>
      <c r="J90" s="2"/>
      <c r="K90" s="2"/>
      <c r="L90" s="2"/>
      <c r="M90" s="2"/>
      <c r="N90" s="2"/>
      <c r="O90" s="2"/>
      <c r="P90" s="2"/>
      <c r="Q90" s="2"/>
      <c r="R90" s="2"/>
      <c r="S90" s="2"/>
      <c r="T90" s="2"/>
      <c r="U90" s="2"/>
    </row>
    <row r="91" spans="1:21">
      <c r="A91" s="1"/>
      <c r="B91" s="2"/>
      <c r="C91" s="2"/>
      <c r="D91" s="3"/>
      <c r="E91" s="4"/>
      <c r="F91" s="2"/>
      <c r="G91" s="2"/>
      <c r="H91" s="2"/>
      <c r="I91" s="2"/>
      <c r="J91" s="2"/>
      <c r="K91" s="2"/>
      <c r="L91" s="2"/>
      <c r="M91" s="2"/>
      <c r="N91" s="2"/>
      <c r="O91" s="2"/>
      <c r="P91" s="2"/>
      <c r="Q91" s="2"/>
      <c r="R91" s="2"/>
      <c r="S91" s="2"/>
      <c r="T91" s="2"/>
      <c r="U91" s="2"/>
    </row>
    <row r="92" spans="1:21">
      <c r="A92" s="1"/>
      <c r="B92" s="2"/>
      <c r="C92" s="2"/>
      <c r="D92" s="3"/>
      <c r="E92" s="4"/>
      <c r="F92" s="2"/>
      <c r="G92" s="2"/>
      <c r="H92" s="2"/>
      <c r="I92" s="2"/>
      <c r="J92" s="2"/>
      <c r="K92" s="2"/>
      <c r="L92" s="2"/>
      <c r="M92" s="2"/>
      <c r="N92" s="2"/>
      <c r="O92" s="2"/>
      <c r="P92" s="2"/>
      <c r="Q92" s="2"/>
      <c r="R92" s="2"/>
      <c r="S92" s="2"/>
      <c r="T92" s="2"/>
      <c r="U92" s="2"/>
    </row>
    <row r="93" spans="1:21">
      <c r="A93" s="1"/>
      <c r="B93" s="2"/>
      <c r="C93" s="2"/>
      <c r="D93" s="3"/>
      <c r="E93" s="4"/>
      <c r="F93" s="2"/>
      <c r="G93" s="2"/>
      <c r="H93" s="2"/>
      <c r="I93" s="2"/>
      <c r="J93" s="2"/>
      <c r="K93" s="2"/>
      <c r="L93" s="2"/>
      <c r="M93" s="2"/>
      <c r="N93" s="2"/>
      <c r="O93" s="2"/>
      <c r="P93" s="2"/>
      <c r="Q93" s="2"/>
      <c r="R93" s="2"/>
      <c r="S93" s="2"/>
      <c r="T93" s="2"/>
      <c r="U93" s="2"/>
    </row>
    <row r="94" spans="1:21">
      <c r="A94" s="1"/>
      <c r="B94" s="2"/>
      <c r="C94" s="2"/>
      <c r="D94" s="3"/>
      <c r="E94" s="4"/>
      <c r="F94" s="2"/>
      <c r="G94" s="2"/>
      <c r="H94" s="2"/>
      <c r="I94" s="2"/>
      <c r="J94" s="2"/>
      <c r="K94" s="2"/>
      <c r="L94" s="2"/>
      <c r="M94" s="2"/>
      <c r="N94" s="2"/>
      <c r="O94" s="2"/>
      <c r="P94" s="2"/>
      <c r="Q94" s="2"/>
      <c r="R94" s="2"/>
      <c r="S94" s="2"/>
      <c r="T94" s="2"/>
      <c r="U94" s="2"/>
    </row>
    <row r="95" spans="1:21">
      <c r="A95" s="1"/>
      <c r="B95" s="2"/>
      <c r="C95" s="2"/>
      <c r="D95" s="3"/>
      <c r="E95" s="4"/>
      <c r="F95" s="2"/>
      <c r="G95" s="2"/>
      <c r="H95" s="2"/>
      <c r="I95" s="2"/>
      <c r="J95" s="2"/>
      <c r="K95" s="2"/>
      <c r="L95" s="2"/>
      <c r="M95" s="2"/>
      <c r="N95" s="2"/>
      <c r="O95" s="2"/>
      <c r="P95" s="2"/>
      <c r="Q95" s="2"/>
      <c r="R95" s="2"/>
      <c r="S95" s="2"/>
      <c r="T95" s="2"/>
      <c r="U95" s="2"/>
    </row>
    <row r="96" spans="1:21">
      <c r="A96" s="1"/>
      <c r="B96" s="2"/>
      <c r="C96" s="2"/>
      <c r="D96" s="3"/>
      <c r="E96" s="4"/>
      <c r="F96" s="2"/>
      <c r="G96" s="2"/>
      <c r="H96" s="2"/>
      <c r="I96" s="2"/>
      <c r="J96" s="2"/>
      <c r="K96" s="2"/>
      <c r="L96" s="2"/>
      <c r="M96" s="2"/>
      <c r="N96" s="2"/>
      <c r="O96" s="2"/>
      <c r="P96" s="2"/>
      <c r="Q96" s="2"/>
      <c r="R96" s="2"/>
      <c r="S96" s="2"/>
      <c r="T96" s="2"/>
      <c r="U96" s="2"/>
    </row>
    <row r="97" spans="1:21">
      <c r="A97" s="1"/>
      <c r="B97" s="2"/>
      <c r="C97" s="2"/>
      <c r="D97" s="3"/>
      <c r="E97" s="4"/>
      <c r="F97" s="2"/>
      <c r="G97" s="2"/>
      <c r="H97" s="2"/>
      <c r="I97" s="2"/>
      <c r="J97" s="2"/>
      <c r="K97" s="2"/>
      <c r="L97" s="2"/>
      <c r="M97" s="2"/>
      <c r="N97" s="2"/>
      <c r="O97" s="2"/>
      <c r="P97" s="2"/>
      <c r="Q97" s="2"/>
      <c r="R97" s="2"/>
      <c r="S97" s="2"/>
      <c r="T97" s="2"/>
      <c r="U97" s="2"/>
    </row>
    <row r="98" spans="1:21">
      <c r="A98" s="1"/>
      <c r="B98" s="2"/>
      <c r="C98" s="2"/>
      <c r="D98" s="3"/>
      <c r="E98" s="4"/>
      <c r="F98" s="2"/>
      <c r="G98" s="2"/>
      <c r="H98" s="2"/>
      <c r="I98" s="2"/>
      <c r="J98" s="2"/>
      <c r="K98" s="2"/>
      <c r="L98" s="2"/>
      <c r="M98" s="2"/>
      <c r="N98" s="2"/>
      <c r="O98" s="2"/>
      <c r="P98" s="2"/>
      <c r="Q98" s="2"/>
      <c r="R98" s="2"/>
      <c r="S98" s="2"/>
      <c r="T98" s="2"/>
      <c r="U98" s="2"/>
    </row>
    <row r="99" spans="1:21">
      <c r="A99" s="1"/>
      <c r="B99" s="2"/>
      <c r="C99" s="2"/>
      <c r="D99" s="3"/>
      <c r="E99" s="4"/>
      <c r="F99" s="2"/>
      <c r="G99" s="2"/>
      <c r="H99" s="2"/>
      <c r="I99" s="2"/>
      <c r="J99" s="2"/>
      <c r="K99" s="2"/>
      <c r="L99" s="2"/>
      <c r="M99" s="2"/>
      <c r="N99" s="2"/>
      <c r="O99" s="2"/>
      <c r="P99" s="2"/>
      <c r="Q99" s="2"/>
      <c r="R99" s="2"/>
      <c r="S99" s="2"/>
      <c r="T99" s="2"/>
      <c r="U99" s="2"/>
    </row>
    <row r="100" spans="1:21">
      <c r="A100" s="1"/>
      <c r="B100" s="2"/>
      <c r="C100" s="2"/>
      <c r="D100" s="3"/>
      <c r="E100" s="4"/>
      <c r="F100" s="2"/>
      <c r="G100" s="2"/>
      <c r="H100" s="2"/>
      <c r="I100" s="2"/>
      <c r="J100" s="2"/>
      <c r="K100" s="2"/>
      <c r="L100" s="2"/>
      <c r="M100" s="2"/>
      <c r="N100" s="2"/>
      <c r="O100" s="2"/>
      <c r="P100" s="2"/>
      <c r="Q100" s="2"/>
      <c r="R100" s="2"/>
      <c r="S100" s="2"/>
      <c r="T100" s="2"/>
      <c r="U100" s="2"/>
    </row>
    <row r="101" spans="1:21">
      <c r="A101" s="1"/>
      <c r="B101" s="2"/>
      <c r="C101" s="2"/>
      <c r="D101" s="3"/>
      <c r="E101" s="4"/>
      <c r="F101" s="2"/>
      <c r="G101" s="2"/>
      <c r="H101" s="2"/>
      <c r="I101" s="2"/>
      <c r="J101" s="2"/>
      <c r="K101" s="2"/>
      <c r="L101" s="2"/>
      <c r="M101" s="2"/>
      <c r="N101" s="2"/>
      <c r="O101" s="2"/>
      <c r="P101" s="2"/>
      <c r="Q101" s="2"/>
      <c r="R101" s="2"/>
      <c r="S101" s="2"/>
      <c r="T101" s="2"/>
      <c r="U101" s="2"/>
    </row>
    <row r="102" spans="1:21">
      <c r="A102" s="1"/>
      <c r="B102" s="2"/>
      <c r="C102" s="2"/>
      <c r="D102" s="3"/>
      <c r="E102" s="4"/>
      <c r="F102" s="2"/>
      <c r="G102" s="2"/>
      <c r="H102" s="2"/>
      <c r="I102" s="2"/>
      <c r="J102" s="2"/>
      <c r="K102" s="2"/>
      <c r="L102" s="2"/>
      <c r="M102" s="2"/>
      <c r="N102" s="2"/>
      <c r="O102" s="2"/>
      <c r="P102" s="2"/>
      <c r="Q102" s="2"/>
      <c r="R102" s="2"/>
      <c r="S102" s="2"/>
      <c r="T102" s="2"/>
      <c r="U102" s="2"/>
    </row>
    <row r="103" spans="1:21">
      <c r="A103" s="1"/>
      <c r="B103" s="2"/>
      <c r="C103" s="2"/>
      <c r="D103" s="3"/>
      <c r="E103" s="4"/>
      <c r="F103" s="2"/>
      <c r="G103" s="2"/>
      <c r="H103" s="2"/>
      <c r="I103" s="2"/>
      <c r="J103" s="2"/>
      <c r="K103" s="2"/>
      <c r="L103" s="2"/>
      <c r="M103" s="2"/>
      <c r="N103" s="2"/>
      <c r="O103" s="2"/>
      <c r="P103" s="2"/>
      <c r="Q103" s="2"/>
      <c r="R103" s="2"/>
      <c r="S103" s="2"/>
      <c r="T103" s="2"/>
      <c r="U103" s="2"/>
    </row>
    <row r="104" spans="1:21">
      <c r="A104" s="1"/>
      <c r="B104" s="2"/>
      <c r="C104" s="2"/>
      <c r="D104" s="3"/>
      <c r="E104" s="4"/>
      <c r="F104" s="2"/>
      <c r="G104" s="2"/>
      <c r="H104" s="2"/>
      <c r="I104" s="2"/>
      <c r="J104" s="2"/>
      <c r="K104" s="2"/>
      <c r="L104" s="2"/>
      <c r="M104" s="2"/>
      <c r="N104" s="2"/>
      <c r="O104" s="2"/>
      <c r="P104" s="2"/>
      <c r="Q104" s="2"/>
      <c r="R104" s="2"/>
      <c r="S104" s="2"/>
      <c r="T104" s="2"/>
      <c r="U104" s="2"/>
    </row>
    <row r="105" spans="1:21">
      <c r="A105" s="1"/>
      <c r="B105" s="2"/>
      <c r="C105" s="2"/>
      <c r="D105" s="3"/>
      <c r="E105" s="4"/>
      <c r="F105" s="2"/>
      <c r="G105" s="2"/>
      <c r="H105" s="2"/>
      <c r="I105" s="2"/>
      <c r="J105" s="2"/>
      <c r="K105" s="2"/>
      <c r="L105" s="2"/>
      <c r="M105" s="2"/>
      <c r="N105" s="2"/>
      <c r="O105" s="2"/>
      <c r="P105" s="2"/>
      <c r="Q105" s="2"/>
      <c r="R105" s="2"/>
      <c r="S105" s="2"/>
      <c r="T105" s="2"/>
      <c r="U105" s="2"/>
    </row>
    <row r="106" spans="1:21">
      <c r="A106" s="1"/>
      <c r="B106" s="2"/>
      <c r="C106" s="2"/>
      <c r="D106" s="3"/>
      <c r="E106" s="4"/>
      <c r="F106" s="2"/>
      <c r="G106" s="2"/>
      <c r="H106" s="2"/>
      <c r="I106" s="2"/>
      <c r="J106" s="2"/>
      <c r="K106" s="2"/>
      <c r="L106" s="2"/>
      <c r="M106" s="2"/>
      <c r="N106" s="2"/>
      <c r="O106" s="2"/>
      <c r="P106" s="2"/>
      <c r="Q106" s="2"/>
      <c r="R106" s="2"/>
      <c r="S106" s="2"/>
      <c r="T106" s="2"/>
      <c r="U106" s="2"/>
    </row>
    <row r="107" spans="1:21">
      <c r="A107" s="1"/>
      <c r="B107" s="2"/>
      <c r="C107" s="2"/>
      <c r="D107" s="3"/>
      <c r="E107" s="4"/>
      <c r="F107" s="2"/>
      <c r="G107" s="2"/>
      <c r="H107" s="2"/>
      <c r="I107" s="2"/>
      <c r="J107" s="2"/>
      <c r="K107" s="2"/>
      <c r="L107" s="2"/>
      <c r="M107" s="2"/>
      <c r="N107" s="2"/>
      <c r="O107" s="2"/>
      <c r="P107" s="2"/>
      <c r="Q107" s="2"/>
      <c r="R107" s="2"/>
      <c r="S107" s="2"/>
      <c r="T107" s="2"/>
      <c r="U107" s="2"/>
    </row>
    <row r="108" spans="1:21">
      <c r="A108" s="1"/>
      <c r="B108" s="2"/>
      <c r="C108" s="2"/>
      <c r="D108" s="3"/>
      <c r="E108" s="4"/>
      <c r="F108" s="2"/>
      <c r="G108" s="2"/>
      <c r="H108" s="2"/>
      <c r="I108" s="2"/>
      <c r="J108" s="2"/>
      <c r="K108" s="2"/>
      <c r="L108" s="2"/>
      <c r="M108" s="2"/>
      <c r="N108" s="2"/>
      <c r="O108" s="2"/>
      <c r="P108" s="2"/>
      <c r="Q108" s="2"/>
      <c r="R108" s="2"/>
      <c r="S108" s="2"/>
      <c r="T108" s="2"/>
      <c r="U108" s="2"/>
    </row>
    <row r="109" spans="1:21">
      <c r="A109" s="1"/>
      <c r="B109" s="2"/>
      <c r="C109" s="2"/>
      <c r="D109" s="3"/>
      <c r="E109" s="4"/>
      <c r="F109" s="2"/>
      <c r="G109" s="2"/>
      <c r="H109" s="2"/>
      <c r="I109" s="2"/>
      <c r="J109" s="2"/>
      <c r="K109" s="2"/>
      <c r="L109" s="2"/>
      <c r="M109" s="2"/>
      <c r="N109" s="2"/>
      <c r="O109" s="2"/>
      <c r="P109" s="2"/>
      <c r="Q109" s="2"/>
      <c r="R109" s="2"/>
      <c r="S109" s="2"/>
      <c r="T109" s="2"/>
      <c r="U109" s="2"/>
    </row>
    <row r="110" spans="1:21">
      <c r="A110" s="1"/>
      <c r="B110" s="2"/>
      <c r="C110" s="2"/>
      <c r="D110" s="3"/>
      <c r="E110" s="4"/>
      <c r="F110" s="2"/>
      <c r="G110" s="2"/>
      <c r="H110" s="2"/>
      <c r="I110" s="2"/>
      <c r="J110" s="2"/>
      <c r="K110" s="2"/>
      <c r="L110" s="2"/>
      <c r="M110" s="2"/>
      <c r="N110" s="2"/>
      <c r="O110" s="2"/>
      <c r="P110" s="2"/>
      <c r="Q110" s="2"/>
      <c r="R110" s="2"/>
      <c r="S110" s="2"/>
      <c r="T110" s="2"/>
      <c r="U110" s="2"/>
    </row>
    <row r="111" spans="1:21">
      <c r="A111" s="1"/>
      <c r="B111" s="2"/>
      <c r="C111" s="2"/>
      <c r="D111" s="3"/>
      <c r="E111" s="4"/>
      <c r="F111" s="2"/>
      <c r="G111" s="2"/>
      <c r="H111" s="2"/>
      <c r="I111" s="2"/>
      <c r="J111" s="2"/>
      <c r="K111" s="2"/>
      <c r="L111" s="2"/>
      <c r="M111" s="2"/>
      <c r="N111" s="2"/>
      <c r="O111" s="2"/>
      <c r="P111" s="2"/>
      <c r="Q111" s="2"/>
      <c r="R111" s="2"/>
      <c r="S111" s="2"/>
      <c r="T111" s="2"/>
      <c r="U111" s="2"/>
    </row>
    <row r="112" spans="1:21">
      <c r="A112" s="1"/>
      <c r="B112" s="2"/>
      <c r="C112" s="2"/>
      <c r="D112" s="3"/>
      <c r="E112" s="4"/>
      <c r="F112" s="2"/>
      <c r="G112" s="2"/>
      <c r="H112" s="2"/>
      <c r="I112" s="2"/>
      <c r="J112" s="2"/>
      <c r="K112" s="2"/>
      <c r="L112" s="2"/>
      <c r="M112" s="2"/>
      <c r="N112" s="2"/>
      <c r="O112" s="2"/>
      <c r="P112" s="2"/>
      <c r="Q112" s="2"/>
      <c r="R112" s="2"/>
      <c r="S112" s="2"/>
      <c r="T112" s="2"/>
      <c r="U112" s="2"/>
    </row>
    <row r="113" spans="1:21">
      <c r="A113" s="1"/>
      <c r="B113" s="2"/>
      <c r="C113" s="2"/>
      <c r="D113" s="3"/>
      <c r="E113" s="4"/>
      <c r="F113" s="2"/>
      <c r="G113" s="2"/>
      <c r="H113" s="2"/>
      <c r="I113" s="2"/>
      <c r="J113" s="2"/>
      <c r="K113" s="2"/>
      <c r="L113" s="2"/>
      <c r="M113" s="2"/>
      <c r="N113" s="2"/>
      <c r="O113" s="2"/>
      <c r="P113" s="2"/>
      <c r="Q113" s="2"/>
      <c r="R113" s="2"/>
      <c r="S113" s="2"/>
      <c r="T113" s="2"/>
      <c r="U113" s="2"/>
    </row>
    <row r="114" spans="1:21">
      <c r="A114" s="1"/>
      <c r="B114" s="2"/>
      <c r="C114" s="2"/>
      <c r="D114" s="3"/>
      <c r="E114" s="4"/>
      <c r="F114" s="2"/>
      <c r="G114" s="2"/>
      <c r="H114" s="2"/>
      <c r="I114" s="2"/>
      <c r="J114" s="2"/>
      <c r="K114" s="2"/>
      <c r="L114" s="2"/>
      <c r="M114" s="2"/>
      <c r="N114" s="2"/>
      <c r="O114" s="2"/>
      <c r="P114" s="2"/>
      <c r="Q114" s="2"/>
      <c r="R114" s="2"/>
      <c r="S114" s="2"/>
      <c r="T114" s="2"/>
      <c r="U114" s="2"/>
    </row>
    <row r="115" spans="1:21">
      <c r="A115" s="1"/>
      <c r="B115" s="2"/>
      <c r="C115" s="2"/>
      <c r="D115" s="3"/>
      <c r="E115" s="4"/>
      <c r="F115" s="2"/>
      <c r="G115" s="2"/>
      <c r="H115" s="2"/>
      <c r="I115" s="2"/>
      <c r="J115" s="2"/>
      <c r="K115" s="2"/>
      <c r="L115" s="2"/>
      <c r="M115" s="2"/>
      <c r="N115" s="2"/>
      <c r="O115" s="2"/>
      <c r="P115" s="2"/>
      <c r="Q115" s="2"/>
      <c r="R115" s="2"/>
      <c r="S115" s="2"/>
      <c r="T115" s="2"/>
      <c r="U115" s="2"/>
    </row>
    <row r="116" spans="1:21">
      <c r="A116" s="1"/>
      <c r="B116" s="2"/>
      <c r="C116" s="2"/>
      <c r="D116" s="3"/>
      <c r="E116" s="4"/>
      <c r="F116" s="2"/>
      <c r="G116" s="2"/>
      <c r="H116" s="2"/>
      <c r="I116" s="2"/>
      <c r="J116" s="2"/>
      <c r="K116" s="2"/>
      <c r="L116" s="2"/>
      <c r="M116" s="2"/>
      <c r="N116" s="2"/>
      <c r="O116" s="2"/>
      <c r="P116" s="2"/>
      <c r="Q116" s="2"/>
      <c r="R116" s="2"/>
      <c r="S116" s="2"/>
      <c r="T116" s="2"/>
      <c r="U116" s="2"/>
    </row>
    <row r="117" spans="1:21">
      <c r="A117" s="1"/>
      <c r="B117" s="2"/>
      <c r="C117" s="2"/>
      <c r="D117" s="3"/>
      <c r="E117" s="4"/>
      <c r="F117" s="2"/>
      <c r="G117" s="2"/>
      <c r="H117" s="2"/>
      <c r="I117" s="2"/>
      <c r="J117" s="2"/>
      <c r="K117" s="2"/>
      <c r="L117" s="2"/>
      <c r="M117" s="2"/>
      <c r="N117" s="2"/>
      <c r="O117" s="2"/>
      <c r="P117" s="2"/>
      <c r="Q117" s="2"/>
      <c r="R117" s="2"/>
      <c r="S117" s="2"/>
      <c r="T117" s="2"/>
      <c r="U117" s="2"/>
    </row>
    <row r="118" spans="1:21">
      <c r="A118" s="1"/>
      <c r="B118" s="2"/>
      <c r="C118" s="2"/>
      <c r="D118" s="3"/>
      <c r="E118" s="4"/>
      <c r="F118" s="2"/>
      <c r="G118" s="2"/>
      <c r="H118" s="2"/>
      <c r="I118" s="2"/>
      <c r="J118" s="2"/>
      <c r="K118" s="2"/>
      <c r="L118" s="2"/>
      <c r="M118" s="2"/>
      <c r="N118" s="2"/>
      <c r="O118" s="2"/>
      <c r="P118" s="2"/>
      <c r="Q118" s="2"/>
      <c r="R118" s="2"/>
      <c r="S118" s="2"/>
      <c r="T118" s="2"/>
      <c r="U118" s="2"/>
    </row>
    <row r="119" spans="1:21">
      <c r="A119" s="1"/>
      <c r="B119" s="2"/>
      <c r="C119" s="2"/>
      <c r="D119" s="3"/>
      <c r="E119" s="4"/>
      <c r="F119" s="2"/>
      <c r="G119" s="2"/>
      <c r="H119" s="2"/>
      <c r="I119" s="2"/>
      <c r="J119" s="2"/>
      <c r="K119" s="2"/>
      <c r="L119" s="2"/>
      <c r="M119" s="2"/>
      <c r="N119" s="2"/>
      <c r="O119" s="2"/>
      <c r="P119" s="2"/>
      <c r="Q119" s="2"/>
      <c r="R119" s="2"/>
      <c r="S119" s="2"/>
      <c r="T119" s="2"/>
      <c r="U119" s="2"/>
    </row>
    <row r="120" spans="1:21">
      <c r="A120" s="1"/>
      <c r="B120" s="2"/>
      <c r="C120" s="2"/>
      <c r="D120" s="3"/>
      <c r="E120" s="4"/>
      <c r="F120" s="2"/>
      <c r="G120" s="2"/>
      <c r="H120" s="2"/>
      <c r="I120" s="2"/>
      <c r="J120" s="2"/>
      <c r="K120" s="2"/>
      <c r="L120" s="2"/>
      <c r="M120" s="2"/>
      <c r="N120" s="2"/>
      <c r="O120" s="2"/>
      <c r="P120" s="2"/>
      <c r="Q120" s="2"/>
      <c r="R120" s="2"/>
      <c r="S120" s="2"/>
      <c r="T120" s="2"/>
      <c r="U120" s="2"/>
    </row>
    <row r="121" spans="1:21">
      <c r="A121" s="1"/>
      <c r="B121" s="2"/>
      <c r="C121" s="2"/>
      <c r="D121" s="3"/>
      <c r="E121" s="4"/>
      <c r="F121" s="2"/>
      <c r="G121" s="2"/>
      <c r="H121" s="2"/>
      <c r="I121" s="2"/>
      <c r="J121" s="2"/>
      <c r="K121" s="2"/>
      <c r="L121" s="2"/>
      <c r="M121" s="2"/>
      <c r="N121" s="2"/>
      <c r="O121" s="2"/>
      <c r="P121" s="2"/>
      <c r="Q121" s="2"/>
      <c r="R121" s="2"/>
      <c r="S121" s="2"/>
      <c r="T121" s="2"/>
      <c r="U121" s="2"/>
    </row>
    <row r="122" spans="1:21">
      <c r="A122" s="1"/>
      <c r="B122" s="2"/>
      <c r="C122" s="2"/>
      <c r="D122" s="3"/>
      <c r="E122" s="4"/>
      <c r="F122" s="2"/>
      <c r="G122" s="2"/>
      <c r="H122" s="2"/>
      <c r="I122" s="2"/>
      <c r="J122" s="2"/>
      <c r="K122" s="2"/>
      <c r="L122" s="2"/>
      <c r="M122" s="2"/>
      <c r="N122" s="2"/>
      <c r="O122" s="2"/>
      <c r="P122" s="2"/>
      <c r="Q122" s="2"/>
      <c r="R122" s="2"/>
      <c r="S122" s="2"/>
      <c r="T122" s="2"/>
      <c r="U122" s="2"/>
    </row>
    <row r="123" spans="1:21">
      <c r="A123" s="1"/>
      <c r="B123" s="2"/>
      <c r="C123" s="2"/>
      <c r="D123" s="3"/>
      <c r="E123" s="4"/>
      <c r="F123" s="2"/>
      <c r="G123" s="2"/>
      <c r="H123" s="2"/>
      <c r="I123" s="2"/>
      <c r="J123" s="2"/>
      <c r="K123" s="2"/>
      <c r="L123" s="2"/>
      <c r="M123" s="2"/>
      <c r="N123" s="2"/>
      <c r="O123" s="2"/>
      <c r="P123" s="2"/>
      <c r="Q123" s="2"/>
      <c r="R123" s="2"/>
      <c r="S123" s="2"/>
      <c r="T123" s="2"/>
      <c r="U123" s="2"/>
    </row>
    <row r="124" spans="1:21">
      <c r="A124" s="1"/>
      <c r="B124" s="2"/>
      <c r="C124" s="2"/>
      <c r="D124" s="3"/>
      <c r="E124" s="4"/>
      <c r="F124" s="2"/>
      <c r="G124" s="2"/>
      <c r="H124" s="2"/>
      <c r="I124" s="2"/>
      <c r="J124" s="2"/>
      <c r="K124" s="2"/>
      <c r="L124" s="2"/>
      <c r="M124" s="2"/>
      <c r="N124" s="2"/>
      <c r="O124" s="2"/>
      <c r="P124" s="2"/>
      <c r="Q124" s="2"/>
      <c r="R124" s="2"/>
      <c r="S124" s="2"/>
      <c r="T124" s="2"/>
      <c r="U124" s="2"/>
    </row>
    <row r="125" spans="1:21">
      <c r="A125" s="1"/>
      <c r="B125" s="2"/>
      <c r="C125" s="2"/>
      <c r="D125" s="3"/>
      <c r="E125" s="4"/>
      <c r="F125" s="2"/>
      <c r="G125" s="2"/>
      <c r="H125" s="2"/>
      <c r="I125" s="2"/>
      <c r="J125" s="2"/>
      <c r="K125" s="2"/>
      <c r="L125" s="2"/>
      <c r="M125" s="2"/>
      <c r="N125" s="2"/>
      <c r="O125" s="2"/>
      <c r="P125" s="2"/>
      <c r="Q125" s="2"/>
      <c r="R125" s="2"/>
      <c r="S125" s="2"/>
      <c r="T125" s="2"/>
      <c r="U125" s="2"/>
    </row>
    <row r="126" spans="1:21">
      <c r="A126" s="1"/>
      <c r="B126" s="2"/>
      <c r="C126" s="2"/>
      <c r="D126" s="3"/>
      <c r="E126" s="4"/>
      <c r="F126" s="2"/>
      <c r="G126" s="2"/>
      <c r="H126" s="2"/>
      <c r="I126" s="2"/>
      <c r="J126" s="2"/>
      <c r="K126" s="2"/>
      <c r="L126" s="2"/>
      <c r="M126" s="2"/>
      <c r="N126" s="2"/>
      <c r="O126" s="2"/>
      <c r="P126" s="2"/>
      <c r="Q126" s="2"/>
      <c r="R126" s="2"/>
      <c r="S126" s="2"/>
      <c r="T126" s="2"/>
      <c r="U126" s="2"/>
    </row>
    <row r="127" spans="1:21">
      <c r="A127" s="1"/>
      <c r="B127" s="2"/>
      <c r="C127" s="2"/>
      <c r="D127" s="3"/>
      <c r="E127" s="4"/>
      <c r="F127" s="2"/>
      <c r="G127" s="2"/>
      <c r="H127" s="2"/>
      <c r="I127" s="2"/>
      <c r="J127" s="2"/>
      <c r="K127" s="2"/>
      <c r="L127" s="2"/>
      <c r="M127" s="2"/>
      <c r="N127" s="2"/>
      <c r="O127" s="2"/>
      <c r="P127" s="2"/>
      <c r="Q127" s="2"/>
      <c r="R127" s="2"/>
      <c r="S127" s="2"/>
      <c r="T127" s="2"/>
      <c r="U127" s="2"/>
    </row>
    <row r="128" spans="1:21">
      <c r="A128" s="1"/>
      <c r="B128" s="2"/>
      <c r="C128" s="2"/>
      <c r="D128" s="3"/>
      <c r="E128" s="4"/>
      <c r="F128" s="2"/>
      <c r="G128" s="2"/>
      <c r="H128" s="2"/>
      <c r="I128" s="2"/>
      <c r="J128" s="2"/>
      <c r="K128" s="2"/>
      <c r="L128" s="2"/>
      <c r="M128" s="2"/>
      <c r="N128" s="2"/>
      <c r="O128" s="2"/>
      <c r="P128" s="2"/>
      <c r="Q128" s="2"/>
      <c r="R128" s="2"/>
      <c r="S128" s="2"/>
      <c r="T128" s="2"/>
      <c r="U128" s="2"/>
    </row>
    <row r="129" spans="1:21">
      <c r="A129" s="1"/>
      <c r="B129" s="2"/>
      <c r="C129" s="2"/>
      <c r="D129" s="3"/>
      <c r="E129" s="4"/>
      <c r="F129" s="2"/>
      <c r="G129" s="2"/>
      <c r="H129" s="2"/>
      <c r="I129" s="2"/>
      <c r="J129" s="2"/>
      <c r="K129" s="2"/>
      <c r="L129" s="2"/>
      <c r="M129" s="2"/>
      <c r="N129" s="2"/>
      <c r="O129" s="2"/>
      <c r="P129" s="2"/>
      <c r="Q129" s="2"/>
      <c r="R129" s="2"/>
      <c r="S129" s="2"/>
      <c r="T129" s="2"/>
      <c r="U129" s="2"/>
    </row>
    <row r="130" spans="1:21">
      <c r="A130" s="1"/>
      <c r="B130" s="2"/>
      <c r="C130" s="2"/>
      <c r="D130" s="3"/>
      <c r="E130" s="4"/>
      <c r="F130" s="2"/>
      <c r="G130" s="2"/>
      <c r="H130" s="2"/>
      <c r="I130" s="2"/>
      <c r="J130" s="2"/>
      <c r="K130" s="2"/>
      <c r="L130" s="2"/>
      <c r="M130" s="2"/>
      <c r="N130" s="2"/>
      <c r="O130" s="2"/>
      <c r="P130" s="2"/>
      <c r="Q130" s="2"/>
      <c r="R130" s="2"/>
      <c r="S130" s="2"/>
      <c r="T130" s="2"/>
      <c r="U130" s="2"/>
    </row>
    <row r="131" spans="1:21">
      <c r="A131" s="1"/>
      <c r="B131" s="2"/>
      <c r="C131" s="2"/>
      <c r="D131" s="3"/>
      <c r="E131" s="4"/>
      <c r="F131" s="2"/>
      <c r="G131" s="2"/>
      <c r="H131" s="2"/>
      <c r="I131" s="2"/>
      <c r="J131" s="2"/>
      <c r="K131" s="2"/>
      <c r="L131" s="2"/>
      <c r="M131" s="2"/>
      <c r="N131" s="2"/>
      <c r="O131" s="2"/>
      <c r="P131" s="2"/>
      <c r="Q131" s="2"/>
      <c r="R131" s="2"/>
      <c r="S131" s="2"/>
      <c r="T131" s="2"/>
      <c r="U131" s="2"/>
    </row>
    <row r="132" spans="1:21">
      <c r="A132" s="1"/>
      <c r="B132" s="2"/>
      <c r="C132" s="2"/>
      <c r="D132" s="3"/>
      <c r="E132" s="4"/>
      <c r="F132" s="2"/>
      <c r="G132" s="2"/>
      <c r="H132" s="2"/>
      <c r="I132" s="2"/>
      <c r="J132" s="2"/>
      <c r="K132" s="2"/>
      <c r="L132" s="2"/>
      <c r="M132" s="2"/>
      <c r="N132" s="2"/>
      <c r="O132" s="2"/>
      <c r="P132" s="2"/>
      <c r="Q132" s="2"/>
      <c r="R132" s="2"/>
      <c r="S132" s="2"/>
      <c r="T132" s="2"/>
      <c r="U132" s="2"/>
    </row>
    <row r="133" spans="1:21">
      <c r="A133" s="1"/>
      <c r="B133" s="2"/>
      <c r="C133" s="2"/>
      <c r="D133" s="3"/>
      <c r="E133" s="4"/>
      <c r="F133" s="2"/>
      <c r="G133" s="2"/>
      <c r="H133" s="2"/>
      <c r="I133" s="2"/>
      <c r="J133" s="2"/>
      <c r="K133" s="2"/>
      <c r="L133" s="2"/>
      <c r="M133" s="2"/>
      <c r="N133" s="2"/>
      <c r="O133" s="2"/>
      <c r="P133" s="2"/>
      <c r="Q133" s="2"/>
      <c r="R133" s="2"/>
      <c r="S133" s="2"/>
      <c r="T133" s="2"/>
      <c r="U133" s="2"/>
    </row>
    <row r="134" spans="1:21">
      <c r="A134" s="1"/>
      <c r="B134" s="2"/>
      <c r="C134" s="2"/>
      <c r="D134" s="3"/>
      <c r="E134" s="4"/>
      <c r="F134" s="2"/>
      <c r="G134" s="2"/>
      <c r="H134" s="2"/>
      <c r="I134" s="2"/>
      <c r="J134" s="2"/>
      <c r="K134" s="2"/>
      <c r="L134" s="2"/>
      <c r="M134" s="2"/>
      <c r="N134" s="2"/>
      <c r="O134" s="2"/>
      <c r="P134" s="2"/>
      <c r="Q134" s="2"/>
      <c r="R134" s="2"/>
      <c r="S134" s="2"/>
      <c r="T134" s="2"/>
      <c r="U134" s="2"/>
    </row>
    <row r="135" spans="1:21">
      <c r="A135" s="1"/>
      <c r="B135" s="2"/>
      <c r="C135" s="2"/>
      <c r="D135" s="3"/>
      <c r="E135" s="4"/>
      <c r="F135" s="2"/>
      <c r="G135" s="2"/>
      <c r="H135" s="2"/>
      <c r="I135" s="2"/>
      <c r="J135" s="2"/>
      <c r="K135" s="2"/>
      <c r="L135" s="2"/>
      <c r="M135" s="2"/>
      <c r="N135" s="2"/>
      <c r="O135" s="2"/>
      <c r="P135" s="2"/>
      <c r="Q135" s="2"/>
      <c r="R135" s="2"/>
      <c r="S135" s="2"/>
      <c r="T135" s="2"/>
      <c r="U135" s="2"/>
    </row>
    <row r="136" spans="1:21">
      <c r="A136" s="1"/>
      <c r="B136" s="2"/>
      <c r="C136" s="2"/>
      <c r="D136" s="3"/>
      <c r="E136" s="4"/>
      <c r="F136" s="2"/>
      <c r="G136" s="2"/>
      <c r="H136" s="2"/>
      <c r="I136" s="2"/>
      <c r="J136" s="2"/>
      <c r="K136" s="2"/>
      <c r="L136" s="2"/>
      <c r="M136" s="2"/>
      <c r="N136" s="2"/>
      <c r="O136" s="2"/>
      <c r="P136" s="2"/>
      <c r="Q136" s="2"/>
      <c r="R136" s="2"/>
      <c r="S136" s="2"/>
      <c r="T136" s="2"/>
      <c r="U136" s="2"/>
    </row>
    <row r="137" spans="1:21">
      <c r="A137" s="1"/>
      <c r="B137" s="2"/>
      <c r="C137" s="2"/>
      <c r="D137" s="3"/>
      <c r="E137" s="4"/>
      <c r="F137" s="2"/>
      <c r="G137" s="2"/>
      <c r="H137" s="2"/>
      <c r="I137" s="2"/>
      <c r="J137" s="2"/>
      <c r="K137" s="2"/>
      <c r="L137" s="2"/>
      <c r="M137" s="2"/>
      <c r="N137" s="2"/>
      <c r="O137" s="2"/>
      <c r="P137" s="2"/>
      <c r="Q137" s="2"/>
      <c r="R137" s="2"/>
      <c r="S137" s="2"/>
      <c r="T137" s="2"/>
      <c r="U137" s="2"/>
    </row>
    <row r="138" spans="1:21">
      <c r="A138" s="1"/>
      <c r="B138" s="2"/>
      <c r="C138" s="2"/>
      <c r="D138" s="3"/>
      <c r="E138" s="4"/>
      <c r="F138" s="2"/>
      <c r="G138" s="2"/>
      <c r="H138" s="2"/>
      <c r="I138" s="2"/>
      <c r="J138" s="2"/>
      <c r="K138" s="2"/>
      <c r="L138" s="2"/>
      <c r="M138" s="2"/>
      <c r="N138" s="2"/>
      <c r="O138" s="2"/>
      <c r="P138" s="2"/>
      <c r="Q138" s="2"/>
      <c r="R138" s="2"/>
      <c r="S138" s="2"/>
      <c r="T138" s="2"/>
      <c r="U138" s="2"/>
    </row>
    <row r="139" spans="1:21">
      <c r="A139" s="1"/>
      <c r="B139" s="2"/>
      <c r="C139" s="2"/>
      <c r="D139" s="3"/>
      <c r="E139" s="4"/>
      <c r="F139" s="2"/>
      <c r="G139" s="2"/>
      <c r="H139" s="2"/>
      <c r="I139" s="2"/>
      <c r="J139" s="2"/>
      <c r="K139" s="2"/>
      <c r="L139" s="2"/>
      <c r="M139" s="2"/>
      <c r="N139" s="2"/>
      <c r="O139" s="2"/>
      <c r="P139" s="2"/>
      <c r="Q139" s="2"/>
      <c r="R139" s="2"/>
      <c r="S139" s="2"/>
      <c r="T139" s="2"/>
      <c r="U139" s="2"/>
    </row>
    <row r="140" spans="1:21">
      <c r="A140" s="1"/>
      <c r="B140" s="2"/>
      <c r="C140" s="2"/>
      <c r="D140" s="3"/>
      <c r="E140" s="4"/>
      <c r="F140" s="2"/>
      <c r="G140" s="2"/>
      <c r="H140" s="2"/>
      <c r="I140" s="2"/>
      <c r="J140" s="2"/>
      <c r="K140" s="2"/>
      <c r="L140" s="2"/>
      <c r="M140" s="2"/>
      <c r="N140" s="2"/>
      <c r="O140" s="2"/>
      <c r="P140" s="2"/>
      <c r="Q140" s="2"/>
      <c r="R140" s="2"/>
      <c r="S140" s="2"/>
      <c r="T140" s="2"/>
      <c r="U140" s="2"/>
    </row>
    <row r="141" spans="1:21">
      <c r="A141" s="1"/>
      <c r="B141" s="2"/>
      <c r="C141" s="2"/>
      <c r="D141" s="3"/>
      <c r="E141" s="4"/>
      <c r="F141" s="2"/>
      <c r="G141" s="2"/>
      <c r="H141" s="2"/>
      <c r="I141" s="2"/>
      <c r="J141" s="2"/>
      <c r="K141" s="2"/>
      <c r="L141" s="2"/>
      <c r="M141" s="2"/>
      <c r="N141" s="2"/>
      <c r="O141" s="2"/>
      <c r="P141" s="2"/>
      <c r="Q141" s="2"/>
      <c r="R141" s="2"/>
      <c r="S141" s="2"/>
      <c r="T141" s="2"/>
      <c r="U141" s="2"/>
    </row>
    <row r="142" spans="1:21">
      <c r="A142" s="1"/>
      <c r="B142" s="2"/>
      <c r="C142" s="2"/>
      <c r="D142" s="3"/>
      <c r="E142" s="4"/>
      <c r="F142" s="2"/>
      <c r="G142" s="2"/>
      <c r="H142" s="2"/>
      <c r="I142" s="2"/>
      <c r="J142" s="2"/>
      <c r="K142" s="2"/>
      <c r="L142" s="2"/>
      <c r="M142" s="2"/>
      <c r="N142" s="2"/>
      <c r="O142" s="2"/>
      <c r="P142" s="2"/>
      <c r="Q142" s="2"/>
      <c r="R142" s="2"/>
      <c r="S142" s="2"/>
      <c r="T142" s="2"/>
      <c r="U142" s="2"/>
    </row>
    <row r="143" spans="1:21">
      <c r="A143" s="1"/>
      <c r="B143" s="2"/>
      <c r="C143" s="2"/>
      <c r="D143" s="3"/>
      <c r="E143" s="4"/>
      <c r="F143" s="2"/>
      <c r="G143" s="2"/>
      <c r="H143" s="2"/>
      <c r="I143" s="2"/>
      <c r="J143" s="2"/>
      <c r="K143" s="2"/>
      <c r="L143" s="2"/>
      <c r="M143" s="2"/>
      <c r="N143" s="2"/>
      <c r="O143" s="2"/>
      <c r="P143" s="2"/>
      <c r="Q143" s="2"/>
      <c r="R143" s="2"/>
      <c r="S143" s="2"/>
      <c r="T143" s="2"/>
      <c r="U143" s="2"/>
    </row>
    <row r="144" spans="1:21">
      <c r="A144" s="1"/>
      <c r="B144" s="2"/>
      <c r="C144" s="2"/>
      <c r="D144" s="3"/>
      <c r="E144" s="4"/>
      <c r="F144" s="2"/>
      <c r="G144" s="2"/>
      <c r="H144" s="2"/>
      <c r="I144" s="2"/>
      <c r="J144" s="2"/>
      <c r="K144" s="2"/>
      <c r="L144" s="2"/>
      <c r="M144" s="2"/>
      <c r="N144" s="2"/>
      <c r="O144" s="2"/>
      <c r="P144" s="2"/>
      <c r="Q144" s="2"/>
      <c r="R144" s="2"/>
      <c r="S144" s="2"/>
      <c r="T144" s="2"/>
      <c r="U144" s="2"/>
    </row>
    <row r="145" spans="1:21">
      <c r="A145" s="1"/>
      <c r="B145" s="2"/>
      <c r="C145" s="2"/>
      <c r="D145" s="3"/>
      <c r="E145" s="4"/>
      <c r="F145" s="2"/>
      <c r="G145" s="2"/>
      <c r="H145" s="2"/>
      <c r="I145" s="2"/>
      <c r="J145" s="2"/>
      <c r="K145" s="2"/>
      <c r="L145" s="2"/>
      <c r="M145" s="2"/>
      <c r="N145" s="2"/>
      <c r="O145" s="2"/>
      <c r="P145" s="2"/>
      <c r="Q145" s="2"/>
      <c r="R145" s="2"/>
      <c r="S145" s="2"/>
      <c r="T145" s="2"/>
      <c r="U145" s="2"/>
    </row>
    <row r="146" spans="1:21">
      <c r="A146" s="1"/>
      <c r="B146" s="2"/>
      <c r="C146" s="2"/>
      <c r="D146" s="3"/>
      <c r="E146" s="4"/>
      <c r="F146" s="2"/>
      <c r="G146" s="2"/>
      <c r="H146" s="2"/>
      <c r="I146" s="2"/>
      <c r="J146" s="2"/>
      <c r="K146" s="2"/>
      <c r="L146" s="2"/>
      <c r="M146" s="2"/>
      <c r="N146" s="2"/>
      <c r="O146" s="2"/>
      <c r="P146" s="2"/>
      <c r="Q146" s="2"/>
      <c r="R146" s="2"/>
      <c r="S146" s="2"/>
      <c r="T146" s="2"/>
      <c r="U146" s="2"/>
    </row>
    <row r="147" spans="1:21">
      <c r="A147" s="1"/>
      <c r="B147" s="2"/>
      <c r="C147" s="2"/>
      <c r="D147" s="3"/>
      <c r="E147" s="4"/>
      <c r="F147" s="2"/>
      <c r="G147" s="2"/>
      <c r="H147" s="2"/>
      <c r="I147" s="2"/>
      <c r="J147" s="2"/>
      <c r="K147" s="2"/>
      <c r="L147" s="2"/>
      <c r="M147" s="2"/>
      <c r="N147" s="2"/>
      <c r="O147" s="2"/>
      <c r="P147" s="2"/>
      <c r="Q147" s="2"/>
      <c r="R147" s="2"/>
      <c r="S147" s="2"/>
      <c r="T147" s="2"/>
      <c r="U147" s="2"/>
    </row>
    <row r="148" spans="1:21">
      <c r="A148" s="1"/>
      <c r="B148" s="2"/>
      <c r="C148" s="2"/>
      <c r="D148" s="3"/>
      <c r="E148" s="4"/>
      <c r="F148" s="2"/>
      <c r="G148" s="2"/>
      <c r="H148" s="2"/>
      <c r="I148" s="2"/>
      <c r="J148" s="2"/>
      <c r="K148" s="2"/>
      <c r="L148" s="2"/>
      <c r="M148" s="2"/>
      <c r="N148" s="2"/>
      <c r="O148" s="2"/>
      <c r="P148" s="2"/>
      <c r="Q148" s="2"/>
      <c r="R148" s="2"/>
      <c r="S148" s="2"/>
      <c r="T148" s="2"/>
      <c r="U148" s="2"/>
    </row>
    <row r="149" spans="1:21">
      <c r="A149" s="1"/>
      <c r="B149" s="2"/>
      <c r="C149" s="2"/>
      <c r="D149" s="3"/>
      <c r="E149" s="4"/>
      <c r="F149" s="2"/>
      <c r="G149" s="2"/>
      <c r="H149" s="2"/>
      <c r="I149" s="2"/>
      <c r="J149" s="2"/>
      <c r="K149" s="2"/>
      <c r="L149" s="2"/>
      <c r="M149" s="2"/>
      <c r="N149" s="2"/>
      <c r="O149" s="2"/>
      <c r="P149" s="2"/>
      <c r="Q149" s="2"/>
      <c r="R149" s="2"/>
      <c r="S149" s="2"/>
      <c r="T149" s="2"/>
      <c r="U149" s="2"/>
    </row>
    <row r="150" spans="1:21">
      <c r="A150" s="1"/>
      <c r="B150" s="2"/>
      <c r="C150" s="2"/>
      <c r="D150" s="3"/>
      <c r="E150" s="4"/>
      <c r="F150" s="2"/>
      <c r="G150" s="2"/>
      <c r="H150" s="2"/>
      <c r="I150" s="2"/>
      <c r="J150" s="2"/>
      <c r="K150" s="2"/>
      <c r="L150" s="2"/>
      <c r="M150" s="2"/>
      <c r="N150" s="2"/>
      <c r="O150" s="2"/>
      <c r="P150" s="2"/>
      <c r="Q150" s="2"/>
      <c r="R150" s="2"/>
      <c r="S150" s="2"/>
      <c r="T150" s="2"/>
      <c r="U150" s="2"/>
    </row>
    <row r="151" spans="1:21">
      <c r="A151" s="1"/>
      <c r="B151" s="2"/>
      <c r="C151" s="2"/>
      <c r="D151" s="3"/>
      <c r="E151" s="4"/>
      <c r="F151" s="2"/>
      <c r="G151" s="2"/>
      <c r="H151" s="2"/>
      <c r="I151" s="2"/>
      <c r="J151" s="2"/>
      <c r="K151" s="2"/>
      <c r="L151" s="2"/>
      <c r="M151" s="2"/>
      <c r="N151" s="2"/>
      <c r="O151" s="2"/>
      <c r="P151" s="2"/>
      <c r="Q151" s="2"/>
      <c r="R151" s="2"/>
      <c r="S151" s="2"/>
      <c r="T151" s="2"/>
      <c r="U151" s="2"/>
    </row>
    <row r="152" spans="1:21">
      <c r="A152" s="1"/>
      <c r="B152" s="2"/>
      <c r="C152" s="2"/>
      <c r="D152" s="3"/>
      <c r="E152" s="4"/>
      <c r="F152" s="2"/>
      <c r="G152" s="2"/>
      <c r="H152" s="2"/>
      <c r="I152" s="2"/>
      <c r="J152" s="2"/>
      <c r="K152" s="2"/>
      <c r="L152" s="2"/>
      <c r="M152" s="2"/>
      <c r="N152" s="2"/>
      <c r="O152" s="2"/>
      <c r="P152" s="2"/>
      <c r="Q152" s="2"/>
      <c r="R152" s="2"/>
      <c r="S152" s="2"/>
      <c r="T152" s="2"/>
      <c r="U152" s="2"/>
    </row>
    <row r="153" spans="1:21">
      <c r="A153" s="1"/>
      <c r="B153" s="2"/>
      <c r="C153" s="2"/>
      <c r="D153" s="3"/>
      <c r="E153" s="4"/>
      <c r="F153" s="2"/>
      <c r="G153" s="2"/>
      <c r="H153" s="2"/>
      <c r="I153" s="2"/>
      <c r="J153" s="2"/>
      <c r="K153" s="2"/>
      <c r="L153" s="2"/>
      <c r="M153" s="2"/>
      <c r="N153" s="2"/>
      <c r="O153" s="2"/>
      <c r="P153" s="2"/>
      <c r="Q153" s="2"/>
      <c r="R153" s="2"/>
      <c r="S153" s="2"/>
      <c r="T153" s="2"/>
      <c r="U153" s="2"/>
    </row>
    <row r="154" spans="1:21">
      <c r="A154" s="1"/>
      <c r="B154" s="2"/>
      <c r="C154" s="2"/>
      <c r="D154" s="3"/>
      <c r="E154" s="4"/>
      <c r="F154" s="2"/>
      <c r="G154" s="2"/>
      <c r="H154" s="2"/>
      <c r="I154" s="2"/>
      <c r="J154" s="2"/>
      <c r="K154" s="2"/>
      <c r="L154" s="2"/>
      <c r="M154" s="2"/>
      <c r="N154" s="2"/>
      <c r="O154" s="2"/>
      <c r="P154" s="2"/>
      <c r="Q154" s="2"/>
      <c r="R154" s="2"/>
      <c r="S154" s="2"/>
      <c r="T154" s="2"/>
      <c r="U154" s="2"/>
    </row>
    <row r="155" spans="1:21">
      <c r="A155" s="1"/>
      <c r="B155" s="2"/>
      <c r="C155" s="2"/>
      <c r="D155" s="3"/>
      <c r="E155" s="4"/>
      <c r="F155" s="2"/>
      <c r="G155" s="2"/>
      <c r="H155" s="2"/>
      <c r="I155" s="2"/>
      <c r="J155" s="2"/>
      <c r="K155" s="2"/>
      <c r="L155" s="2"/>
      <c r="M155" s="2"/>
      <c r="N155" s="2"/>
      <c r="O155" s="2"/>
      <c r="P155" s="2"/>
      <c r="Q155" s="2"/>
      <c r="R155" s="2"/>
      <c r="S155" s="2"/>
      <c r="T155" s="2"/>
      <c r="U155" s="2"/>
    </row>
    <row r="156" spans="1:21">
      <c r="A156" s="1"/>
      <c r="B156" s="2"/>
      <c r="C156" s="2"/>
      <c r="D156" s="3"/>
      <c r="E156" s="4"/>
      <c r="F156" s="2"/>
      <c r="G156" s="2"/>
      <c r="H156" s="2"/>
      <c r="I156" s="2"/>
      <c r="J156" s="2"/>
      <c r="K156" s="2"/>
      <c r="L156" s="2"/>
      <c r="M156" s="2"/>
      <c r="N156" s="2"/>
      <c r="O156" s="2"/>
      <c r="P156" s="2"/>
      <c r="Q156" s="2"/>
      <c r="R156" s="2"/>
      <c r="S156" s="2"/>
      <c r="T156" s="2"/>
      <c r="U156" s="2"/>
    </row>
    <row r="157" spans="1:21">
      <c r="A157" s="1"/>
      <c r="B157" s="2"/>
      <c r="C157" s="2"/>
      <c r="D157" s="3"/>
      <c r="E157" s="4"/>
      <c r="F157" s="2"/>
      <c r="G157" s="2"/>
      <c r="H157" s="2"/>
      <c r="I157" s="2"/>
      <c r="J157" s="2"/>
      <c r="K157" s="2"/>
      <c r="L157" s="2"/>
      <c r="M157" s="2"/>
      <c r="N157" s="2"/>
      <c r="O157" s="2"/>
      <c r="P157" s="2"/>
      <c r="Q157" s="2"/>
      <c r="R157" s="2"/>
      <c r="S157" s="2"/>
      <c r="T157" s="2"/>
      <c r="U157" s="2"/>
    </row>
    <row r="158" spans="1:21">
      <c r="A158" s="1"/>
      <c r="B158" s="2"/>
      <c r="C158" s="2"/>
      <c r="D158" s="3"/>
      <c r="E158" s="4"/>
      <c r="F158" s="2"/>
      <c r="G158" s="2"/>
      <c r="H158" s="2"/>
      <c r="I158" s="2"/>
      <c r="J158" s="2"/>
      <c r="K158" s="2"/>
      <c r="L158" s="2"/>
      <c r="M158" s="2"/>
      <c r="N158" s="2"/>
      <c r="O158" s="2"/>
      <c r="P158" s="2"/>
      <c r="Q158" s="2"/>
      <c r="R158" s="2"/>
      <c r="S158" s="2"/>
      <c r="T158" s="2"/>
      <c r="U158" s="2"/>
    </row>
    <row r="159" spans="1:21">
      <c r="A159" s="1"/>
      <c r="B159" s="2"/>
      <c r="C159" s="2"/>
      <c r="D159" s="3"/>
      <c r="E159" s="4"/>
      <c r="F159" s="2"/>
      <c r="G159" s="2"/>
      <c r="H159" s="2"/>
      <c r="I159" s="2"/>
      <c r="J159" s="2"/>
      <c r="K159" s="2"/>
      <c r="L159" s="2"/>
      <c r="M159" s="2"/>
      <c r="N159" s="2"/>
      <c r="O159" s="2"/>
      <c r="P159" s="2"/>
      <c r="Q159" s="2"/>
      <c r="R159" s="2"/>
      <c r="S159" s="2"/>
      <c r="T159" s="2"/>
      <c r="U159" s="2"/>
    </row>
    <row r="160" spans="1:21">
      <c r="A160" s="1"/>
      <c r="B160" s="2"/>
      <c r="C160" s="2"/>
      <c r="D160" s="3"/>
      <c r="E160" s="4"/>
      <c r="F160" s="2"/>
      <c r="G160" s="2"/>
      <c r="H160" s="2"/>
      <c r="I160" s="2"/>
      <c r="J160" s="2"/>
      <c r="K160" s="2"/>
      <c r="L160" s="2"/>
      <c r="M160" s="2"/>
      <c r="N160" s="2"/>
      <c r="O160" s="2"/>
      <c r="P160" s="2"/>
      <c r="Q160" s="2"/>
      <c r="R160" s="2"/>
      <c r="S160" s="2"/>
      <c r="T160" s="2"/>
      <c r="U160" s="2"/>
    </row>
    <row r="161" spans="1:21">
      <c r="A161" s="1"/>
      <c r="B161" s="2"/>
      <c r="C161" s="2"/>
      <c r="D161" s="3"/>
      <c r="E161" s="4"/>
      <c r="F161" s="2"/>
      <c r="G161" s="2"/>
      <c r="H161" s="2"/>
      <c r="I161" s="2"/>
      <c r="J161" s="2"/>
      <c r="K161" s="2"/>
      <c r="L161" s="2"/>
      <c r="M161" s="2"/>
      <c r="N161" s="2"/>
      <c r="O161" s="2"/>
      <c r="P161" s="2"/>
      <c r="Q161" s="2"/>
      <c r="R161" s="2"/>
      <c r="S161" s="2"/>
      <c r="T161" s="2"/>
      <c r="U161" s="2"/>
    </row>
    <row r="162" spans="1:21">
      <c r="A162" s="1"/>
      <c r="B162" s="2"/>
      <c r="C162" s="2"/>
      <c r="D162" s="3"/>
      <c r="E162" s="4"/>
      <c r="F162" s="2"/>
      <c r="G162" s="2"/>
      <c r="H162" s="2"/>
      <c r="I162" s="2"/>
      <c r="J162" s="2"/>
      <c r="K162" s="2"/>
      <c r="L162" s="2"/>
      <c r="M162" s="2"/>
      <c r="N162" s="2"/>
      <c r="O162" s="2"/>
      <c r="P162" s="2"/>
      <c r="Q162" s="2"/>
      <c r="R162" s="2"/>
      <c r="S162" s="2"/>
      <c r="T162" s="2"/>
      <c r="U162" s="2"/>
    </row>
    <row r="163" spans="1:21">
      <c r="A163" s="1"/>
      <c r="B163" s="2"/>
      <c r="C163" s="2"/>
      <c r="D163" s="3"/>
      <c r="E163" s="4"/>
      <c r="F163" s="2"/>
      <c r="G163" s="2"/>
      <c r="H163" s="2"/>
      <c r="I163" s="2"/>
      <c r="J163" s="2"/>
      <c r="K163" s="2"/>
      <c r="L163" s="2"/>
      <c r="M163" s="2"/>
      <c r="N163" s="2"/>
      <c r="O163" s="2"/>
      <c r="P163" s="2"/>
      <c r="Q163" s="2"/>
      <c r="R163" s="2"/>
      <c r="S163" s="2"/>
      <c r="T163" s="2"/>
      <c r="U163" s="2"/>
    </row>
    <row r="164" spans="1:21">
      <c r="A164" s="1"/>
      <c r="B164" s="2"/>
      <c r="C164" s="2"/>
      <c r="D164" s="3"/>
      <c r="E164" s="4"/>
      <c r="F164" s="2"/>
      <c r="G164" s="2"/>
      <c r="H164" s="2"/>
      <c r="I164" s="2"/>
      <c r="J164" s="2"/>
      <c r="K164" s="2"/>
      <c r="L164" s="2"/>
      <c r="M164" s="2"/>
      <c r="N164" s="2"/>
      <c r="O164" s="2"/>
      <c r="P164" s="2"/>
      <c r="Q164" s="2"/>
      <c r="R164" s="2"/>
      <c r="S164" s="2"/>
      <c r="T164" s="2"/>
      <c r="U164" s="2"/>
    </row>
    <row r="165" spans="1:21">
      <c r="A165" s="1"/>
      <c r="B165" s="2"/>
      <c r="C165" s="2"/>
      <c r="D165" s="3"/>
      <c r="E165" s="4"/>
      <c r="F165" s="2"/>
      <c r="G165" s="2"/>
      <c r="H165" s="2"/>
      <c r="I165" s="2"/>
      <c r="J165" s="2"/>
      <c r="K165" s="2"/>
      <c r="L165" s="2"/>
      <c r="M165" s="2"/>
      <c r="N165" s="2"/>
      <c r="O165" s="2"/>
      <c r="P165" s="2"/>
      <c r="Q165" s="2"/>
      <c r="R165" s="2"/>
      <c r="S165" s="2"/>
      <c r="T165" s="2"/>
      <c r="U165" s="2"/>
    </row>
    <row r="166" spans="1:21">
      <c r="A166" s="1"/>
      <c r="B166" s="2"/>
      <c r="C166" s="2"/>
      <c r="D166" s="3"/>
      <c r="E166" s="4"/>
      <c r="F166" s="2"/>
      <c r="G166" s="2"/>
      <c r="H166" s="2"/>
      <c r="I166" s="2"/>
      <c r="J166" s="2"/>
      <c r="K166" s="2"/>
      <c r="L166" s="2"/>
      <c r="M166" s="2"/>
      <c r="N166" s="2"/>
      <c r="O166" s="2"/>
      <c r="P166" s="2"/>
      <c r="Q166" s="2"/>
      <c r="R166" s="2"/>
      <c r="S166" s="2"/>
      <c r="T166" s="2"/>
      <c r="U166" s="2"/>
    </row>
    <row r="167" spans="1:21">
      <c r="A167" s="1"/>
      <c r="B167" s="2"/>
      <c r="C167" s="2"/>
      <c r="D167" s="3"/>
      <c r="E167" s="4"/>
      <c r="F167" s="2"/>
      <c r="G167" s="2"/>
      <c r="H167" s="2"/>
      <c r="I167" s="2"/>
      <c r="J167" s="2"/>
      <c r="K167" s="2"/>
      <c r="L167" s="2"/>
      <c r="M167" s="2"/>
      <c r="N167" s="2"/>
      <c r="O167" s="2"/>
      <c r="P167" s="2"/>
      <c r="Q167" s="2"/>
      <c r="R167" s="2"/>
      <c r="S167" s="2"/>
      <c r="T167" s="2"/>
      <c r="U167" s="2"/>
    </row>
    <row r="168" spans="1:21">
      <c r="A168" s="1"/>
      <c r="B168" s="2"/>
      <c r="C168" s="2"/>
      <c r="D168" s="3"/>
      <c r="E168" s="4"/>
      <c r="F168" s="2"/>
      <c r="G168" s="2"/>
      <c r="H168" s="2"/>
      <c r="I168" s="2"/>
      <c r="J168" s="2"/>
      <c r="K168" s="2"/>
      <c r="L168" s="2"/>
      <c r="M168" s="2"/>
      <c r="N168" s="2"/>
      <c r="O168" s="2"/>
      <c r="P168" s="2"/>
      <c r="Q168" s="2"/>
      <c r="R168" s="2"/>
      <c r="S168" s="2"/>
      <c r="T168" s="2"/>
      <c r="U168" s="2"/>
    </row>
    <row r="169" spans="1:21">
      <c r="A169" s="1"/>
      <c r="B169" s="2"/>
      <c r="C169" s="2"/>
      <c r="D169" s="3"/>
      <c r="E169" s="4"/>
      <c r="F169" s="2"/>
      <c r="G169" s="2"/>
      <c r="H169" s="2"/>
      <c r="I169" s="2"/>
      <c r="J169" s="2"/>
      <c r="K169" s="2"/>
      <c r="L169" s="2"/>
      <c r="M169" s="2"/>
      <c r="N169" s="2"/>
      <c r="O169" s="2"/>
      <c r="P169" s="2"/>
      <c r="Q169" s="2"/>
      <c r="R169" s="2"/>
      <c r="S169" s="2"/>
      <c r="T169" s="2"/>
      <c r="U169" s="2"/>
    </row>
    <row r="170" spans="1:21">
      <c r="A170" s="1"/>
      <c r="B170" s="2"/>
      <c r="C170" s="2"/>
      <c r="D170" s="3"/>
      <c r="E170" s="4"/>
      <c r="F170" s="2"/>
      <c r="G170" s="2"/>
      <c r="H170" s="2"/>
      <c r="I170" s="2"/>
      <c r="J170" s="2"/>
      <c r="K170" s="2"/>
      <c r="L170" s="2"/>
      <c r="M170" s="2"/>
      <c r="N170" s="2"/>
      <c r="O170" s="2"/>
      <c r="P170" s="2"/>
      <c r="Q170" s="2"/>
      <c r="R170" s="2"/>
      <c r="S170" s="2"/>
      <c r="T170" s="2"/>
      <c r="U170" s="2"/>
    </row>
    <row r="171" spans="1:21">
      <c r="A171" s="1"/>
      <c r="B171" s="2"/>
      <c r="C171" s="2"/>
      <c r="D171" s="3"/>
      <c r="E171" s="4"/>
      <c r="F171" s="2"/>
      <c r="G171" s="2"/>
      <c r="H171" s="2"/>
      <c r="I171" s="2"/>
      <c r="J171" s="2"/>
      <c r="K171" s="2"/>
      <c r="L171" s="2"/>
      <c r="M171" s="2"/>
      <c r="N171" s="2"/>
      <c r="O171" s="2"/>
      <c r="P171" s="2"/>
      <c r="Q171" s="2"/>
      <c r="R171" s="2"/>
      <c r="S171" s="2"/>
      <c r="T171" s="2"/>
      <c r="U171" s="2"/>
    </row>
    <row r="172" spans="1:21">
      <c r="A172" s="1"/>
      <c r="B172" s="2"/>
      <c r="C172" s="2"/>
      <c r="D172" s="3"/>
      <c r="E172" s="4"/>
      <c r="F172" s="2"/>
      <c r="G172" s="2"/>
      <c r="H172" s="2"/>
      <c r="I172" s="2"/>
      <c r="J172" s="2"/>
      <c r="K172" s="2"/>
      <c r="L172" s="2"/>
      <c r="M172" s="2"/>
      <c r="N172" s="2"/>
      <c r="O172" s="2"/>
      <c r="P172" s="2"/>
      <c r="Q172" s="2"/>
      <c r="R172" s="2"/>
      <c r="S172" s="2"/>
      <c r="T172" s="2"/>
      <c r="U172" s="2"/>
    </row>
    <row r="173" spans="1:21">
      <c r="A173" s="1"/>
      <c r="B173" s="2"/>
      <c r="C173" s="2"/>
      <c r="D173" s="3"/>
      <c r="E173" s="4"/>
      <c r="F173" s="2"/>
      <c r="G173" s="2"/>
      <c r="H173" s="2"/>
      <c r="I173" s="2"/>
      <c r="J173" s="2"/>
      <c r="K173" s="2"/>
      <c r="L173" s="2"/>
      <c r="M173" s="2"/>
      <c r="N173" s="2"/>
      <c r="O173" s="2"/>
      <c r="P173" s="2"/>
      <c r="Q173" s="2"/>
      <c r="R173" s="2"/>
      <c r="S173" s="2"/>
      <c r="T173" s="2"/>
      <c r="U173" s="2"/>
    </row>
    <row r="174" spans="1:21">
      <c r="A174" s="1"/>
      <c r="B174" s="2"/>
      <c r="C174" s="2"/>
      <c r="D174" s="3"/>
      <c r="E174" s="4"/>
      <c r="F174" s="2"/>
      <c r="G174" s="2"/>
      <c r="H174" s="2"/>
      <c r="I174" s="2"/>
      <c r="J174" s="2"/>
      <c r="K174" s="2"/>
      <c r="L174" s="2"/>
      <c r="M174" s="2"/>
      <c r="N174" s="2"/>
      <c r="O174" s="2"/>
      <c r="P174" s="2"/>
      <c r="Q174" s="2"/>
      <c r="R174" s="2"/>
      <c r="S174" s="2"/>
      <c r="T174" s="2"/>
      <c r="U174" s="2"/>
    </row>
    <row r="175" spans="1:21">
      <c r="A175" s="1"/>
      <c r="B175" s="2"/>
      <c r="C175" s="2"/>
      <c r="D175" s="3"/>
      <c r="E175" s="4"/>
      <c r="F175" s="2"/>
      <c r="G175" s="2"/>
      <c r="H175" s="2"/>
      <c r="I175" s="2"/>
      <c r="J175" s="2"/>
      <c r="K175" s="2"/>
      <c r="L175" s="2"/>
      <c r="M175" s="2"/>
      <c r="N175" s="2"/>
      <c r="O175" s="2"/>
      <c r="P175" s="2"/>
      <c r="Q175" s="2"/>
      <c r="R175" s="2"/>
      <c r="S175" s="2"/>
      <c r="T175" s="2"/>
      <c r="U175" s="2"/>
    </row>
    <row r="176" spans="1:21">
      <c r="A176" s="1"/>
      <c r="B176" s="2"/>
      <c r="C176" s="2"/>
      <c r="D176" s="3"/>
      <c r="E176" s="4"/>
      <c r="F176" s="2"/>
      <c r="G176" s="2"/>
      <c r="H176" s="2"/>
      <c r="I176" s="2"/>
      <c r="J176" s="2"/>
      <c r="K176" s="2"/>
      <c r="L176" s="2"/>
      <c r="M176" s="2"/>
      <c r="N176" s="2"/>
      <c r="O176" s="2"/>
      <c r="P176" s="2"/>
      <c r="Q176" s="2"/>
      <c r="R176" s="2"/>
      <c r="S176" s="2"/>
      <c r="T176" s="2"/>
      <c r="U176" s="2"/>
    </row>
    <row r="177" spans="1:21">
      <c r="A177" s="1"/>
      <c r="B177" s="2"/>
      <c r="C177" s="2"/>
      <c r="D177" s="3"/>
      <c r="E177" s="4"/>
      <c r="F177" s="2"/>
      <c r="G177" s="2"/>
      <c r="H177" s="2"/>
      <c r="I177" s="2"/>
      <c r="J177" s="2"/>
      <c r="K177" s="2"/>
      <c r="L177" s="2"/>
      <c r="M177" s="2"/>
      <c r="N177" s="2"/>
      <c r="O177" s="2"/>
      <c r="P177" s="2"/>
      <c r="Q177" s="2"/>
      <c r="R177" s="2"/>
      <c r="S177" s="2"/>
      <c r="T177" s="2"/>
      <c r="U177" s="2"/>
    </row>
    <row r="178" spans="1:21">
      <c r="A178" s="1"/>
      <c r="B178" s="2"/>
      <c r="C178" s="2"/>
      <c r="D178" s="3"/>
      <c r="E178" s="4"/>
      <c r="F178" s="2"/>
      <c r="G178" s="2"/>
      <c r="H178" s="2"/>
      <c r="I178" s="2"/>
      <c r="J178" s="2"/>
      <c r="K178" s="2"/>
      <c r="L178" s="2"/>
      <c r="M178" s="2"/>
      <c r="N178" s="2"/>
      <c r="O178" s="2"/>
      <c r="P178" s="2"/>
      <c r="Q178" s="2"/>
      <c r="R178" s="2"/>
      <c r="S178" s="2"/>
      <c r="T178" s="2"/>
      <c r="U178" s="2"/>
    </row>
    <row r="179" spans="1:21">
      <c r="A179" s="1"/>
      <c r="B179" s="2"/>
      <c r="C179" s="2"/>
      <c r="D179" s="3"/>
      <c r="E179" s="4"/>
      <c r="F179" s="2"/>
      <c r="G179" s="2"/>
      <c r="H179" s="2"/>
      <c r="I179" s="2"/>
      <c r="J179" s="2"/>
      <c r="K179" s="2"/>
      <c r="L179" s="2"/>
      <c r="M179" s="2"/>
      <c r="N179" s="2"/>
      <c r="O179" s="2"/>
      <c r="P179" s="2"/>
      <c r="Q179" s="2"/>
      <c r="R179" s="2"/>
      <c r="S179" s="2"/>
      <c r="T179" s="2"/>
      <c r="U179" s="2"/>
    </row>
    <row r="180" spans="1:21">
      <c r="A180" s="1"/>
      <c r="B180" s="2"/>
      <c r="C180" s="2"/>
      <c r="D180" s="3"/>
      <c r="E180" s="4"/>
      <c r="F180" s="2"/>
      <c r="G180" s="2"/>
      <c r="H180" s="2"/>
      <c r="I180" s="2"/>
      <c r="J180" s="2"/>
      <c r="K180" s="2"/>
      <c r="L180" s="2"/>
      <c r="M180" s="2"/>
      <c r="N180" s="2"/>
      <c r="O180" s="2"/>
      <c r="P180" s="2"/>
      <c r="Q180" s="2"/>
      <c r="R180" s="2"/>
      <c r="S180" s="2"/>
      <c r="T180" s="2"/>
      <c r="U180" s="2"/>
    </row>
    <row r="181" spans="1:21">
      <c r="A181" s="1"/>
      <c r="B181" s="2"/>
      <c r="C181" s="2"/>
      <c r="D181" s="3"/>
      <c r="E181" s="4"/>
      <c r="F181" s="2"/>
      <c r="G181" s="2"/>
      <c r="H181" s="2"/>
      <c r="I181" s="2"/>
      <c r="J181" s="2"/>
      <c r="K181" s="2"/>
      <c r="L181" s="2"/>
      <c r="M181" s="2"/>
      <c r="N181" s="2"/>
      <c r="O181" s="2"/>
      <c r="P181" s="2"/>
      <c r="Q181" s="2"/>
      <c r="R181" s="2"/>
      <c r="S181" s="2"/>
      <c r="T181" s="2"/>
      <c r="U181" s="2"/>
    </row>
    <row r="182" spans="1:21">
      <c r="A182" s="1"/>
      <c r="B182" s="2"/>
      <c r="C182" s="2"/>
      <c r="D182" s="3"/>
      <c r="E182" s="4"/>
      <c r="F182" s="2"/>
      <c r="G182" s="2"/>
      <c r="H182" s="2"/>
      <c r="I182" s="2"/>
      <c r="J182" s="2"/>
      <c r="K182" s="2"/>
      <c r="L182" s="2"/>
      <c r="M182" s="2"/>
      <c r="N182" s="2"/>
      <c r="O182" s="2"/>
      <c r="P182" s="2"/>
      <c r="Q182" s="2"/>
      <c r="R182" s="2"/>
      <c r="S182" s="2"/>
      <c r="T182" s="2"/>
      <c r="U182" s="2"/>
    </row>
    <row r="183" spans="1:21">
      <c r="A183" s="1"/>
      <c r="B183" s="2"/>
      <c r="C183" s="2"/>
      <c r="D183" s="3"/>
      <c r="E183" s="4"/>
      <c r="F183" s="2"/>
      <c r="G183" s="2"/>
      <c r="H183" s="2"/>
      <c r="I183" s="2"/>
      <c r="J183" s="2"/>
      <c r="K183" s="2"/>
      <c r="L183" s="2"/>
      <c r="M183" s="2"/>
      <c r="N183" s="2"/>
      <c r="O183" s="2"/>
      <c r="P183" s="2"/>
      <c r="Q183" s="2"/>
      <c r="R183" s="2"/>
      <c r="S183" s="2"/>
      <c r="T183" s="2"/>
      <c r="U183" s="2"/>
    </row>
    <row r="184" spans="1:21">
      <c r="A184" s="1"/>
      <c r="B184" s="2"/>
      <c r="C184" s="2"/>
      <c r="D184" s="3"/>
      <c r="E184" s="4"/>
      <c r="F184" s="2"/>
      <c r="G184" s="2"/>
      <c r="H184" s="2"/>
      <c r="I184" s="2"/>
      <c r="J184" s="2"/>
      <c r="K184" s="2"/>
      <c r="L184" s="2"/>
      <c r="M184" s="2"/>
      <c r="N184" s="2"/>
      <c r="O184" s="2"/>
      <c r="P184" s="2"/>
      <c r="Q184" s="2"/>
      <c r="R184" s="2"/>
      <c r="S184" s="2"/>
      <c r="T184" s="2"/>
      <c r="U184" s="2"/>
    </row>
    <row r="185" spans="1:21">
      <c r="A185" s="1"/>
      <c r="B185" s="2"/>
      <c r="C185" s="2"/>
      <c r="D185" s="3"/>
      <c r="E185" s="4"/>
      <c r="F185" s="2"/>
      <c r="G185" s="2"/>
      <c r="H185" s="2"/>
      <c r="I185" s="2"/>
      <c r="J185" s="2"/>
      <c r="K185" s="2"/>
      <c r="L185" s="2"/>
      <c r="M185" s="2"/>
      <c r="N185" s="2"/>
      <c r="O185" s="2"/>
      <c r="P185" s="2"/>
      <c r="Q185" s="2"/>
      <c r="R185" s="2"/>
      <c r="S185" s="2"/>
      <c r="T185" s="2"/>
      <c r="U185" s="2"/>
    </row>
    <row r="186" spans="1:21">
      <c r="A186" s="1"/>
      <c r="B186" s="2"/>
      <c r="C186" s="2"/>
      <c r="D186" s="3"/>
      <c r="E186" s="4"/>
      <c r="F186" s="2"/>
      <c r="G186" s="2"/>
      <c r="H186" s="2"/>
      <c r="I186" s="2"/>
      <c r="J186" s="2"/>
      <c r="K186" s="2"/>
      <c r="L186" s="2"/>
      <c r="M186" s="2"/>
      <c r="N186" s="2"/>
      <c r="O186" s="2"/>
      <c r="P186" s="2"/>
      <c r="Q186" s="2"/>
      <c r="R186" s="2"/>
      <c r="S186" s="2"/>
      <c r="T186" s="2"/>
      <c r="U186" s="2"/>
    </row>
    <row r="187" spans="1:21">
      <c r="A187" s="1"/>
      <c r="B187" s="2"/>
      <c r="C187" s="2"/>
      <c r="D187" s="3"/>
      <c r="E187" s="4"/>
      <c r="F187" s="2"/>
      <c r="G187" s="2"/>
      <c r="H187" s="2"/>
      <c r="I187" s="2"/>
      <c r="J187" s="2"/>
      <c r="K187" s="2"/>
      <c r="L187" s="2"/>
      <c r="M187" s="2"/>
      <c r="N187" s="2"/>
      <c r="O187" s="2"/>
      <c r="P187" s="2"/>
      <c r="Q187" s="2"/>
      <c r="R187" s="2"/>
      <c r="S187" s="2"/>
      <c r="T187" s="2"/>
      <c r="U187" s="2"/>
    </row>
    <row r="188" spans="1:21">
      <c r="A188" s="1"/>
      <c r="B188" s="2"/>
      <c r="C188" s="2"/>
      <c r="D188" s="3"/>
      <c r="E188" s="4"/>
      <c r="F188" s="2"/>
      <c r="G188" s="2"/>
      <c r="H188" s="2"/>
      <c r="I188" s="2"/>
      <c r="J188" s="2"/>
      <c r="K188" s="2"/>
      <c r="L188" s="2"/>
      <c r="M188" s="2"/>
      <c r="N188" s="2"/>
      <c r="O188" s="2"/>
      <c r="P188" s="2"/>
      <c r="Q188" s="2"/>
      <c r="R188" s="2"/>
      <c r="S188" s="2"/>
      <c r="T188" s="2"/>
      <c r="U188" s="2"/>
    </row>
    <row r="189" spans="1:21">
      <c r="A189" s="1"/>
      <c r="B189" s="2"/>
      <c r="C189" s="2"/>
      <c r="D189" s="3"/>
      <c r="E189" s="4"/>
      <c r="F189" s="2"/>
      <c r="G189" s="2"/>
      <c r="H189" s="2"/>
      <c r="I189" s="2"/>
      <c r="J189" s="2"/>
      <c r="K189" s="2"/>
      <c r="L189" s="2"/>
      <c r="M189" s="2"/>
      <c r="N189" s="2"/>
      <c r="O189" s="2"/>
      <c r="P189" s="2"/>
      <c r="Q189" s="2"/>
      <c r="R189" s="2"/>
      <c r="S189" s="2"/>
      <c r="T189" s="2"/>
      <c r="U189" s="2"/>
    </row>
    <row r="190" spans="1:21">
      <c r="A190" s="1"/>
      <c r="B190" s="2"/>
      <c r="C190" s="2"/>
      <c r="D190" s="3"/>
      <c r="E190" s="4"/>
      <c r="F190" s="2"/>
      <c r="G190" s="2"/>
      <c r="H190" s="2"/>
      <c r="I190" s="2"/>
      <c r="J190" s="2"/>
      <c r="K190" s="2"/>
      <c r="L190" s="2"/>
      <c r="M190" s="2"/>
      <c r="N190" s="2"/>
      <c r="O190" s="2"/>
      <c r="P190" s="2"/>
      <c r="Q190" s="2"/>
      <c r="R190" s="2"/>
      <c r="S190" s="2"/>
      <c r="T190" s="2"/>
      <c r="U190" s="2"/>
    </row>
    <row r="191" spans="1:21">
      <c r="A191" s="1"/>
      <c r="B191" s="2"/>
      <c r="C191" s="2"/>
      <c r="D191" s="3"/>
      <c r="E191" s="4"/>
      <c r="F191" s="2"/>
      <c r="G191" s="2"/>
      <c r="H191" s="2"/>
      <c r="I191" s="2"/>
      <c r="J191" s="2"/>
      <c r="K191" s="2"/>
      <c r="L191" s="2"/>
      <c r="M191" s="2"/>
      <c r="N191" s="2"/>
      <c r="O191" s="2"/>
      <c r="P191" s="2"/>
      <c r="Q191" s="2"/>
      <c r="R191" s="2"/>
      <c r="S191" s="2"/>
      <c r="T191" s="2"/>
      <c r="U191" s="2"/>
    </row>
    <row r="192" spans="1:21">
      <c r="A192" s="1"/>
      <c r="B192" s="2"/>
      <c r="C192" s="2"/>
      <c r="D192" s="3"/>
      <c r="E192" s="4"/>
      <c r="F192" s="2"/>
      <c r="G192" s="2"/>
      <c r="H192" s="2"/>
      <c r="I192" s="2"/>
      <c r="J192" s="2"/>
      <c r="K192" s="2"/>
      <c r="L192" s="2"/>
      <c r="M192" s="2"/>
      <c r="N192" s="2"/>
      <c r="O192" s="2"/>
      <c r="P192" s="2"/>
      <c r="Q192" s="2"/>
      <c r="R192" s="2"/>
      <c r="S192" s="2"/>
      <c r="T192" s="2"/>
      <c r="U192" s="2"/>
    </row>
    <row r="193" spans="1:21">
      <c r="A193" s="1"/>
      <c r="B193" s="2"/>
      <c r="C193" s="2"/>
      <c r="D193" s="3"/>
      <c r="E193" s="4"/>
      <c r="F193" s="2"/>
      <c r="G193" s="2"/>
      <c r="H193" s="2"/>
      <c r="I193" s="2"/>
      <c r="J193" s="2"/>
      <c r="K193" s="2"/>
      <c r="L193" s="2"/>
      <c r="M193" s="2"/>
      <c r="N193" s="2"/>
      <c r="O193" s="2"/>
      <c r="P193" s="2"/>
      <c r="Q193" s="2"/>
      <c r="R193" s="2"/>
      <c r="S193" s="2"/>
      <c r="T193" s="2"/>
      <c r="U193" s="2"/>
    </row>
    <row r="194" spans="1:21">
      <c r="A194" s="1"/>
      <c r="B194" s="2"/>
      <c r="C194" s="2"/>
      <c r="D194" s="3"/>
      <c r="E194" s="4"/>
      <c r="F194" s="2"/>
      <c r="G194" s="2"/>
      <c r="H194" s="2"/>
      <c r="I194" s="2"/>
      <c r="J194" s="2"/>
      <c r="K194" s="2"/>
      <c r="L194" s="2"/>
      <c r="M194" s="2"/>
      <c r="N194" s="2"/>
      <c r="O194" s="2"/>
      <c r="P194" s="2"/>
      <c r="Q194" s="2"/>
      <c r="R194" s="2"/>
      <c r="S194" s="2"/>
      <c r="T194" s="2"/>
      <c r="U194" s="2"/>
    </row>
    <row r="195" spans="1:21">
      <c r="A195" s="1"/>
      <c r="B195" s="2"/>
      <c r="C195" s="2"/>
      <c r="D195" s="3"/>
      <c r="E195" s="4"/>
      <c r="F195" s="2"/>
      <c r="G195" s="2"/>
      <c r="H195" s="2"/>
      <c r="I195" s="2"/>
      <c r="J195" s="2"/>
      <c r="K195" s="2"/>
      <c r="L195" s="2"/>
      <c r="M195" s="2"/>
      <c r="N195" s="2"/>
      <c r="O195" s="2"/>
      <c r="P195" s="2"/>
      <c r="Q195" s="2"/>
      <c r="R195" s="2"/>
      <c r="S195" s="2"/>
      <c r="T195" s="2"/>
      <c r="U195" s="2"/>
    </row>
    <row r="196" spans="1:21">
      <c r="A196" s="1"/>
      <c r="B196" s="2"/>
      <c r="C196" s="2"/>
      <c r="D196" s="3"/>
      <c r="E196" s="4"/>
      <c r="F196" s="2"/>
      <c r="G196" s="2"/>
      <c r="H196" s="2"/>
      <c r="I196" s="2"/>
      <c r="J196" s="2"/>
      <c r="K196" s="2"/>
      <c r="L196" s="2"/>
      <c r="M196" s="2"/>
      <c r="N196" s="2"/>
      <c r="O196" s="2"/>
      <c r="P196" s="2"/>
      <c r="Q196" s="2"/>
      <c r="R196" s="2"/>
      <c r="S196" s="2"/>
      <c r="T196" s="2"/>
      <c r="U196" s="2"/>
    </row>
    <row r="197" spans="1:21">
      <c r="A197" s="1"/>
      <c r="B197" s="2"/>
      <c r="C197" s="2"/>
      <c r="D197" s="3"/>
      <c r="E197" s="4"/>
      <c r="F197" s="2"/>
      <c r="G197" s="2"/>
      <c r="H197" s="2"/>
      <c r="I197" s="2"/>
      <c r="J197" s="2"/>
      <c r="K197" s="2"/>
      <c r="L197" s="2"/>
      <c r="M197" s="2"/>
      <c r="N197" s="2"/>
      <c r="O197" s="2"/>
      <c r="P197" s="2"/>
      <c r="Q197" s="2"/>
      <c r="R197" s="2"/>
      <c r="S197" s="2"/>
      <c r="T197" s="2"/>
      <c r="U197" s="2"/>
    </row>
    <row r="198" spans="1:21">
      <c r="A198" s="1"/>
      <c r="B198" s="2"/>
      <c r="C198" s="2"/>
      <c r="D198" s="3"/>
      <c r="E198" s="4"/>
      <c r="F198" s="2"/>
      <c r="G198" s="2"/>
      <c r="H198" s="2"/>
      <c r="I198" s="2"/>
      <c r="J198" s="2"/>
      <c r="K198" s="2"/>
      <c r="L198" s="2"/>
      <c r="M198" s="2"/>
      <c r="N198" s="2"/>
      <c r="O198" s="2"/>
      <c r="P198" s="2"/>
      <c r="Q198" s="2"/>
      <c r="R198" s="2"/>
      <c r="S198" s="2"/>
      <c r="T198" s="2"/>
      <c r="U198" s="2"/>
    </row>
    <row r="199" spans="1:21">
      <c r="A199" s="1"/>
      <c r="B199" s="2"/>
      <c r="C199" s="2"/>
      <c r="D199" s="3"/>
      <c r="E199" s="4"/>
      <c r="F199" s="2"/>
      <c r="G199" s="2"/>
      <c r="H199" s="2"/>
      <c r="I199" s="2"/>
      <c r="J199" s="2"/>
      <c r="K199" s="2"/>
      <c r="L199" s="2"/>
      <c r="M199" s="2"/>
      <c r="N199" s="2"/>
      <c r="O199" s="2"/>
      <c r="P199" s="2"/>
      <c r="Q199" s="2"/>
      <c r="R199" s="2"/>
      <c r="S199" s="2"/>
      <c r="T199" s="2"/>
      <c r="U199" s="2"/>
    </row>
    <row r="200" spans="1:21">
      <c r="A200" s="1"/>
      <c r="B200" s="2"/>
      <c r="C200" s="2"/>
      <c r="D200" s="3"/>
      <c r="E200" s="4"/>
      <c r="F200" s="2"/>
      <c r="G200" s="2"/>
      <c r="H200" s="2"/>
      <c r="I200" s="2"/>
      <c r="J200" s="2"/>
      <c r="K200" s="2"/>
      <c r="L200" s="2"/>
      <c r="M200" s="2"/>
      <c r="N200" s="2"/>
      <c r="O200" s="2"/>
      <c r="P200" s="2"/>
      <c r="Q200" s="2"/>
      <c r="R200" s="2"/>
      <c r="S200" s="2"/>
      <c r="T200" s="2"/>
      <c r="U200" s="2"/>
    </row>
    <row r="201" spans="1:21">
      <c r="A201" s="1"/>
      <c r="B201" s="2"/>
      <c r="C201" s="2"/>
      <c r="D201" s="3"/>
      <c r="E201" s="4"/>
      <c r="F201" s="2"/>
      <c r="G201" s="2"/>
      <c r="H201" s="2"/>
      <c r="I201" s="2"/>
      <c r="J201" s="2"/>
      <c r="K201" s="2"/>
      <c r="L201" s="2"/>
      <c r="M201" s="2"/>
      <c r="N201" s="2"/>
      <c r="O201" s="2"/>
      <c r="P201" s="2"/>
      <c r="Q201" s="2"/>
      <c r="R201" s="2"/>
      <c r="S201" s="2"/>
      <c r="T201" s="2"/>
      <c r="U201" s="2"/>
    </row>
    <row r="202" spans="1:21">
      <c r="A202" s="1"/>
      <c r="B202" s="2"/>
      <c r="C202" s="2"/>
      <c r="D202" s="3"/>
      <c r="E202" s="4"/>
      <c r="F202" s="2"/>
      <c r="G202" s="2"/>
      <c r="H202" s="2"/>
      <c r="I202" s="2"/>
      <c r="J202" s="2"/>
      <c r="K202" s="2"/>
      <c r="L202" s="2"/>
      <c r="M202" s="2"/>
      <c r="N202" s="2"/>
      <c r="O202" s="2"/>
      <c r="P202" s="2"/>
      <c r="Q202" s="2"/>
      <c r="R202" s="2"/>
      <c r="S202" s="2"/>
      <c r="T202" s="2"/>
      <c r="U202" s="2"/>
    </row>
    <row r="203" spans="1:21">
      <c r="A203" s="1"/>
      <c r="B203" s="2"/>
      <c r="C203" s="2"/>
      <c r="D203" s="3"/>
      <c r="E203" s="4"/>
      <c r="F203" s="2"/>
      <c r="G203" s="2"/>
      <c r="H203" s="2"/>
      <c r="I203" s="2"/>
      <c r="J203" s="2"/>
      <c r="K203" s="2"/>
      <c r="L203" s="2"/>
      <c r="M203" s="2"/>
      <c r="N203" s="2"/>
      <c r="O203" s="2"/>
      <c r="P203" s="2"/>
      <c r="Q203" s="2"/>
      <c r="R203" s="2"/>
      <c r="S203" s="2"/>
      <c r="T203" s="2"/>
      <c r="U203" s="2"/>
    </row>
    <row r="204" spans="1:21">
      <c r="A204" s="1"/>
      <c r="B204" s="2"/>
      <c r="C204" s="2"/>
      <c r="D204" s="3"/>
      <c r="E204" s="4"/>
      <c r="F204" s="2"/>
      <c r="G204" s="2"/>
      <c r="H204" s="2"/>
      <c r="I204" s="2"/>
      <c r="J204" s="2"/>
      <c r="K204" s="2"/>
      <c r="L204" s="2"/>
      <c r="M204" s="2"/>
      <c r="N204" s="2"/>
      <c r="O204" s="2"/>
      <c r="P204" s="2"/>
      <c r="Q204" s="2"/>
      <c r="R204" s="2"/>
      <c r="S204" s="2"/>
      <c r="T204" s="2"/>
      <c r="U204" s="2"/>
    </row>
    <row r="205" spans="1:21">
      <c r="A205" s="1"/>
      <c r="B205" s="2"/>
      <c r="C205" s="2"/>
      <c r="D205" s="3"/>
      <c r="E205" s="4"/>
      <c r="F205" s="2"/>
      <c r="G205" s="2"/>
      <c r="H205" s="2"/>
      <c r="I205" s="2"/>
      <c r="J205" s="2"/>
      <c r="K205" s="2"/>
      <c r="L205" s="2"/>
      <c r="M205" s="2"/>
      <c r="N205" s="2"/>
      <c r="O205" s="2"/>
      <c r="P205" s="2"/>
      <c r="Q205" s="2"/>
      <c r="R205" s="2"/>
      <c r="S205" s="2"/>
      <c r="T205" s="2"/>
      <c r="U205" s="2"/>
    </row>
    <row r="206" spans="1:21">
      <c r="A206" s="1"/>
      <c r="B206" s="2"/>
      <c r="C206" s="2"/>
      <c r="D206" s="3"/>
      <c r="E206" s="4"/>
      <c r="F206" s="2"/>
      <c r="G206" s="2"/>
      <c r="H206" s="2"/>
      <c r="I206" s="2"/>
      <c r="J206" s="2"/>
      <c r="K206" s="2"/>
      <c r="L206" s="2"/>
      <c r="M206" s="2"/>
      <c r="N206" s="2"/>
      <c r="O206" s="2"/>
      <c r="P206" s="2"/>
      <c r="Q206" s="2"/>
      <c r="R206" s="2"/>
      <c r="S206" s="2"/>
      <c r="T206" s="2"/>
      <c r="U206" s="2"/>
    </row>
    <row r="207" spans="1:21">
      <c r="A207" s="1"/>
      <c r="B207" s="2"/>
      <c r="C207" s="2"/>
      <c r="D207" s="3"/>
      <c r="E207" s="4"/>
      <c r="F207" s="2"/>
      <c r="G207" s="2"/>
      <c r="H207" s="2"/>
      <c r="I207" s="2"/>
      <c r="J207" s="2"/>
      <c r="K207" s="2"/>
      <c r="L207" s="2"/>
      <c r="M207" s="2"/>
      <c r="N207" s="2"/>
      <c r="O207" s="2"/>
      <c r="P207" s="2"/>
      <c r="Q207" s="2"/>
      <c r="R207" s="2"/>
      <c r="S207" s="2"/>
      <c r="T207" s="2"/>
      <c r="U207" s="2"/>
    </row>
    <row r="208" spans="1:21">
      <c r="A208" s="1"/>
      <c r="B208" s="2"/>
      <c r="C208" s="2"/>
      <c r="D208" s="3"/>
      <c r="E208" s="4"/>
      <c r="F208" s="2"/>
      <c r="G208" s="2"/>
      <c r="H208" s="2"/>
      <c r="I208" s="2"/>
      <c r="J208" s="2"/>
      <c r="K208" s="2"/>
      <c r="L208" s="2"/>
      <c r="M208" s="2"/>
      <c r="N208" s="2"/>
      <c r="O208" s="2"/>
      <c r="P208" s="2"/>
      <c r="Q208" s="2"/>
      <c r="R208" s="2"/>
      <c r="S208" s="2"/>
      <c r="T208" s="2"/>
      <c r="U208" s="2"/>
    </row>
    <row r="209" spans="1:21">
      <c r="A209" s="1"/>
      <c r="B209" s="2"/>
      <c r="C209" s="2"/>
      <c r="D209" s="3"/>
      <c r="E209" s="4"/>
      <c r="F209" s="2"/>
      <c r="G209" s="2"/>
      <c r="H209" s="2"/>
      <c r="I209" s="2"/>
      <c r="J209" s="2"/>
      <c r="K209" s="2"/>
      <c r="L209" s="2"/>
      <c r="M209" s="2"/>
      <c r="N209" s="2"/>
      <c r="O209" s="2"/>
      <c r="P209" s="2"/>
      <c r="Q209" s="2"/>
      <c r="R209" s="2"/>
      <c r="S209" s="2"/>
      <c r="T209" s="2"/>
      <c r="U209" s="2"/>
    </row>
    <row r="210" spans="1:21">
      <c r="A210" s="1"/>
      <c r="B210" s="2"/>
      <c r="C210" s="2"/>
      <c r="D210" s="3"/>
      <c r="E210" s="4"/>
      <c r="F210" s="2"/>
      <c r="G210" s="2"/>
      <c r="H210" s="2"/>
      <c r="I210" s="2"/>
      <c r="J210" s="2"/>
      <c r="K210" s="2"/>
      <c r="L210" s="2"/>
      <c r="M210" s="2"/>
      <c r="N210" s="2"/>
      <c r="O210" s="2"/>
      <c r="P210" s="2"/>
      <c r="Q210" s="2"/>
      <c r="R210" s="2"/>
      <c r="S210" s="2"/>
      <c r="T210" s="2"/>
      <c r="U210" s="2"/>
    </row>
    <row r="211" spans="1:21">
      <c r="A211" s="1"/>
      <c r="B211" s="2"/>
      <c r="C211" s="2"/>
      <c r="D211" s="3"/>
      <c r="E211" s="4"/>
      <c r="F211" s="2"/>
      <c r="G211" s="2"/>
      <c r="H211" s="2"/>
      <c r="I211" s="2"/>
      <c r="J211" s="2"/>
      <c r="K211" s="2"/>
      <c r="L211" s="2"/>
      <c r="M211" s="2"/>
      <c r="N211" s="2"/>
      <c r="O211" s="2"/>
      <c r="P211" s="2"/>
      <c r="Q211" s="2"/>
      <c r="R211" s="2"/>
      <c r="S211" s="2"/>
      <c r="T211" s="2"/>
      <c r="U211" s="2"/>
    </row>
    <row r="212" spans="1:21">
      <c r="A212" s="1"/>
      <c r="B212" s="2"/>
      <c r="C212" s="2"/>
      <c r="D212" s="3"/>
      <c r="E212" s="4"/>
      <c r="F212" s="2"/>
      <c r="G212" s="2"/>
      <c r="H212" s="2"/>
      <c r="I212" s="2"/>
      <c r="J212" s="2"/>
      <c r="K212" s="2"/>
      <c r="L212" s="2"/>
      <c r="M212" s="2"/>
      <c r="N212" s="2"/>
      <c r="O212" s="2"/>
      <c r="P212" s="2"/>
      <c r="Q212" s="2"/>
      <c r="R212" s="2"/>
      <c r="S212" s="2"/>
      <c r="T212" s="2"/>
      <c r="U212" s="2"/>
    </row>
    <row r="213" spans="1:21">
      <c r="A213" s="1"/>
      <c r="B213" s="2"/>
      <c r="C213" s="2"/>
      <c r="D213" s="3"/>
      <c r="E213" s="4"/>
      <c r="F213" s="2"/>
      <c r="G213" s="2"/>
      <c r="H213" s="2"/>
      <c r="I213" s="2"/>
      <c r="J213" s="2"/>
      <c r="K213" s="2"/>
      <c r="L213" s="2"/>
      <c r="M213" s="2"/>
      <c r="N213" s="2"/>
      <c r="O213" s="2"/>
      <c r="P213" s="2"/>
      <c r="Q213" s="2"/>
      <c r="R213" s="2"/>
      <c r="S213" s="2"/>
      <c r="T213" s="2"/>
      <c r="U213" s="2"/>
    </row>
    <row r="214" spans="1:21">
      <c r="A214" s="1"/>
      <c r="B214" s="2"/>
      <c r="C214" s="2"/>
      <c r="D214" s="3"/>
      <c r="E214" s="4"/>
      <c r="F214" s="2"/>
      <c r="G214" s="2"/>
      <c r="H214" s="2"/>
      <c r="I214" s="2"/>
      <c r="J214" s="2"/>
      <c r="K214" s="2"/>
      <c r="L214" s="2"/>
      <c r="M214" s="2"/>
      <c r="N214" s="2"/>
      <c r="O214" s="2"/>
      <c r="P214" s="2"/>
      <c r="Q214" s="2"/>
      <c r="R214" s="2"/>
      <c r="S214" s="2"/>
      <c r="T214" s="2"/>
      <c r="U214" s="2"/>
    </row>
    <row r="215" spans="1:21">
      <c r="A215" s="1"/>
      <c r="B215" s="2"/>
      <c r="C215" s="2"/>
      <c r="D215" s="3"/>
      <c r="E215" s="4"/>
      <c r="F215" s="2"/>
      <c r="G215" s="2"/>
      <c r="H215" s="2"/>
      <c r="I215" s="2"/>
      <c r="J215" s="2"/>
      <c r="K215" s="2"/>
      <c r="L215" s="2"/>
      <c r="M215" s="2"/>
      <c r="N215" s="2"/>
      <c r="O215" s="2"/>
      <c r="P215" s="2"/>
      <c r="Q215" s="2"/>
      <c r="R215" s="2"/>
      <c r="S215" s="2"/>
      <c r="T215" s="2"/>
      <c r="U215" s="2"/>
    </row>
    <row r="216" spans="1:21">
      <c r="A216" s="1"/>
      <c r="B216" s="2"/>
      <c r="C216" s="2"/>
      <c r="D216" s="3"/>
      <c r="E216" s="4"/>
      <c r="F216" s="2"/>
      <c r="G216" s="2"/>
      <c r="H216" s="2"/>
      <c r="I216" s="2"/>
      <c r="J216" s="2"/>
      <c r="K216" s="2"/>
      <c r="L216" s="2"/>
      <c r="M216" s="2"/>
      <c r="N216" s="2"/>
      <c r="O216" s="2"/>
      <c r="P216" s="2"/>
      <c r="Q216" s="2"/>
      <c r="R216" s="2"/>
      <c r="S216" s="2"/>
      <c r="T216" s="2"/>
      <c r="U216" s="2"/>
    </row>
    <row r="217" spans="1:21">
      <c r="A217" s="1"/>
      <c r="B217" s="2"/>
      <c r="C217" s="2"/>
      <c r="D217" s="3"/>
      <c r="E217" s="4"/>
      <c r="F217" s="2"/>
      <c r="G217" s="2"/>
      <c r="H217" s="2"/>
      <c r="I217" s="2"/>
      <c r="J217" s="2"/>
      <c r="K217" s="2"/>
      <c r="L217" s="2"/>
      <c r="M217" s="2"/>
      <c r="N217" s="2"/>
      <c r="O217" s="2"/>
      <c r="P217" s="2"/>
      <c r="Q217" s="2"/>
      <c r="R217" s="2"/>
      <c r="S217" s="2"/>
      <c r="T217" s="2"/>
      <c r="U217" s="2"/>
    </row>
    <row r="218" spans="1:21">
      <c r="A218" s="1"/>
      <c r="B218" s="2"/>
      <c r="C218" s="2"/>
      <c r="D218" s="3"/>
      <c r="E218" s="4"/>
      <c r="F218" s="2"/>
      <c r="G218" s="2"/>
      <c r="H218" s="2"/>
      <c r="I218" s="2"/>
      <c r="J218" s="2"/>
      <c r="K218" s="2"/>
      <c r="L218" s="2"/>
      <c r="M218" s="2"/>
      <c r="N218" s="2"/>
      <c r="O218" s="2"/>
      <c r="P218" s="2"/>
      <c r="Q218" s="2"/>
      <c r="R218" s="2"/>
      <c r="S218" s="2"/>
      <c r="T218" s="2"/>
      <c r="U218" s="2"/>
    </row>
    <row r="219" spans="1:21">
      <c r="A219" s="1"/>
      <c r="B219" s="2"/>
      <c r="C219" s="2"/>
      <c r="D219" s="3"/>
      <c r="E219" s="4"/>
      <c r="F219" s="2"/>
      <c r="G219" s="2"/>
      <c r="H219" s="2"/>
      <c r="I219" s="2"/>
      <c r="J219" s="2"/>
      <c r="K219" s="2"/>
      <c r="L219" s="2"/>
      <c r="M219" s="2"/>
      <c r="N219" s="2"/>
      <c r="O219" s="2"/>
      <c r="P219" s="2"/>
      <c r="Q219" s="2"/>
      <c r="R219" s="2"/>
      <c r="S219" s="2"/>
      <c r="T219" s="2"/>
      <c r="U219" s="2"/>
    </row>
    <row r="220" spans="1:21">
      <c r="A220" s="1"/>
      <c r="B220" s="2"/>
      <c r="C220" s="2"/>
      <c r="D220" s="3"/>
      <c r="E220" s="4"/>
      <c r="F220" s="2"/>
      <c r="G220" s="2"/>
      <c r="H220" s="2"/>
      <c r="I220" s="2"/>
      <c r="J220" s="2"/>
      <c r="K220" s="2"/>
      <c r="L220" s="2"/>
      <c r="M220" s="2"/>
      <c r="N220" s="2"/>
      <c r="O220" s="2"/>
      <c r="P220" s="2"/>
      <c r="Q220" s="2"/>
      <c r="R220" s="2"/>
      <c r="S220" s="2"/>
      <c r="T220" s="2"/>
      <c r="U220" s="2"/>
    </row>
    <row r="221" spans="1:21">
      <c r="A221" s="1"/>
      <c r="B221" s="2"/>
      <c r="C221" s="2"/>
      <c r="D221" s="3"/>
      <c r="E221" s="4"/>
      <c r="F221" s="2"/>
      <c r="G221" s="2"/>
      <c r="H221" s="2"/>
      <c r="I221" s="2"/>
      <c r="J221" s="2"/>
      <c r="K221" s="2"/>
      <c r="L221" s="2"/>
      <c r="M221" s="2"/>
      <c r="N221" s="2"/>
      <c r="O221" s="2"/>
      <c r="P221" s="2"/>
      <c r="Q221" s="2"/>
      <c r="R221" s="2"/>
      <c r="S221" s="2"/>
      <c r="T221" s="2"/>
      <c r="U221" s="2"/>
    </row>
    <row r="222" spans="1:21">
      <c r="A222" s="1"/>
      <c r="B222" s="2"/>
      <c r="C222" s="2"/>
      <c r="D222" s="3"/>
      <c r="E222" s="4"/>
      <c r="F222" s="2"/>
      <c r="G222" s="2"/>
      <c r="H222" s="2"/>
      <c r="I222" s="2"/>
      <c r="J222" s="2"/>
      <c r="K222" s="2"/>
      <c r="L222" s="2"/>
      <c r="M222" s="2"/>
      <c r="N222" s="2"/>
      <c r="O222" s="2"/>
      <c r="P222" s="2"/>
      <c r="Q222" s="2"/>
      <c r="R222" s="2"/>
      <c r="S222" s="2"/>
      <c r="T222" s="2"/>
      <c r="U222" s="2"/>
    </row>
    <row r="223" spans="1:21">
      <c r="A223" s="1"/>
      <c r="B223" s="2"/>
      <c r="C223" s="2"/>
      <c r="D223" s="3"/>
      <c r="E223" s="4"/>
      <c r="F223" s="2"/>
      <c r="G223" s="2"/>
      <c r="H223" s="2"/>
      <c r="I223" s="2"/>
      <c r="J223" s="2"/>
      <c r="K223" s="2"/>
      <c r="L223" s="2"/>
      <c r="M223" s="2"/>
      <c r="N223" s="2"/>
      <c r="O223" s="2"/>
      <c r="P223" s="2"/>
      <c r="Q223" s="2"/>
      <c r="R223" s="2"/>
      <c r="S223" s="2"/>
      <c r="T223" s="2"/>
      <c r="U223" s="2"/>
    </row>
    <row r="224" spans="1:21">
      <c r="A224" s="1"/>
      <c r="B224" s="2"/>
      <c r="C224" s="2"/>
      <c r="D224" s="3"/>
      <c r="E224" s="4"/>
      <c r="F224" s="2"/>
      <c r="G224" s="2"/>
      <c r="H224" s="2"/>
      <c r="I224" s="2"/>
      <c r="J224" s="2"/>
      <c r="K224" s="2"/>
      <c r="L224" s="2"/>
      <c r="M224" s="2"/>
      <c r="N224" s="2"/>
      <c r="O224" s="2"/>
      <c r="P224" s="2"/>
      <c r="Q224" s="2"/>
      <c r="R224" s="2"/>
      <c r="S224" s="2"/>
      <c r="T224" s="2"/>
      <c r="U224" s="2"/>
    </row>
    <row r="225" spans="1:21">
      <c r="A225" s="1"/>
      <c r="B225" s="2"/>
      <c r="C225" s="2"/>
      <c r="D225" s="3"/>
      <c r="E225" s="4"/>
      <c r="F225" s="2"/>
      <c r="G225" s="2"/>
      <c r="H225" s="2"/>
      <c r="I225" s="2"/>
      <c r="J225" s="2"/>
      <c r="K225" s="2"/>
      <c r="L225" s="2"/>
      <c r="M225" s="2"/>
      <c r="N225" s="2"/>
      <c r="O225" s="2"/>
      <c r="P225" s="2"/>
      <c r="Q225" s="2"/>
      <c r="R225" s="2"/>
      <c r="S225" s="2"/>
      <c r="T225" s="2"/>
      <c r="U225" s="2"/>
    </row>
    <row r="226" spans="1:21">
      <c r="A226" s="1"/>
      <c r="B226" s="2"/>
      <c r="C226" s="2"/>
      <c r="D226" s="3"/>
      <c r="E226" s="4"/>
      <c r="F226" s="2"/>
      <c r="G226" s="2"/>
      <c r="H226" s="2"/>
      <c r="I226" s="2"/>
      <c r="J226" s="2"/>
      <c r="K226" s="2"/>
      <c r="L226" s="2"/>
      <c r="M226" s="2"/>
      <c r="N226" s="2"/>
      <c r="O226" s="2"/>
      <c r="P226" s="2"/>
      <c r="Q226" s="2"/>
      <c r="R226" s="2"/>
      <c r="S226" s="2"/>
      <c r="T226" s="2"/>
      <c r="U226" s="2"/>
    </row>
    <row r="227" spans="1:21">
      <c r="A227" s="1"/>
      <c r="B227" s="2"/>
      <c r="C227" s="2"/>
      <c r="D227" s="3"/>
      <c r="E227" s="4"/>
      <c r="F227" s="2"/>
      <c r="G227" s="2"/>
      <c r="H227" s="2"/>
      <c r="I227" s="2"/>
      <c r="J227" s="2"/>
      <c r="K227" s="2"/>
      <c r="L227" s="2"/>
      <c r="M227" s="2"/>
      <c r="N227" s="2"/>
      <c r="O227" s="2"/>
      <c r="P227" s="2"/>
      <c r="Q227" s="2"/>
      <c r="R227" s="2"/>
      <c r="S227" s="2"/>
      <c r="T227" s="2"/>
      <c r="U227" s="2"/>
    </row>
    <row r="228" spans="1:21">
      <c r="A228" s="1"/>
      <c r="B228" s="2"/>
      <c r="C228" s="2"/>
      <c r="D228" s="3"/>
      <c r="E228" s="4"/>
      <c r="F228" s="2"/>
      <c r="G228" s="2"/>
      <c r="H228" s="2"/>
      <c r="I228" s="2"/>
      <c r="J228" s="2"/>
      <c r="K228" s="2"/>
      <c r="L228" s="2"/>
      <c r="M228" s="2"/>
      <c r="N228" s="2"/>
      <c r="O228" s="2"/>
      <c r="P228" s="2"/>
      <c r="Q228" s="2"/>
      <c r="R228" s="2"/>
      <c r="S228" s="2"/>
      <c r="T228" s="2"/>
      <c r="U228" s="2"/>
    </row>
    <row r="229" spans="1:21">
      <c r="A229" s="1"/>
      <c r="B229" s="2"/>
      <c r="C229" s="2"/>
      <c r="D229" s="3"/>
      <c r="E229" s="4"/>
      <c r="F229" s="2"/>
      <c r="G229" s="2"/>
      <c r="H229" s="2"/>
      <c r="I229" s="2"/>
      <c r="J229" s="2"/>
      <c r="K229" s="2"/>
      <c r="L229" s="2"/>
      <c r="M229" s="2"/>
      <c r="N229" s="2"/>
      <c r="O229" s="2"/>
      <c r="P229" s="2"/>
      <c r="Q229" s="2"/>
      <c r="R229" s="2"/>
      <c r="S229" s="2"/>
      <c r="T229" s="2"/>
      <c r="U229" s="2"/>
    </row>
    <row r="230" spans="1:21">
      <c r="A230" s="1"/>
      <c r="B230" s="2"/>
      <c r="C230" s="2"/>
      <c r="D230" s="3"/>
      <c r="E230" s="4"/>
      <c r="F230" s="2"/>
      <c r="G230" s="2"/>
      <c r="H230" s="2"/>
      <c r="I230" s="2"/>
      <c r="J230" s="2"/>
      <c r="K230" s="2"/>
      <c r="L230" s="2"/>
      <c r="M230" s="2"/>
      <c r="N230" s="2"/>
      <c r="O230" s="2"/>
      <c r="P230" s="2"/>
      <c r="Q230" s="2"/>
      <c r="R230" s="2"/>
      <c r="S230" s="2"/>
      <c r="T230" s="2"/>
      <c r="U230" s="2"/>
    </row>
    <row r="231" spans="1:21">
      <c r="A231" s="1"/>
      <c r="B231" s="2"/>
      <c r="C231" s="2"/>
      <c r="D231" s="3"/>
      <c r="E231" s="4"/>
      <c r="F231" s="2"/>
      <c r="G231" s="2"/>
      <c r="H231" s="2"/>
      <c r="I231" s="2"/>
      <c r="J231" s="2"/>
      <c r="K231" s="2"/>
      <c r="L231" s="2"/>
      <c r="M231" s="2"/>
      <c r="N231" s="2"/>
      <c r="O231" s="2"/>
      <c r="P231" s="2"/>
      <c r="Q231" s="2"/>
      <c r="R231" s="2"/>
      <c r="S231" s="2"/>
      <c r="T231" s="2"/>
      <c r="U231" s="2"/>
    </row>
    <row r="232" spans="1:21">
      <c r="A232" s="1"/>
      <c r="B232" s="2"/>
      <c r="C232" s="2"/>
      <c r="D232" s="3"/>
      <c r="E232" s="4"/>
      <c r="F232" s="2"/>
      <c r="G232" s="2"/>
      <c r="H232" s="2"/>
      <c r="I232" s="2"/>
      <c r="J232" s="2"/>
      <c r="K232" s="2"/>
      <c r="L232" s="2"/>
      <c r="M232" s="2"/>
      <c r="N232" s="2"/>
      <c r="O232" s="2"/>
      <c r="P232" s="2"/>
      <c r="Q232" s="2"/>
      <c r="R232" s="2"/>
      <c r="S232" s="2"/>
      <c r="T232" s="2"/>
      <c r="U232" s="2"/>
    </row>
    <row r="233" spans="1:21">
      <c r="A233" s="1"/>
      <c r="B233" s="2"/>
      <c r="C233" s="2"/>
      <c r="D233" s="3"/>
      <c r="E233" s="4"/>
      <c r="F233" s="2"/>
      <c r="G233" s="2"/>
      <c r="H233" s="2"/>
      <c r="I233" s="2"/>
      <c r="J233" s="2"/>
      <c r="K233" s="2"/>
      <c r="L233" s="2"/>
      <c r="M233" s="2"/>
      <c r="N233" s="2"/>
      <c r="O233" s="2"/>
      <c r="P233" s="2"/>
      <c r="Q233" s="2"/>
      <c r="R233" s="2"/>
      <c r="S233" s="2"/>
      <c r="T233" s="2"/>
      <c r="U233" s="2"/>
    </row>
    <row r="234" spans="1:21">
      <c r="A234" s="1"/>
      <c r="B234" s="2"/>
      <c r="C234" s="2"/>
      <c r="D234" s="3"/>
      <c r="E234" s="4"/>
      <c r="F234" s="2"/>
      <c r="G234" s="2"/>
      <c r="H234" s="2"/>
      <c r="I234" s="2"/>
      <c r="J234" s="2"/>
      <c r="K234" s="2"/>
      <c r="L234" s="2"/>
      <c r="M234" s="2"/>
      <c r="N234" s="2"/>
      <c r="O234" s="2"/>
      <c r="P234" s="2"/>
      <c r="Q234" s="2"/>
      <c r="R234" s="2"/>
      <c r="S234" s="2"/>
      <c r="T234" s="2"/>
      <c r="U234" s="2"/>
    </row>
    <row r="235" spans="1:21">
      <c r="A235" s="1"/>
      <c r="B235" s="2"/>
      <c r="C235" s="2"/>
      <c r="D235" s="3"/>
      <c r="E235" s="4"/>
      <c r="F235" s="2"/>
      <c r="G235" s="2"/>
      <c r="H235" s="2"/>
      <c r="I235" s="2"/>
      <c r="J235" s="2"/>
      <c r="K235" s="2"/>
      <c r="L235" s="2"/>
      <c r="M235" s="2"/>
      <c r="N235" s="2"/>
      <c r="O235" s="2"/>
      <c r="P235" s="2"/>
      <c r="Q235" s="2"/>
      <c r="R235" s="2"/>
      <c r="S235" s="2"/>
      <c r="T235" s="2"/>
      <c r="U235" s="2"/>
    </row>
    <row r="236" spans="1:21">
      <c r="A236" s="1"/>
      <c r="B236" s="2"/>
      <c r="C236" s="2"/>
      <c r="D236" s="3"/>
      <c r="E236" s="4"/>
      <c r="F236" s="2"/>
      <c r="G236" s="2"/>
      <c r="H236" s="2"/>
      <c r="I236" s="2"/>
      <c r="J236" s="2"/>
      <c r="K236" s="2"/>
      <c r="L236" s="2"/>
      <c r="M236" s="2"/>
      <c r="N236" s="2"/>
      <c r="O236" s="2"/>
      <c r="P236" s="2"/>
      <c r="Q236" s="2"/>
      <c r="R236" s="2"/>
      <c r="S236" s="2"/>
      <c r="T236" s="2"/>
      <c r="U236" s="2"/>
    </row>
    <row r="237" spans="1:21">
      <c r="A237" s="1"/>
      <c r="B237" s="2"/>
      <c r="C237" s="2"/>
      <c r="D237" s="3"/>
      <c r="E237" s="4"/>
      <c r="F237" s="2"/>
      <c r="G237" s="2"/>
      <c r="H237" s="2"/>
      <c r="I237" s="2"/>
      <c r="J237" s="2"/>
      <c r="K237" s="2"/>
      <c r="L237" s="2"/>
      <c r="M237" s="2"/>
      <c r="N237" s="2"/>
      <c r="O237" s="2"/>
      <c r="P237" s="2"/>
      <c r="Q237" s="2"/>
      <c r="R237" s="2"/>
      <c r="S237" s="2"/>
      <c r="T237" s="2"/>
      <c r="U237" s="2"/>
    </row>
    <row r="238" spans="1:21">
      <c r="A238" s="1"/>
      <c r="B238" s="2"/>
      <c r="C238" s="2"/>
      <c r="D238" s="3"/>
      <c r="E238" s="4"/>
      <c r="F238" s="2"/>
      <c r="G238" s="2"/>
      <c r="H238" s="2"/>
      <c r="I238" s="2"/>
      <c r="J238" s="2"/>
      <c r="K238" s="2"/>
      <c r="L238" s="2"/>
      <c r="M238" s="2"/>
      <c r="N238" s="2"/>
      <c r="O238" s="2"/>
      <c r="P238" s="2"/>
      <c r="Q238" s="2"/>
      <c r="R238" s="2"/>
      <c r="S238" s="2"/>
      <c r="T238" s="2"/>
      <c r="U238" s="2"/>
    </row>
    <row r="239" spans="1:21">
      <c r="A239" s="1"/>
      <c r="B239" s="2"/>
      <c r="C239" s="2"/>
      <c r="D239" s="3"/>
      <c r="E239" s="4"/>
      <c r="F239" s="2"/>
      <c r="G239" s="2"/>
      <c r="H239" s="2"/>
      <c r="I239" s="2"/>
      <c r="J239" s="2"/>
      <c r="K239" s="2"/>
      <c r="L239" s="2"/>
      <c r="M239" s="2"/>
      <c r="N239" s="2"/>
      <c r="O239" s="2"/>
      <c r="P239" s="2"/>
      <c r="Q239" s="2"/>
      <c r="R239" s="2"/>
      <c r="S239" s="2"/>
      <c r="T239" s="2"/>
      <c r="U239" s="2"/>
    </row>
    <row r="240" spans="1:21">
      <c r="A240" s="1"/>
      <c r="B240" s="2"/>
      <c r="C240" s="2"/>
      <c r="D240" s="3"/>
      <c r="E240" s="4"/>
      <c r="F240" s="2"/>
      <c r="G240" s="2"/>
      <c r="H240" s="2"/>
      <c r="I240" s="2"/>
      <c r="J240" s="2"/>
      <c r="K240" s="2"/>
      <c r="L240" s="2"/>
      <c r="M240" s="2"/>
      <c r="N240" s="2"/>
      <c r="O240" s="2"/>
      <c r="P240" s="2"/>
      <c r="Q240" s="2"/>
      <c r="R240" s="2"/>
      <c r="S240" s="2"/>
      <c r="T240" s="2"/>
      <c r="U240" s="2"/>
    </row>
    <row r="241" spans="1:21">
      <c r="A241" s="1"/>
      <c r="B241" s="2"/>
      <c r="C241" s="2"/>
      <c r="D241" s="3"/>
      <c r="E241" s="4"/>
      <c r="F241" s="2"/>
      <c r="G241" s="2"/>
      <c r="H241" s="2"/>
      <c r="I241" s="2"/>
      <c r="J241" s="2"/>
      <c r="K241" s="2"/>
      <c r="L241" s="2"/>
      <c r="M241" s="2"/>
      <c r="N241" s="2"/>
      <c r="O241" s="2"/>
      <c r="P241" s="2"/>
      <c r="Q241" s="2"/>
      <c r="R241" s="2"/>
      <c r="S241" s="2"/>
      <c r="T241" s="2"/>
      <c r="U241" s="2"/>
    </row>
    <row r="242" spans="1:21">
      <c r="A242" s="1"/>
      <c r="B242" s="2"/>
      <c r="C242" s="2"/>
      <c r="D242" s="3"/>
      <c r="E242" s="4"/>
      <c r="F242" s="2"/>
      <c r="G242" s="2"/>
      <c r="H242" s="2"/>
      <c r="I242" s="2"/>
      <c r="J242" s="2"/>
      <c r="K242" s="2"/>
      <c r="L242" s="2"/>
      <c r="M242" s="2"/>
      <c r="N242" s="2"/>
      <c r="O242" s="2"/>
      <c r="P242" s="2"/>
      <c r="Q242" s="2"/>
      <c r="R242" s="2"/>
      <c r="S242" s="2"/>
      <c r="T242" s="2"/>
      <c r="U242" s="2"/>
    </row>
    <row r="243" spans="1:21">
      <c r="A243" s="1"/>
      <c r="B243" s="2"/>
      <c r="C243" s="2"/>
      <c r="D243" s="1"/>
      <c r="E243" s="6"/>
      <c r="F243" s="2"/>
      <c r="G243" s="2"/>
      <c r="H243" s="2"/>
      <c r="I243" s="2"/>
      <c r="J243" s="2"/>
      <c r="K243" s="2"/>
      <c r="L243" s="2"/>
      <c r="M243" s="2"/>
      <c r="N243" s="2"/>
      <c r="O243" s="2"/>
      <c r="P243" s="2"/>
      <c r="Q243" s="2"/>
      <c r="R243" s="2"/>
      <c r="S243" s="2"/>
      <c r="T243" s="2"/>
      <c r="U243" s="2"/>
    </row>
  </sheetData>
  <protectedRanges>
    <protectedRange sqref="L41" name="Perfomance Data_5_1_1_4_1_1_1"/>
    <protectedRange sqref="L40:M40" name="Perfomance Data_5_1_1_4_1_1_1_1_1"/>
    <protectedRange sqref="J40" name="Perfomance Data_6_2_1_1_1_1_1_1_1_1_1"/>
    <protectedRange sqref="N40" name="Perfomance Data_5_1_1_2_1_1_1_1_1_1"/>
    <protectedRange sqref="P40" name="Perfomance Data_5_1_1_3_2_1_1_1_1_1"/>
    <protectedRange sqref="O40" name="Perfomance Data_1_4_1_1_2_1_1_1_1_1"/>
    <protectedRange sqref="K40" name="Perfomance Data_5_1_1_1_1_1_1_1_1"/>
  </protectedRanges>
  <mergeCells count="38">
    <mergeCell ref="A38:A41"/>
    <mergeCell ref="B38:B41"/>
    <mergeCell ref="W38:X38"/>
    <mergeCell ref="W39:X39"/>
    <mergeCell ref="W40:X40"/>
    <mergeCell ref="W41:X41"/>
    <mergeCell ref="A33:A37"/>
    <mergeCell ref="B33:B37"/>
    <mergeCell ref="W33:X33"/>
    <mergeCell ref="W34:X34"/>
    <mergeCell ref="W35:X35"/>
    <mergeCell ref="W36:X36"/>
    <mergeCell ref="W21:X21"/>
    <mergeCell ref="W24:X24"/>
    <mergeCell ref="W25:X25"/>
    <mergeCell ref="A27:A31"/>
    <mergeCell ref="B27:B31"/>
    <mergeCell ref="W27:X27"/>
    <mergeCell ref="W28:X28"/>
    <mergeCell ref="W29:X29"/>
    <mergeCell ref="W30:X30"/>
    <mergeCell ref="W31:X31"/>
    <mergeCell ref="A16:A25"/>
    <mergeCell ref="B16:B25"/>
    <mergeCell ref="W18:X18"/>
    <mergeCell ref="W19:X19"/>
    <mergeCell ref="W20:X20"/>
    <mergeCell ref="A9:A14"/>
    <mergeCell ref="B9:B14"/>
    <mergeCell ref="W12:X12"/>
    <mergeCell ref="W13:X13"/>
    <mergeCell ref="W14:X14"/>
    <mergeCell ref="V1:Y1"/>
    <mergeCell ref="AA1:AL1"/>
    <mergeCell ref="AN1:AZ1"/>
    <mergeCell ref="W2:X2"/>
    <mergeCell ref="A3:A7"/>
    <mergeCell ref="B3:B7"/>
  </mergeCells>
  <conditionalFormatting sqref="AA3:AC3 AE3:AL3">
    <cfRule type="cellIs" dxfId="463" priority="218" operator="between">
      <formula>10.1</formula>
      <formula>14</formula>
    </cfRule>
    <cfRule type="cellIs" dxfId="462" priority="219" operator="between">
      <formula>4</formula>
      <formula>10</formula>
    </cfRule>
    <cfRule type="cellIs" dxfId="461" priority="220" operator="between">
      <formula>0</formula>
      <formula>4</formula>
    </cfRule>
  </conditionalFormatting>
  <conditionalFormatting sqref="AN3:AY3">
    <cfRule type="cellIs" dxfId="460" priority="215" operator="between">
      <formula>80</formula>
      <formula>100</formula>
    </cfRule>
    <cfRule type="cellIs" dxfId="459" priority="216" operator="between">
      <formula>20</formula>
      <formula>80</formula>
    </cfRule>
    <cfRule type="cellIs" dxfId="458" priority="217" operator="between">
      <formula>0</formula>
      <formula>20</formula>
    </cfRule>
  </conditionalFormatting>
  <conditionalFormatting sqref="AZ3:AZ7 AZ38:AZ41 AZ27:AZ31 AZ16:AZ25 AZ9:AZ14 AZ33:AZ36">
    <cfRule type="cellIs" dxfId="457" priority="212" operator="between">
      <formula>80</formula>
      <formula>100</formula>
    </cfRule>
    <cfRule type="cellIs" dxfId="456" priority="213" operator="between">
      <formula>20</formula>
      <formula>80</formula>
    </cfRule>
    <cfRule type="cellIs" dxfId="455" priority="214" operator="between">
      <formula>0</formula>
      <formula>20</formula>
    </cfRule>
  </conditionalFormatting>
  <conditionalFormatting sqref="AN4:AY4 AN6:AY7 AN5:AP5 AS5:AY5">
    <cfRule type="cellIs" dxfId="454" priority="209" operator="between">
      <formula>80</formula>
      <formula>100</formula>
    </cfRule>
    <cfRule type="cellIs" dxfId="453" priority="210" operator="between">
      <formula>20</formula>
      <formula>80</formula>
    </cfRule>
    <cfRule type="cellIs" dxfId="452" priority="211" operator="between">
      <formula>0</formula>
      <formula>20</formula>
    </cfRule>
  </conditionalFormatting>
  <conditionalFormatting sqref="AN9:AY14">
    <cfRule type="cellIs" dxfId="451" priority="206" operator="between">
      <formula>80</formula>
      <formula>100</formula>
    </cfRule>
    <cfRule type="cellIs" dxfId="450" priority="207" operator="between">
      <formula>20</formula>
      <formula>80</formula>
    </cfRule>
    <cfRule type="cellIs" dxfId="449" priority="208" operator="between">
      <formula>0</formula>
      <formula>20</formula>
    </cfRule>
  </conditionalFormatting>
  <conditionalFormatting sqref="AN16:AY25">
    <cfRule type="cellIs" dxfId="448" priority="203" operator="between">
      <formula>80</formula>
      <formula>100</formula>
    </cfRule>
    <cfRule type="cellIs" dxfId="447" priority="204" operator="between">
      <formula>20</formula>
      <formula>80</formula>
    </cfRule>
    <cfRule type="cellIs" dxfId="446" priority="205" operator="between">
      <formula>0</formula>
      <formula>20</formula>
    </cfRule>
  </conditionalFormatting>
  <conditionalFormatting sqref="AN27:AY31">
    <cfRule type="cellIs" dxfId="445" priority="200" operator="between">
      <formula>80</formula>
      <formula>100</formula>
    </cfRule>
    <cfRule type="cellIs" dxfId="444" priority="201" operator="between">
      <formula>20</formula>
      <formula>80</formula>
    </cfRule>
    <cfRule type="cellIs" dxfId="443" priority="202" operator="between">
      <formula>0</formula>
      <formula>20</formula>
    </cfRule>
  </conditionalFormatting>
  <conditionalFormatting sqref="AN33:AY36">
    <cfRule type="cellIs" dxfId="442" priority="197" operator="between">
      <formula>80</formula>
      <formula>100</formula>
    </cfRule>
    <cfRule type="cellIs" dxfId="441" priority="198" operator="between">
      <formula>20</formula>
      <formula>80</formula>
    </cfRule>
    <cfRule type="cellIs" dxfId="440" priority="199" operator="between">
      <formula>0</formula>
      <formula>20</formula>
    </cfRule>
  </conditionalFormatting>
  <conditionalFormatting sqref="AN38:AY41">
    <cfRule type="cellIs" dxfId="439" priority="194" operator="between">
      <formula>80</formula>
      <formula>100</formula>
    </cfRule>
    <cfRule type="cellIs" dxfId="438" priority="195" operator="between">
      <formula>20</formula>
      <formula>80</formula>
    </cfRule>
    <cfRule type="cellIs" dxfId="437" priority="196" operator="between">
      <formula>0</formula>
      <formula>20</formula>
    </cfRule>
  </conditionalFormatting>
  <conditionalFormatting sqref="AA5:AC6 AE6:AL6 AD5:AL5">
    <cfRule type="cellIs" dxfId="436" priority="191" operator="between">
      <formula>3</formula>
      <formula>4</formula>
    </cfRule>
    <cfRule type="cellIs" dxfId="435" priority="192" operator="between">
      <formula>1</formula>
      <formula>3</formula>
    </cfRule>
    <cfRule type="cellIs" dxfId="434" priority="193" operator="between">
      <formula>0</formula>
      <formula>1</formula>
    </cfRule>
  </conditionalFormatting>
  <conditionalFormatting sqref="AA7:AC7 AE7:AL7">
    <cfRule type="cellIs" dxfId="433" priority="188" operator="between">
      <formula>3</formula>
      <formula>4</formula>
    </cfRule>
    <cfRule type="cellIs" dxfId="432" priority="189" operator="between">
      <formula>1</formula>
      <formula>3</formula>
    </cfRule>
    <cfRule type="cellIs" dxfId="431" priority="190" operator="between">
      <formula>0</formula>
      <formula>1</formula>
    </cfRule>
  </conditionalFormatting>
  <conditionalFormatting sqref="AA11:AC11 AA9:AL9 AE11:AL11">
    <cfRule type="cellIs" dxfId="430" priority="185" operator="between">
      <formula>2.1</formula>
      <formula>3</formula>
    </cfRule>
    <cfRule type="cellIs" dxfId="429" priority="186" operator="between">
      <formula>1</formula>
      <formula>2</formula>
    </cfRule>
    <cfRule type="cellIs" dxfId="428" priority="187" operator="between">
      <formula>0</formula>
      <formula>1</formula>
    </cfRule>
  </conditionalFormatting>
  <conditionalFormatting sqref="AA12:AC12 AE12:AL12">
    <cfRule type="cellIs" dxfId="427" priority="182" operator="between">
      <formula>1</formula>
      <formula>1</formula>
    </cfRule>
    <cfRule type="cellIs" dxfId="426" priority="183" operator="between">
      <formula>0.5</formula>
      <formula>0.5</formula>
    </cfRule>
    <cfRule type="cellIs" dxfId="425" priority="184" operator="between">
      <formula>0</formula>
      <formula>0</formula>
    </cfRule>
  </conditionalFormatting>
  <conditionalFormatting sqref="AA13:AC13 AE13:AL13">
    <cfRule type="cellIs" dxfId="424" priority="179" operator="between">
      <formula>2</formula>
      <formula>2</formula>
    </cfRule>
    <cfRule type="cellIs" dxfId="423" priority="180" operator="between">
      <formula>1</formula>
      <formula>1</formula>
    </cfRule>
    <cfRule type="cellIs" dxfId="422" priority="181" operator="between">
      <formula>0</formula>
      <formula>0</formula>
    </cfRule>
  </conditionalFormatting>
  <conditionalFormatting sqref="AA14:AC14 AE14:AL14">
    <cfRule type="cellIs" dxfId="421" priority="176" operator="between">
      <formula>2</formula>
      <formula>2</formula>
    </cfRule>
    <cfRule type="cellIs" dxfId="420" priority="177" operator="between">
      <formula>1</formula>
      <formula>2</formula>
    </cfRule>
    <cfRule type="cellIs" dxfId="419" priority="178" operator="between">
      <formula>0</formula>
      <formula>1</formula>
    </cfRule>
  </conditionalFormatting>
  <conditionalFormatting sqref="AA16:AC16 AE16:AL16">
    <cfRule type="cellIs" dxfId="418" priority="173" operator="between">
      <formula>4</formula>
      <formula>5</formula>
    </cfRule>
    <cfRule type="cellIs" dxfId="417" priority="174" operator="between">
      <formula>1</formula>
      <formula>4</formula>
    </cfRule>
    <cfRule type="cellIs" dxfId="416" priority="175" operator="between">
      <formula>0</formula>
      <formula>1</formula>
    </cfRule>
  </conditionalFormatting>
  <conditionalFormatting sqref="AA17:AC17 AE17:AL17">
    <cfRule type="cellIs" dxfId="415" priority="170" operator="between">
      <formula>3</formula>
      <formula>4</formula>
    </cfRule>
    <cfRule type="cellIs" dxfId="414" priority="171" operator="between">
      <formula>1</formula>
      <formula>3</formula>
    </cfRule>
    <cfRule type="cellIs" dxfId="413" priority="172" operator="between">
      <formula>0</formula>
      <formula>1</formula>
    </cfRule>
  </conditionalFormatting>
  <conditionalFormatting sqref="AA18:AC21 AE18:AL21">
    <cfRule type="cellIs" dxfId="412" priority="167" operator="between">
      <formula>1</formula>
      <formula>2</formula>
    </cfRule>
    <cfRule type="cellIs" dxfId="411" priority="168" operator="between">
      <formula>0.1</formula>
      <formula>1</formula>
    </cfRule>
    <cfRule type="cellIs" dxfId="410" priority="169" operator="between">
      <formula>0</formula>
      <formula>0</formula>
    </cfRule>
  </conditionalFormatting>
  <conditionalFormatting sqref="AA22:AC22 AE22:AL22">
    <cfRule type="cellIs" dxfId="409" priority="164" operator="between">
      <formula>2</formula>
      <formula>3</formula>
    </cfRule>
    <cfRule type="cellIs" dxfId="408" priority="165" operator="between">
      <formula>1</formula>
      <formula>2</formula>
    </cfRule>
    <cfRule type="cellIs" dxfId="407" priority="166" operator="between">
      <formula>0</formula>
      <formula>1</formula>
    </cfRule>
  </conditionalFormatting>
  <conditionalFormatting sqref="AA23:AC23 AE23:AL23">
    <cfRule type="cellIs" dxfId="406" priority="161" operator="between">
      <formula>3</formula>
      <formula>4</formula>
    </cfRule>
    <cfRule type="cellIs" dxfId="405" priority="162" operator="between">
      <formula>2</formula>
      <formula>3</formula>
    </cfRule>
    <cfRule type="cellIs" dxfId="404" priority="163" operator="between">
      <formula>0</formula>
      <formula>2</formula>
    </cfRule>
  </conditionalFormatting>
  <conditionalFormatting sqref="AA24:AC25 AE24:AL25">
    <cfRule type="cellIs" dxfId="403" priority="158" operator="between">
      <formula>1</formula>
      <formula>2</formula>
    </cfRule>
    <cfRule type="cellIs" dxfId="402" priority="159" operator="between">
      <formula>0.1</formula>
      <formula>1</formula>
    </cfRule>
    <cfRule type="cellIs" dxfId="401" priority="160" operator="between">
      <formula>0</formula>
      <formula>0.1</formula>
    </cfRule>
  </conditionalFormatting>
  <conditionalFormatting sqref="AA27:AC27 AE27:AL27">
    <cfRule type="cellIs" dxfId="400" priority="155" operator="between">
      <formula>2</formula>
      <formula>2</formula>
    </cfRule>
    <cfRule type="cellIs" dxfId="399" priority="156" operator="between">
      <formula>1</formula>
      <formula>1</formula>
    </cfRule>
    <cfRule type="cellIs" dxfId="398" priority="157" operator="between">
      <formula>0</formula>
      <formula>0</formula>
    </cfRule>
  </conditionalFormatting>
  <conditionalFormatting sqref="AA28:AC28 AE28:AL28">
    <cfRule type="cellIs" dxfId="397" priority="152" operator="between">
      <formula>3</formula>
      <formula>3</formula>
    </cfRule>
    <cfRule type="cellIs" dxfId="396" priority="153" operator="between">
      <formula>1</formula>
      <formula>2</formula>
    </cfRule>
    <cfRule type="cellIs" dxfId="395" priority="154" operator="between">
      <formula>0</formula>
      <formula>0</formula>
    </cfRule>
  </conditionalFormatting>
  <conditionalFormatting sqref="AA29:AC29 AE29:AL29">
    <cfRule type="cellIs" dxfId="394" priority="149" operator="between">
      <formula>2</formula>
      <formula>2</formula>
    </cfRule>
    <cfRule type="cellIs" dxfId="393" priority="150" operator="between">
      <formula>1</formula>
      <formula>1</formula>
    </cfRule>
    <cfRule type="cellIs" dxfId="392" priority="151" operator="between">
      <formula>0</formula>
      <formula>0</formula>
    </cfRule>
  </conditionalFormatting>
  <conditionalFormatting sqref="AA30:AC30 AE30:AL30">
    <cfRule type="cellIs" dxfId="391" priority="146" operator="between">
      <formula>1</formula>
      <formula>2</formula>
    </cfRule>
    <cfRule type="cellIs" dxfId="390" priority="147" operator="between">
      <formula>0.1</formula>
      <formula>1</formula>
    </cfRule>
    <cfRule type="cellIs" dxfId="389" priority="148" operator="between">
      <formula>0</formula>
      <formula>0.1</formula>
    </cfRule>
  </conditionalFormatting>
  <conditionalFormatting sqref="AA31:AC31 AE31:AL31">
    <cfRule type="cellIs" dxfId="388" priority="143" operator="between">
      <formula>0.5</formula>
      <formula>1</formula>
    </cfRule>
    <cfRule type="cellIs" dxfId="387" priority="144" operator="between">
      <formula>0.1</formula>
      <formula>0.5</formula>
    </cfRule>
    <cfRule type="cellIs" dxfId="386" priority="145" operator="between">
      <formula>0</formula>
      <formula>0.1</formula>
    </cfRule>
  </conditionalFormatting>
  <conditionalFormatting sqref="AA33:AC33 AE33:AL33">
    <cfRule type="cellIs" dxfId="385" priority="140" operator="between">
      <formula>1</formula>
      <formula>2</formula>
    </cfRule>
    <cfRule type="cellIs" dxfId="384" priority="141" operator="between">
      <formula>0.1</formula>
      <formula>1</formula>
    </cfRule>
    <cfRule type="cellIs" dxfId="383" priority="142" operator="between">
      <formula>0</formula>
      <formula>0.1</formula>
    </cfRule>
  </conditionalFormatting>
  <conditionalFormatting sqref="AA34:AL34">
    <cfRule type="cellIs" dxfId="382" priority="137" operator="between">
      <formula>1</formula>
      <formula>2</formula>
    </cfRule>
    <cfRule type="cellIs" dxfId="381" priority="138" operator="between">
      <formula>0.1</formula>
      <formula>1</formula>
    </cfRule>
    <cfRule type="cellIs" dxfId="380" priority="139" operator="between">
      <formula>0</formula>
      <formula>0.1</formula>
    </cfRule>
  </conditionalFormatting>
  <conditionalFormatting sqref="AA35:AC35 AE35:AL35">
    <cfRule type="cellIs" dxfId="379" priority="134" operator="between">
      <formula>1.1</formula>
      <formula>2</formula>
    </cfRule>
    <cfRule type="cellIs" dxfId="378" priority="135" operator="between">
      <formula>0.1</formula>
      <formula>1</formula>
    </cfRule>
    <cfRule type="cellIs" dxfId="377" priority="136" operator="between">
      <formula>0</formula>
      <formula>0.1</formula>
    </cfRule>
  </conditionalFormatting>
  <conditionalFormatting sqref="AA36:AC36 AE36:AL36">
    <cfRule type="cellIs" dxfId="376" priority="131" operator="between">
      <formula>1</formula>
      <formula>2</formula>
    </cfRule>
    <cfRule type="cellIs" dxfId="375" priority="132" operator="between">
      <formula>0.1</formula>
      <formula>1</formula>
    </cfRule>
    <cfRule type="cellIs" dxfId="374" priority="133" operator="between">
      <formula>0</formula>
      <formula>0.1</formula>
    </cfRule>
  </conditionalFormatting>
  <conditionalFormatting sqref="AA38:AC38 AE38:AL38">
    <cfRule type="cellIs" dxfId="373" priority="128" operator="between">
      <formula>1.1</formula>
      <formula>2</formula>
    </cfRule>
    <cfRule type="cellIs" dxfId="372" priority="129" operator="between">
      <formula>0.1</formula>
      <formula>1</formula>
    </cfRule>
    <cfRule type="cellIs" dxfId="371" priority="130" operator="between">
      <formula>0</formula>
      <formula>0.1</formula>
    </cfRule>
  </conditionalFormatting>
  <conditionalFormatting sqref="AA39:AL39">
    <cfRule type="cellIs" dxfId="370" priority="125" operator="between">
      <formula>2</formula>
      <formula>3</formula>
    </cfRule>
    <cfRule type="cellIs" dxfId="369" priority="126" operator="between">
      <formula>1</formula>
      <formula>2</formula>
    </cfRule>
    <cfRule type="cellIs" dxfId="368" priority="127" operator="between">
      <formula>0</formula>
      <formula>1</formula>
    </cfRule>
  </conditionalFormatting>
  <conditionalFormatting sqref="AA40:AC40 AE40:AL40">
    <cfRule type="cellIs" dxfId="367" priority="122" operator="between">
      <formula>2.1</formula>
      <formula>3</formula>
    </cfRule>
    <cfRule type="cellIs" dxfId="366" priority="123" operator="between">
      <formula>1</formula>
      <formula>2</formula>
    </cfRule>
    <cfRule type="cellIs" dxfId="365" priority="124" operator="between">
      <formula>0</formula>
      <formula>1</formula>
    </cfRule>
  </conditionalFormatting>
  <conditionalFormatting sqref="AA41:AC41 AE41:AL41">
    <cfRule type="cellIs" dxfId="364" priority="119" operator="between">
      <formula>1.1</formula>
      <formula>2</formula>
    </cfRule>
    <cfRule type="cellIs" dxfId="363" priority="120" operator="between">
      <formula>0.1</formula>
      <formula>1</formula>
    </cfRule>
    <cfRule type="cellIs" dxfId="362" priority="121" operator="between">
      <formula>0</formula>
      <formula>0.1</formula>
    </cfRule>
  </conditionalFormatting>
  <conditionalFormatting sqref="AA33:AC33 AE33:AL33">
    <cfRule type="cellIs" dxfId="361" priority="118" operator="between">
      <formula>"NA"</formula>
      <formula>"NA"</formula>
    </cfRule>
  </conditionalFormatting>
  <conditionalFormatting sqref="AN33:AY34">
    <cfRule type="cellIs" dxfId="360" priority="117" operator="between">
      <formula>"NA"</formula>
      <formula>"NA"</formula>
    </cfRule>
  </conditionalFormatting>
  <conditionalFormatting sqref="AA34:AL34">
    <cfRule type="cellIs" dxfId="359" priority="116" operator="between">
      <formula>"NA"</formula>
      <formula>"NA"</formula>
    </cfRule>
  </conditionalFormatting>
  <conditionalFormatting sqref="AZ33:AZ34">
    <cfRule type="cellIs" dxfId="358" priority="115" operator="between">
      <formula>"NA"</formula>
      <formula>"NA"</formula>
    </cfRule>
  </conditionalFormatting>
  <conditionalFormatting sqref="AA25:AC25 AE25:AL25">
    <cfRule type="cellIs" dxfId="357" priority="114" operator="between">
      <formula>"NA"</formula>
      <formula>"NA"</formula>
    </cfRule>
  </conditionalFormatting>
  <conditionalFormatting sqref="AN25:AY25">
    <cfRule type="cellIs" dxfId="356" priority="113" operator="between">
      <formula>"NA"</formula>
      <formula>"NA"</formula>
    </cfRule>
  </conditionalFormatting>
  <conditionalFormatting sqref="AZ25">
    <cfRule type="cellIs" dxfId="355" priority="112" operator="between">
      <formula>"NA"</formula>
      <formula>"NA"</formula>
    </cfRule>
  </conditionalFormatting>
  <conditionalFormatting sqref="AB17:AC17 AE17:AL17">
    <cfRule type="cellIs" dxfId="354" priority="111" operator="between">
      <formula>"NA"</formula>
      <formula>"NA"</formula>
    </cfRule>
  </conditionalFormatting>
  <conditionalFormatting sqref="AB18:AC18 AE18:AL18">
    <cfRule type="cellIs" dxfId="353" priority="110" operator="between">
      <formula>"NA"</formula>
      <formula>"NA"</formula>
    </cfRule>
  </conditionalFormatting>
  <conditionalFormatting sqref="AB19:AC19 AE19:AL19">
    <cfRule type="cellIs" dxfId="352" priority="109" operator="between">
      <formula>"NA"</formula>
      <formula>"NA"</formula>
    </cfRule>
  </conditionalFormatting>
  <conditionalFormatting sqref="AB20:AC20 AE20:AL20">
    <cfRule type="cellIs" dxfId="351" priority="108" operator="between">
      <formula>"NA"</formula>
      <formula>"NA"</formula>
    </cfRule>
  </conditionalFormatting>
  <conditionalFormatting sqref="AB21:AC21 AE21:AL21">
    <cfRule type="cellIs" dxfId="350" priority="107" operator="between">
      <formula>"NA"</formula>
      <formula>"NA"</formula>
    </cfRule>
  </conditionalFormatting>
  <conditionalFormatting sqref="AA22:AC22 AE22:AL22">
    <cfRule type="cellIs" dxfId="349" priority="106" operator="between">
      <formula>"NA"</formula>
      <formula>"NA"</formula>
    </cfRule>
  </conditionalFormatting>
  <conditionalFormatting sqref="AA24:AC24 AE24:AL24">
    <cfRule type="cellIs" dxfId="348" priority="105" operator="between">
      <formula>"NA"</formula>
      <formula>"NA"</formula>
    </cfRule>
  </conditionalFormatting>
  <conditionalFormatting sqref="AO17:AY18">
    <cfRule type="cellIs" dxfId="347" priority="104" operator="between">
      <formula>"NA"</formula>
      <formula>"NA"</formula>
    </cfRule>
  </conditionalFormatting>
  <conditionalFormatting sqref="AO19:AY19">
    <cfRule type="cellIs" dxfId="346" priority="103" operator="between">
      <formula>"NA"</formula>
      <formula>"NA"</formula>
    </cfRule>
  </conditionalFormatting>
  <conditionalFormatting sqref="AO20:AY20">
    <cfRule type="cellIs" dxfId="345" priority="102" operator="between">
      <formula>"NA"</formula>
      <formula>"NA"</formula>
    </cfRule>
  </conditionalFormatting>
  <conditionalFormatting sqref="AO21:AY21">
    <cfRule type="cellIs" dxfId="344" priority="101" operator="between">
      <formula>"NA"</formula>
      <formula>"NA"</formula>
    </cfRule>
  </conditionalFormatting>
  <conditionalFormatting sqref="AN22:AY22">
    <cfRule type="cellIs" dxfId="343" priority="100" operator="between">
      <formula>"NA"</formula>
      <formula>"NA"</formula>
    </cfRule>
  </conditionalFormatting>
  <conditionalFormatting sqref="AN24:AY24">
    <cfRule type="cellIs" dxfId="342" priority="99" operator="between">
      <formula>"NA"</formula>
      <formula>"NA"</formula>
    </cfRule>
  </conditionalFormatting>
  <conditionalFormatting sqref="AA39:AL39">
    <cfRule type="cellIs" dxfId="341" priority="98" operator="between">
      <formula>"NA"</formula>
      <formula>"NA"</formula>
    </cfRule>
  </conditionalFormatting>
  <conditionalFormatting sqref="AN39:AY39">
    <cfRule type="cellIs" dxfId="340" priority="97" operator="between">
      <formula>"NA"</formula>
      <formula>"NA"</formula>
    </cfRule>
  </conditionalFormatting>
  <conditionalFormatting sqref="AA4:AL4">
    <cfRule type="cellIs" dxfId="339" priority="94" operator="between">
      <formula>3</formula>
      <formula>4</formula>
    </cfRule>
    <cfRule type="cellIs" dxfId="338" priority="95" operator="between">
      <formula>1</formula>
      <formula>3</formula>
    </cfRule>
    <cfRule type="cellIs" dxfId="337" priority="96" operator="between">
      <formula>0</formula>
      <formula>1</formula>
    </cfRule>
  </conditionalFormatting>
  <conditionalFormatting sqref="AD22">
    <cfRule type="cellIs" dxfId="336" priority="16" operator="between">
      <formula>2</formula>
      <formula>3</formula>
    </cfRule>
    <cfRule type="cellIs" dxfId="335" priority="17" operator="between">
      <formula>1</formula>
      <formula>2</formula>
    </cfRule>
    <cfRule type="cellIs" dxfId="334" priority="18" operator="between">
      <formula>0</formula>
      <formula>1</formula>
    </cfRule>
  </conditionalFormatting>
  <conditionalFormatting sqref="AD22">
    <cfRule type="cellIs" dxfId="333" priority="15" operator="between">
      <formula>"NA"</formula>
      <formula>"NA"</formula>
    </cfRule>
  </conditionalFormatting>
  <conditionalFormatting sqref="AD6">
    <cfRule type="cellIs" dxfId="332" priority="91" operator="between">
      <formula>3</formula>
      <formula>4</formula>
    </cfRule>
    <cfRule type="cellIs" dxfId="331" priority="92" operator="between">
      <formula>1</formula>
      <formula>3</formula>
    </cfRule>
    <cfRule type="cellIs" dxfId="330" priority="93" operator="between">
      <formula>0</formula>
      <formula>1</formula>
    </cfRule>
  </conditionalFormatting>
  <conditionalFormatting sqref="AD7">
    <cfRule type="cellIs" dxfId="329" priority="88" operator="between">
      <formula>3</formula>
      <formula>4</formula>
    </cfRule>
    <cfRule type="cellIs" dxfId="328" priority="89" operator="between">
      <formula>1</formula>
      <formula>3</formula>
    </cfRule>
    <cfRule type="cellIs" dxfId="327" priority="90" operator="between">
      <formula>0</formula>
      <formula>1</formula>
    </cfRule>
  </conditionalFormatting>
  <conditionalFormatting sqref="AD35">
    <cfRule type="cellIs" dxfId="326" priority="46" operator="between">
      <formula>1</formula>
      <formula>2</formula>
    </cfRule>
    <cfRule type="cellIs" dxfId="325" priority="47" operator="between">
      <formula>0.1</formula>
      <formula>1</formula>
    </cfRule>
    <cfRule type="cellIs" dxfId="324" priority="48" operator="between">
      <formula>0</formula>
      <formula>0.1</formula>
    </cfRule>
  </conditionalFormatting>
  <conditionalFormatting sqref="AD36">
    <cfRule type="cellIs" dxfId="323" priority="43" operator="between">
      <formula>1</formula>
      <formula>2</formula>
    </cfRule>
    <cfRule type="cellIs" dxfId="322" priority="44" operator="between">
      <formula>0.1</formula>
      <formula>1</formula>
    </cfRule>
    <cfRule type="cellIs" dxfId="321" priority="45" operator="between">
      <formula>0</formula>
      <formula>0.1</formula>
    </cfRule>
  </conditionalFormatting>
  <conditionalFormatting sqref="AD38">
    <cfRule type="cellIs" dxfId="320" priority="40" operator="between">
      <formula>1</formula>
      <formula>2</formula>
    </cfRule>
    <cfRule type="cellIs" dxfId="319" priority="41" operator="between">
      <formula>0.1</formula>
      <formula>1</formula>
    </cfRule>
    <cfRule type="cellIs" dxfId="318" priority="42" operator="between">
      <formula>0</formula>
      <formula>0.1</formula>
    </cfRule>
  </conditionalFormatting>
  <conditionalFormatting sqref="AD11">
    <cfRule type="cellIs" dxfId="317" priority="85" operator="between">
      <formula>2.1</formula>
      <formula>3</formula>
    </cfRule>
    <cfRule type="cellIs" dxfId="316" priority="86" operator="between">
      <formula>1</formula>
      <formula>2</formula>
    </cfRule>
    <cfRule type="cellIs" dxfId="315" priority="87" operator="between">
      <formula>0</formula>
      <formula>1</formula>
    </cfRule>
  </conditionalFormatting>
  <conditionalFormatting sqref="AD12">
    <cfRule type="cellIs" dxfId="314" priority="82" operator="between">
      <formula>1</formula>
      <formula>1</formula>
    </cfRule>
    <cfRule type="cellIs" dxfId="313" priority="83" operator="between">
      <formula>0.5</formula>
      <formula>0.5</formula>
    </cfRule>
    <cfRule type="cellIs" dxfId="312" priority="84" operator="between">
      <formula>0</formula>
      <formula>0</formula>
    </cfRule>
  </conditionalFormatting>
  <conditionalFormatting sqref="AD13">
    <cfRule type="cellIs" dxfId="311" priority="79" operator="between">
      <formula>2</formula>
      <formula>2</formula>
    </cfRule>
    <cfRule type="cellIs" dxfId="310" priority="80" operator="between">
      <formula>1</formula>
      <formula>1</formula>
    </cfRule>
    <cfRule type="cellIs" dxfId="309" priority="81" operator="between">
      <formula>0</formula>
      <formula>0</formula>
    </cfRule>
  </conditionalFormatting>
  <conditionalFormatting sqref="AD14">
    <cfRule type="cellIs" dxfId="308" priority="76" operator="between">
      <formula>2</formula>
      <formula>2</formula>
    </cfRule>
    <cfRule type="cellIs" dxfId="307" priority="77" operator="between">
      <formula>1</formula>
      <formula>2</formula>
    </cfRule>
    <cfRule type="cellIs" dxfId="306" priority="78" operator="between">
      <formula>0</formula>
      <formula>1</formula>
    </cfRule>
  </conditionalFormatting>
  <conditionalFormatting sqref="AD16">
    <cfRule type="cellIs" dxfId="305" priority="73" operator="between">
      <formula>4</formula>
      <formula>5</formula>
    </cfRule>
    <cfRule type="cellIs" dxfId="304" priority="74" operator="between">
      <formula>1</formula>
      <formula>4</formula>
    </cfRule>
    <cfRule type="cellIs" dxfId="303" priority="75" operator="between">
      <formula>0</formula>
      <formula>1</formula>
    </cfRule>
  </conditionalFormatting>
  <conditionalFormatting sqref="AD18:AD20">
    <cfRule type="cellIs" dxfId="302" priority="70" operator="between">
      <formula>1.1</formula>
      <formula>2</formula>
    </cfRule>
    <cfRule type="cellIs" dxfId="301" priority="71" operator="between">
      <formula>0.1</formula>
      <formula>1</formula>
    </cfRule>
    <cfRule type="cellIs" dxfId="300" priority="72" operator="between">
      <formula>0</formula>
      <formula>0</formula>
    </cfRule>
  </conditionalFormatting>
  <conditionalFormatting sqref="AD25">
    <cfRule type="cellIs" dxfId="299" priority="67" operator="between">
      <formula>1</formula>
      <formula>2</formula>
    </cfRule>
    <cfRule type="cellIs" dxfId="298" priority="68" operator="between">
      <formula>0.1</formula>
      <formula>1</formula>
    </cfRule>
    <cfRule type="cellIs" dxfId="297" priority="69" operator="between">
      <formula>0</formula>
      <formula>0.1</formula>
    </cfRule>
  </conditionalFormatting>
  <conditionalFormatting sqref="AD27">
    <cfRule type="cellIs" dxfId="296" priority="64" operator="between">
      <formula>2</formula>
      <formula>2</formula>
    </cfRule>
    <cfRule type="cellIs" dxfId="295" priority="65" operator="between">
      <formula>1</formula>
      <formula>1</formula>
    </cfRule>
    <cfRule type="cellIs" dxfId="294" priority="66" operator="between">
      <formula>0</formula>
      <formula>0</formula>
    </cfRule>
  </conditionalFormatting>
  <conditionalFormatting sqref="AD28">
    <cfRule type="cellIs" dxfId="293" priority="61" operator="between">
      <formula>3</formula>
      <formula>3</formula>
    </cfRule>
    <cfRule type="cellIs" dxfId="292" priority="62" operator="between">
      <formula>1</formula>
      <formula>2</formula>
    </cfRule>
    <cfRule type="cellIs" dxfId="291" priority="63" operator="between">
      <formula>0</formula>
      <formula>0</formula>
    </cfRule>
  </conditionalFormatting>
  <conditionalFormatting sqref="AD29">
    <cfRule type="cellIs" dxfId="290" priority="58" operator="between">
      <formula>2</formula>
      <formula>2</formula>
    </cfRule>
    <cfRule type="cellIs" dxfId="289" priority="59" operator="between">
      <formula>1</formula>
      <formula>1</formula>
    </cfRule>
    <cfRule type="cellIs" dxfId="288" priority="60" operator="between">
      <formula>0</formula>
      <formula>0</formula>
    </cfRule>
  </conditionalFormatting>
  <conditionalFormatting sqref="AD30">
    <cfRule type="cellIs" dxfId="287" priority="55" operator="between">
      <formula>1</formula>
      <formula>2</formula>
    </cfRule>
    <cfRule type="cellIs" dxfId="286" priority="56" operator="between">
      <formula>0.1</formula>
      <formula>1</formula>
    </cfRule>
    <cfRule type="cellIs" dxfId="285" priority="57" operator="between">
      <formula>0</formula>
      <formula>0.1</formula>
    </cfRule>
  </conditionalFormatting>
  <conditionalFormatting sqref="AD31">
    <cfRule type="cellIs" dxfId="284" priority="52" operator="between">
      <formula>0.5</formula>
      <formula>1</formula>
    </cfRule>
    <cfRule type="cellIs" dxfId="283" priority="53" operator="between">
      <formula>0.1</formula>
      <formula>0.5</formula>
    </cfRule>
    <cfRule type="cellIs" dxfId="282" priority="54" operator="between">
      <formula>0</formula>
      <formula>0.1</formula>
    </cfRule>
  </conditionalFormatting>
  <conditionalFormatting sqref="AD33">
    <cfRule type="cellIs" dxfId="281" priority="49" operator="between">
      <formula>1</formula>
      <formula>2</formula>
    </cfRule>
    <cfRule type="cellIs" dxfId="280" priority="50" operator="between">
      <formula>0.1</formula>
      <formula>1</formula>
    </cfRule>
    <cfRule type="cellIs" dxfId="279" priority="51" operator="between">
      <formula>0</formula>
      <formula>0.1</formula>
    </cfRule>
  </conditionalFormatting>
  <conditionalFormatting sqref="AD40">
    <cfRule type="cellIs" dxfId="278" priority="37" operator="between">
      <formula>2.1</formula>
      <formula>3</formula>
    </cfRule>
    <cfRule type="cellIs" dxfId="277" priority="38" operator="between">
      <formula>1</formula>
      <formula>2</formula>
    </cfRule>
    <cfRule type="cellIs" dxfId="276" priority="39" operator="between">
      <formula>0</formula>
      <formula>1</formula>
    </cfRule>
  </conditionalFormatting>
  <conditionalFormatting sqref="AD41">
    <cfRule type="cellIs" dxfId="275" priority="34" operator="between">
      <formula>1</formula>
      <formula>2</formula>
    </cfRule>
    <cfRule type="cellIs" dxfId="274" priority="35" operator="between">
      <formula>0.1</formula>
      <formula>1</formula>
    </cfRule>
    <cfRule type="cellIs" dxfId="273" priority="36" operator="between">
      <formula>0</formula>
      <formula>0.1</formula>
    </cfRule>
  </conditionalFormatting>
  <conditionalFormatting sqref="AD21">
    <cfRule type="cellIs" dxfId="272" priority="31" operator="between">
      <formula>1</formula>
      <formula>2</formula>
    </cfRule>
    <cfRule type="cellIs" dxfId="271" priority="32" operator="between">
      <formula>0.1</formula>
      <formula>1</formula>
    </cfRule>
    <cfRule type="cellIs" dxfId="270" priority="33" operator="between">
      <formula>0</formula>
      <formula>0</formula>
    </cfRule>
  </conditionalFormatting>
  <conditionalFormatting sqref="AD21">
    <cfRule type="cellIs" dxfId="269" priority="30" operator="between">
      <formula>"NA"</formula>
      <formula>"NA"</formula>
    </cfRule>
  </conditionalFormatting>
  <conditionalFormatting sqref="AD17">
    <cfRule type="cellIs" dxfId="268" priority="27" operator="between">
      <formula>3</formula>
      <formula>4</formula>
    </cfRule>
    <cfRule type="cellIs" dxfId="267" priority="28" operator="between">
      <formula>1</formula>
      <formula>3</formula>
    </cfRule>
    <cfRule type="cellIs" dxfId="266" priority="29" operator="between">
      <formula>0</formula>
      <formula>1</formula>
    </cfRule>
  </conditionalFormatting>
  <conditionalFormatting sqref="AD17">
    <cfRule type="cellIs" dxfId="265" priority="26" operator="between">
      <formula>"NA"</formula>
      <formula>"NA"</formula>
    </cfRule>
  </conditionalFormatting>
  <conditionalFormatting sqref="AD23">
    <cfRule type="cellIs" dxfId="264" priority="23" operator="between">
      <formula>3</formula>
      <formula>4</formula>
    </cfRule>
    <cfRule type="cellIs" dxfId="263" priority="24" operator="between">
      <formula>2</formula>
      <formula>3</formula>
    </cfRule>
    <cfRule type="cellIs" dxfId="262" priority="25" operator="between">
      <formula>0</formula>
      <formula>2</formula>
    </cfRule>
  </conditionalFormatting>
  <conditionalFormatting sqref="AD24">
    <cfRule type="cellIs" dxfId="261" priority="20" operator="between">
      <formula>1</formula>
      <formula>2</formula>
    </cfRule>
    <cfRule type="cellIs" dxfId="260" priority="21" operator="between">
      <formula>0.1</formula>
      <formula>1</formula>
    </cfRule>
    <cfRule type="cellIs" dxfId="259" priority="22" operator="between">
      <formula>0</formula>
      <formula>0.1</formula>
    </cfRule>
  </conditionalFormatting>
  <conditionalFormatting sqref="AD24">
    <cfRule type="cellIs" dxfId="258" priority="19" operator="between">
      <formula>"NA"</formula>
      <formula>"NA"</formula>
    </cfRule>
  </conditionalFormatting>
  <conditionalFormatting sqref="AD3">
    <cfRule type="cellIs" dxfId="257" priority="12" operator="between">
      <formula>10</formula>
      <formula>14</formula>
    </cfRule>
    <cfRule type="cellIs" dxfId="256" priority="13" operator="between">
      <formula>4</formula>
      <formula>10</formula>
    </cfRule>
    <cfRule type="cellIs" dxfId="255" priority="14" operator="between">
      <formula>0</formula>
      <formula>4</formula>
    </cfRule>
  </conditionalFormatting>
  <conditionalFormatting sqref="AQ5">
    <cfRule type="cellIs" dxfId="254" priority="9" operator="between">
      <formula>80</formula>
      <formula>100</formula>
    </cfRule>
    <cfRule type="cellIs" dxfId="253" priority="10" operator="between">
      <formula>20</formula>
      <formula>80</formula>
    </cfRule>
    <cfRule type="cellIs" dxfId="252" priority="11" operator="between">
      <formula>0</formula>
      <formula>20</formula>
    </cfRule>
  </conditionalFormatting>
  <conditionalFormatting sqref="AQ5">
    <cfRule type="cellIs" dxfId="251" priority="8" operator="between">
      <formula>"NA"</formula>
      <formula>"NA"</formula>
    </cfRule>
  </conditionalFormatting>
  <conditionalFormatting sqref="AA10:AL10">
    <cfRule type="cellIs" dxfId="250" priority="5" operator="between">
      <formula>2</formula>
      <formula>3</formula>
    </cfRule>
    <cfRule type="cellIs" dxfId="249" priority="6" operator="between">
      <formula>1</formula>
      <formula>2</formula>
    </cfRule>
    <cfRule type="cellIs" dxfId="248" priority="7" operator="between">
      <formula>0</formula>
      <formula>1</formula>
    </cfRule>
  </conditionalFormatting>
  <conditionalFormatting sqref="AR5">
    <cfRule type="cellIs" dxfId="247" priority="2" operator="between">
      <formula>80</formula>
      <formula>100</formula>
    </cfRule>
    <cfRule type="cellIs" dxfId="246" priority="3" operator="between">
      <formula>20</formula>
      <formula>80</formula>
    </cfRule>
    <cfRule type="cellIs" dxfId="245" priority="4" operator="between">
      <formula>0</formula>
      <formula>20</formula>
    </cfRule>
  </conditionalFormatting>
  <conditionalFormatting sqref="AR5">
    <cfRule type="cellIs" dxfId="244" priority="1" operator="between">
      <formula>"NA"</formula>
      <formula>"NA"</formula>
    </cfRule>
  </conditionalFormatting>
  <pageMargins left="0.23622047244094491" right="0.23622047244094491" top="0.74803149606299213" bottom="0.74803149606299213" header="0.31496062992125984" footer="0.31496062992125984"/>
  <pageSetup paperSize="8" scale="95" fitToHeight="0" orientation="landscape" r:id="rId1"/>
  <rowBreaks count="1" manualBreakCount="1">
    <brk id="2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Z243"/>
  <sheetViews>
    <sheetView showGridLines="0" tabSelected="1" zoomScale="80" zoomScaleNormal="80" workbookViewId="0">
      <pane xSplit="8" ySplit="2" topLeftCell="AK27" activePane="bottomRight" state="frozen"/>
      <selection pane="topRight" activeCell="I1" sqref="I1"/>
      <selection pane="bottomLeft" activeCell="A3" sqref="A3"/>
      <selection pane="bottomRight" activeCell="AS48" sqref="AS48"/>
    </sheetView>
  </sheetViews>
  <sheetFormatPr defaultColWidth="14.44140625" defaultRowHeight="13.2"/>
  <cols>
    <col min="1" max="1" width="14.6640625" customWidth="1"/>
    <col min="2" max="2" width="8.33203125" customWidth="1"/>
    <col min="3" max="3" width="7.109375" customWidth="1"/>
    <col min="4" max="4" width="41.88671875" customWidth="1"/>
    <col min="5" max="5" width="38.21875" style="113" customWidth="1"/>
    <col min="6" max="6" width="11.6640625" customWidth="1"/>
    <col min="7" max="7" width="14.33203125" customWidth="1"/>
    <col min="8" max="21" width="10.5546875" customWidth="1"/>
    <col min="22" max="22" width="13.44140625" customWidth="1"/>
    <col min="23" max="23" width="14.44140625" customWidth="1"/>
    <col min="24" max="24" width="13.77734375" customWidth="1"/>
    <col min="25" max="25" width="13.33203125" customWidth="1"/>
    <col min="26" max="26" width="14.44140625" hidden="1" customWidth="1"/>
    <col min="27" max="38" width="6.77734375" customWidth="1"/>
    <col min="39" max="39" width="3.5546875" style="82" customWidth="1"/>
    <col min="40" max="40" width="9.21875" customWidth="1"/>
    <col min="41" max="52" width="6.77734375" customWidth="1"/>
  </cols>
  <sheetData>
    <row r="1" spans="1:52" ht="46.8">
      <c r="A1" s="101" t="s">
        <v>0</v>
      </c>
      <c r="B1" s="102" t="s">
        <v>1</v>
      </c>
      <c r="C1" s="103" t="s">
        <v>2</v>
      </c>
      <c r="D1" s="104" t="s">
        <v>3</v>
      </c>
      <c r="E1" s="105" t="s">
        <v>4</v>
      </c>
      <c r="F1" s="106" t="s">
        <v>5</v>
      </c>
      <c r="G1" s="107" t="s">
        <v>76</v>
      </c>
      <c r="H1" s="169" t="s">
        <v>6</v>
      </c>
      <c r="I1" s="171"/>
      <c r="J1" s="62"/>
      <c r="K1" s="62"/>
      <c r="L1" s="62"/>
      <c r="M1" s="62"/>
      <c r="N1" s="62"/>
      <c r="O1" s="62"/>
      <c r="P1" s="62"/>
      <c r="Q1" s="62"/>
      <c r="R1" s="62"/>
      <c r="S1" s="62"/>
      <c r="T1" s="62"/>
      <c r="U1" s="62"/>
      <c r="V1" s="190" t="s">
        <v>84</v>
      </c>
      <c r="W1" s="191"/>
      <c r="X1" s="191"/>
      <c r="Y1" s="192"/>
      <c r="AA1" s="193"/>
      <c r="AB1" s="193"/>
      <c r="AC1" s="193"/>
      <c r="AD1" s="193"/>
      <c r="AE1" s="193"/>
      <c r="AF1" s="193"/>
      <c r="AG1" s="193"/>
      <c r="AH1" s="193"/>
      <c r="AI1" s="193"/>
      <c r="AJ1" s="193"/>
      <c r="AK1" s="193"/>
      <c r="AL1" s="193"/>
      <c r="AM1" s="89"/>
      <c r="AN1" s="193"/>
      <c r="AO1" s="193"/>
      <c r="AP1" s="193"/>
      <c r="AQ1" s="193"/>
      <c r="AR1" s="193"/>
      <c r="AS1" s="193"/>
      <c r="AT1" s="193"/>
      <c r="AU1" s="193"/>
      <c r="AV1" s="193"/>
      <c r="AW1" s="193"/>
      <c r="AX1" s="193"/>
      <c r="AY1" s="193"/>
      <c r="AZ1" s="193"/>
    </row>
    <row r="2" spans="1:52" ht="41.4">
      <c r="A2" s="99"/>
      <c r="B2" s="61"/>
      <c r="C2" s="100"/>
      <c r="D2" s="98"/>
      <c r="E2" s="63"/>
      <c r="F2" s="61"/>
      <c r="G2" s="64"/>
      <c r="H2" s="170"/>
      <c r="I2" s="172" t="s">
        <v>308</v>
      </c>
      <c r="J2" s="85" t="s">
        <v>309</v>
      </c>
      <c r="K2" s="83" t="s">
        <v>310</v>
      </c>
      <c r="L2" s="83" t="s">
        <v>311</v>
      </c>
      <c r="M2" s="85" t="s">
        <v>312</v>
      </c>
      <c r="N2" s="83" t="s">
        <v>313</v>
      </c>
      <c r="O2" s="83" t="s">
        <v>314</v>
      </c>
      <c r="P2" s="85" t="s">
        <v>315</v>
      </c>
      <c r="Q2" s="83" t="s">
        <v>316</v>
      </c>
      <c r="R2" s="83" t="s">
        <v>317</v>
      </c>
      <c r="S2" s="85" t="s">
        <v>318</v>
      </c>
      <c r="T2" s="83" t="s">
        <v>319</v>
      </c>
      <c r="U2" s="84" t="s">
        <v>245</v>
      </c>
      <c r="V2" s="95" t="s">
        <v>85</v>
      </c>
      <c r="W2" s="194" t="s">
        <v>86</v>
      </c>
      <c r="X2" s="195"/>
      <c r="Y2" s="96" t="s">
        <v>87</v>
      </c>
      <c r="AA2" s="83" t="s">
        <v>308</v>
      </c>
      <c r="AB2" s="85" t="s">
        <v>309</v>
      </c>
      <c r="AC2" s="83" t="s">
        <v>310</v>
      </c>
      <c r="AD2" s="83" t="s">
        <v>311</v>
      </c>
      <c r="AE2" s="85" t="s">
        <v>312</v>
      </c>
      <c r="AF2" s="83" t="s">
        <v>313</v>
      </c>
      <c r="AG2" s="83" t="s">
        <v>314</v>
      </c>
      <c r="AH2" s="85" t="s">
        <v>315</v>
      </c>
      <c r="AI2" s="83" t="s">
        <v>316</v>
      </c>
      <c r="AJ2" s="83" t="s">
        <v>317</v>
      </c>
      <c r="AK2" s="85" t="s">
        <v>318</v>
      </c>
      <c r="AL2" s="83" t="s">
        <v>319</v>
      </c>
      <c r="AM2" s="90"/>
      <c r="AN2" s="83" t="s">
        <v>308</v>
      </c>
      <c r="AO2" s="85" t="s">
        <v>309</v>
      </c>
      <c r="AP2" s="83" t="s">
        <v>310</v>
      </c>
      <c r="AQ2" s="83" t="s">
        <v>311</v>
      </c>
      <c r="AR2" s="85" t="s">
        <v>312</v>
      </c>
      <c r="AS2" s="83" t="s">
        <v>313</v>
      </c>
      <c r="AT2" s="83" t="s">
        <v>314</v>
      </c>
      <c r="AU2" s="85" t="s">
        <v>315</v>
      </c>
      <c r="AV2" s="83" t="s">
        <v>316</v>
      </c>
      <c r="AW2" s="83" t="s">
        <v>317</v>
      </c>
      <c r="AX2" s="85" t="s">
        <v>318</v>
      </c>
      <c r="AY2" s="83" t="s">
        <v>319</v>
      </c>
      <c r="AZ2" s="97" t="s">
        <v>330</v>
      </c>
    </row>
    <row r="3" spans="1:52" ht="66.599999999999994" customHeight="1">
      <c r="A3" s="196" t="s">
        <v>65</v>
      </c>
      <c r="B3" s="197">
        <v>30</v>
      </c>
      <c r="C3" s="13">
        <v>1.1000000000000001</v>
      </c>
      <c r="D3" s="19" t="s">
        <v>66</v>
      </c>
      <c r="E3" s="19" t="s">
        <v>8</v>
      </c>
      <c r="F3" s="187">
        <v>14</v>
      </c>
      <c r="G3" s="187" t="s">
        <v>77</v>
      </c>
      <c r="H3" s="187" t="s">
        <v>7</v>
      </c>
      <c r="I3" s="251" t="s">
        <v>320</v>
      </c>
      <c r="J3" s="251" t="s">
        <v>320</v>
      </c>
      <c r="K3" s="251" t="s">
        <v>320</v>
      </c>
      <c r="L3" s="147">
        <v>101.36744596382886</v>
      </c>
      <c r="M3" s="147">
        <v>81.858407079646028</v>
      </c>
      <c r="N3" s="147">
        <v>92.012133468149642</v>
      </c>
      <c r="O3" s="147">
        <v>92.245370370370367</v>
      </c>
      <c r="P3" s="147">
        <v>74.938118811881196</v>
      </c>
      <c r="Q3" s="147">
        <v>88.375927452596869</v>
      </c>
      <c r="R3" s="147">
        <v>64.788732394366207</v>
      </c>
      <c r="S3" s="147">
        <v>88.423153692614775</v>
      </c>
      <c r="T3" s="147">
        <v>92.392199945070033</v>
      </c>
      <c r="U3" s="153">
        <f>AVERAGE(I3:T3)</f>
        <v>86.266832130947108</v>
      </c>
      <c r="V3" s="86" t="s">
        <v>255</v>
      </c>
      <c r="W3" s="31" t="s">
        <v>256</v>
      </c>
      <c r="X3" s="31" t="s">
        <v>257</v>
      </c>
      <c r="Y3" s="31" t="s">
        <v>258</v>
      </c>
      <c r="Z3" s="80" t="s">
        <v>228</v>
      </c>
      <c r="AA3" s="250" t="s">
        <v>320</v>
      </c>
      <c r="AB3" s="250" t="s">
        <v>320</v>
      </c>
      <c r="AC3" s="161" t="s">
        <v>320</v>
      </c>
      <c r="AD3" s="160">
        <f t="shared" ref="AB3:AL3" si="0">IF(L3&gt;=100,14,IF(L3&gt;99,13,IF(L3&gt;98,12,IF(L3&gt;97,11,IF(L3&gt;96,10,IF(L3&gt;95,9,IF(L3&gt;94,8,IF(L3&gt;93,7,IF(L3&gt;92,6,IF(L3&gt;90,5,IF(L3&gt;89,4,IF(L3&gt;88,3,IF(L3&gt;87,3,IF(L3&gt;85,1,0))))))))))))))</f>
        <v>14</v>
      </c>
      <c r="AE3" s="92">
        <f t="shared" si="0"/>
        <v>0</v>
      </c>
      <c r="AF3" s="92">
        <f t="shared" si="0"/>
        <v>6</v>
      </c>
      <c r="AG3" s="92">
        <f t="shared" si="0"/>
        <v>6</v>
      </c>
      <c r="AH3" s="92">
        <f t="shared" si="0"/>
        <v>0</v>
      </c>
      <c r="AI3" s="92">
        <f t="shared" si="0"/>
        <v>3</v>
      </c>
      <c r="AJ3" s="92">
        <f t="shared" si="0"/>
        <v>0</v>
      </c>
      <c r="AK3" s="92">
        <f t="shared" si="0"/>
        <v>3</v>
      </c>
      <c r="AL3" s="92">
        <f t="shared" si="0"/>
        <v>6</v>
      </c>
      <c r="AM3" s="93"/>
      <c r="AN3" s="249" t="s">
        <v>320</v>
      </c>
      <c r="AO3" s="249" t="s">
        <v>320</v>
      </c>
      <c r="AP3" s="249" t="s">
        <v>320</v>
      </c>
      <c r="AQ3" s="108">
        <f t="shared" ref="AO3:AY16" si="1">AD3/$F3*100</f>
        <v>100</v>
      </c>
      <c r="AR3" s="108">
        <f t="shared" si="1"/>
        <v>0</v>
      </c>
      <c r="AS3" s="108">
        <f t="shared" si="1"/>
        <v>42.857142857142854</v>
      </c>
      <c r="AT3" s="108">
        <f t="shared" si="1"/>
        <v>42.857142857142854</v>
      </c>
      <c r="AU3" s="108">
        <f t="shared" si="1"/>
        <v>0</v>
      </c>
      <c r="AV3" s="108">
        <f t="shared" si="1"/>
        <v>21.428571428571427</v>
      </c>
      <c r="AW3" s="108">
        <f t="shared" si="1"/>
        <v>0</v>
      </c>
      <c r="AX3" s="108">
        <f t="shared" si="1"/>
        <v>21.428571428571427</v>
      </c>
      <c r="AY3" s="108">
        <f t="shared" si="1"/>
        <v>42.857142857142854</v>
      </c>
      <c r="AZ3" s="94">
        <f>AVERAGE(AN3:AY3)</f>
        <v>30.158730158730155</v>
      </c>
    </row>
    <row r="4" spans="1:52" ht="37.200000000000003" customHeight="1">
      <c r="A4" s="196"/>
      <c r="B4" s="197"/>
      <c r="C4" s="13">
        <v>1.2</v>
      </c>
      <c r="D4" s="19" t="s">
        <v>9</v>
      </c>
      <c r="E4" s="19" t="s">
        <v>10</v>
      </c>
      <c r="F4" s="187">
        <v>4</v>
      </c>
      <c r="G4" s="187" t="s">
        <v>77</v>
      </c>
      <c r="H4" s="187" t="s">
        <v>7</v>
      </c>
      <c r="I4" s="251" t="s">
        <v>320</v>
      </c>
      <c r="J4" s="251" t="s">
        <v>320</v>
      </c>
      <c r="K4" s="251" t="s">
        <v>320</v>
      </c>
      <c r="L4" s="147">
        <v>55.555555555555557</v>
      </c>
      <c r="M4" s="147">
        <v>42.240951908775401</v>
      </c>
      <c r="N4" s="147">
        <v>0</v>
      </c>
      <c r="O4" s="147">
        <v>141.26984126984127</v>
      </c>
      <c r="P4" s="147">
        <v>95</v>
      </c>
      <c r="Q4" s="147">
        <v>139.13043478260869</v>
      </c>
      <c r="R4" s="147">
        <v>500</v>
      </c>
      <c r="S4" s="147">
        <v>300</v>
      </c>
      <c r="T4" s="147">
        <v>191.30434782608697</v>
      </c>
      <c r="U4" s="153">
        <f t="shared" ref="U4:U41" si="2">AVERAGE(I4:T4)</f>
        <v>162.72234792698532</v>
      </c>
      <c r="V4" s="189" t="s">
        <v>88</v>
      </c>
      <c r="W4" s="86" t="s">
        <v>272</v>
      </c>
      <c r="X4" s="189" t="s">
        <v>271</v>
      </c>
      <c r="Y4" s="189" t="s">
        <v>90</v>
      </c>
      <c r="AA4" s="250" t="s">
        <v>320</v>
      </c>
      <c r="AB4" s="250" t="s">
        <v>320</v>
      </c>
      <c r="AC4" s="250" t="s">
        <v>320</v>
      </c>
      <c r="AD4" s="92">
        <f t="shared" ref="AA4:AL4" si="3">IF(L4&lt;=85,4,IF(L4&lt;=90,3,IF(L4&lt;=95,2,IF(L4&lt;=100,1,0))))</f>
        <v>4</v>
      </c>
      <c r="AE4" s="92">
        <f t="shared" si="3"/>
        <v>4</v>
      </c>
      <c r="AF4" s="92">
        <f t="shared" si="3"/>
        <v>4</v>
      </c>
      <c r="AG4" s="92">
        <f t="shared" si="3"/>
        <v>0</v>
      </c>
      <c r="AH4" s="92">
        <f t="shared" si="3"/>
        <v>2</v>
      </c>
      <c r="AI4" s="92">
        <f t="shared" si="3"/>
        <v>0</v>
      </c>
      <c r="AJ4" s="92">
        <f t="shared" si="3"/>
        <v>0</v>
      </c>
      <c r="AK4" s="92">
        <f t="shared" si="3"/>
        <v>0</v>
      </c>
      <c r="AL4" s="92">
        <f t="shared" si="3"/>
        <v>0</v>
      </c>
      <c r="AM4" s="90"/>
      <c r="AN4" s="249" t="s">
        <v>320</v>
      </c>
      <c r="AO4" s="249" t="s">
        <v>320</v>
      </c>
      <c r="AP4" s="249" t="s">
        <v>320</v>
      </c>
      <c r="AQ4" s="108">
        <f t="shared" si="1"/>
        <v>100</v>
      </c>
      <c r="AR4" s="108">
        <f t="shared" si="1"/>
        <v>100</v>
      </c>
      <c r="AS4" s="108">
        <f t="shared" si="1"/>
        <v>100</v>
      </c>
      <c r="AT4" s="108">
        <f t="shared" si="1"/>
        <v>0</v>
      </c>
      <c r="AU4" s="108">
        <f t="shared" si="1"/>
        <v>50</v>
      </c>
      <c r="AV4" s="108">
        <f t="shared" si="1"/>
        <v>0</v>
      </c>
      <c r="AW4" s="108">
        <f t="shared" si="1"/>
        <v>0</v>
      </c>
      <c r="AX4" s="108">
        <f t="shared" si="1"/>
        <v>0</v>
      </c>
      <c r="AY4" s="108">
        <f t="shared" si="1"/>
        <v>0</v>
      </c>
      <c r="AZ4" s="94">
        <f t="shared" ref="AZ4:AZ43" si="4">AVERAGE(AN4:AY4)</f>
        <v>38.888888888888886</v>
      </c>
    </row>
    <row r="5" spans="1:52" ht="27.6">
      <c r="A5" s="196"/>
      <c r="B5" s="197"/>
      <c r="C5" s="13">
        <v>1.3</v>
      </c>
      <c r="D5" s="19" t="s">
        <v>11</v>
      </c>
      <c r="E5" s="19" t="s">
        <v>12</v>
      </c>
      <c r="F5" s="187">
        <v>4</v>
      </c>
      <c r="G5" s="187" t="s">
        <v>78</v>
      </c>
      <c r="H5" s="187" t="s">
        <v>7</v>
      </c>
      <c r="I5" s="147">
        <v>139.34426229508196</v>
      </c>
      <c r="J5" s="147">
        <v>42.307692307692307</v>
      </c>
      <c r="K5" s="147">
        <v>62.5</v>
      </c>
      <c r="L5" s="147">
        <v>0</v>
      </c>
      <c r="M5" s="147">
        <v>74.509803921568633</v>
      </c>
      <c r="N5" s="147">
        <v>43.39622641509434</v>
      </c>
      <c r="O5" s="251" t="s">
        <v>320</v>
      </c>
      <c r="P5" s="251" t="s">
        <v>320</v>
      </c>
      <c r="Q5" s="251" t="s">
        <v>320</v>
      </c>
      <c r="R5" s="252" t="s">
        <v>320</v>
      </c>
      <c r="S5" s="251" t="s">
        <v>320</v>
      </c>
      <c r="T5" s="251" t="s">
        <v>320</v>
      </c>
      <c r="U5" s="153">
        <f t="shared" si="2"/>
        <v>60.342997489906203</v>
      </c>
      <c r="V5" s="189" t="s">
        <v>89</v>
      </c>
      <c r="W5" s="31" t="s">
        <v>268</v>
      </c>
      <c r="X5" s="32" t="s">
        <v>260</v>
      </c>
      <c r="Y5" s="32" t="s">
        <v>259</v>
      </c>
      <c r="AA5" s="92">
        <f>IF(I5&gt;100,4,IF(I5&gt;95,3,IF(I5&gt;90,2,IF(I5&gt;85,1,0))))</f>
        <v>4</v>
      </c>
      <c r="AB5" s="92">
        <f t="shared" ref="AB5:AL6" si="5">IF(J5&gt;100,4,IF(J5&gt;95,3,IF(J5&gt;90,2,IF(J5&gt;85,1,0))))</f>
        <v>0</v>
      </c>
      <c r="AC5" s="92">
        <f t="shared" si="5"/>
        <v>0</v>
      </c>
      <c r="AD5" s="92">
        <f t="shared" si="5"/>
        <v>0</v>
      </c>
      <c r="AE5" s="92">
        <f t="shared" si="5"/>
        <v>0</v>
      </c>
      <c r="AF5" s="92">
        <f t="shared" si="5"/>
        <v>0</v>
      </c>
      <c r="AG5" s="250" t="s">
        <v>320</v>
      </c>
      <c r="AH5" s="250" t="s">
        <v>320</v>
      </c>
      <c r="AI5" s="250" t="s">
        <v>320</v>
      </c>
      <c r="AJ5" s="92">
        <f t="shared" si="5"/>
        <v>4</v>
      </c>
      <c r="AK5" s="250" t="s">
        <v>320</v>
      </c>
      <c r="AL5" s="250" t="s">
        <v>320</v>
      </c>
      <c r="AM5" s="90"/>
      <c r="AN5" s="108">
        <f t="shared" ref="AN5:AY23" si="6">AA5/$F5*100</f>
        <v>100</v>
      </c>
      <c r="AO5" s="108">
        <f t="shared" si="1"/>
        <v>0</v>
      </c>
      <c r="AP5" s="108">
        <f t="shared" si="1"/>
        <v>0</v>
      </c>
      <c r="AQ5" s="108">
        <f t="shared" ref="AQ5:AR5" si="7">IF(OR(AD5="NA"),"NA",AD5/$F5*100)</f>
        <v>0</v>
      </c>
      <c r="AR5" s="108">
        <f t="shared" si="7"/>
        <v>0</v>
      </c>
      <c r="AS5" s="108">
        <f t="shared" si="1"/>
        <v>0</v>
      </c>
      <c r="AT5" s="249" t="s">
        <v>320</v>
      </c>
      <c r="AU5" s="249" t="s">
        <v>320</v>
      </c>
      <c r="AV5" s="249" t="s">
        <v>320</v>
      </c>
      <c r="AW5" s="108">
        <f t="shared" si="1"/>
        <v>100</v>
      </c>
      <c r="AX5" s="249" t="s">
        <v>320</v>
      </c>
      <c r="AY5" s="249" t="s">
        <v>320</v>
      </c>
      <c r="AZ5" s="94">
        <f t="shared" si="4"/>
        <v>28.571428571428573</v>
      </c>
    </row>
    <row r="6" spans="1:52" ht="27.6">
      <c r="A6" s="196"/>
      <c r="B6" s="197"/>
      <c r="C6" s="13">
        <v>1.4</v>
      </c>
      <c r="D6" s="19" t="s">
        <v>13</v>
      </c>
      <c r="E6" s="19" t="s">
        <v>14</v>
      </c>
      <c r="F6" s="187">
        <v>4</v>
      </c>
      <c r="G6" s="187" t="s">
        <v>77</v>
      </c>
      <c r="H6" s="187" t="s">
        <v>7</v>
      </c>
      <c r="I6" s="251" t="s">
        <v>320</v>
      </c>
      <c r="J6" s="251" t="s">
        <v>320</v>
      </c>
      <c r="K6" s="147">
        <v>68.181818181818173</v>
      </c>
      <c r="L6" s="147">
        <v>63.157894736842103</v>
      </c>
      <c r="M6" s="147">
        <v>38.333333333333336</v>
      </c>
      <c r="N6" s="147">
        <v>0</v>
      </c>
      <c r="O6" s="147">
        <v>50</v>
      </c>
      <c r="P6" s="147">
        <v>92.307692307692307</v>
      </c>
      <c r="Q6" s="147">
        <v>106.75675675675676</v>
      </c>
      <c r="R6" s="147">
        <v>36.84210526315789</v>
      </c>
      <c r="S6" s="147">
        <v>73.083197389885811</v>
      </c>
      <c r="T6" s="147">
        <v>124.27745664739885</v>
      </c>
      <c r="U6" s="153">
        <f t="shared" si="2"/>
        <v>65.294025461688506</v>
      </c>
      <c r="V6" s="189" t="s">
        <v>89</v>
      </c>
      <c r="W6" s="31" t="s">
        <v>270</v>
      </c>
      <c r="X6" s="32" t="s">
        <v>260</v>
      </c>
      <c r="Y6" s="32" t="s">
        <v>269</v>
      </c>
      <c r="AA6" s="250" t="s">
        <v>320</v>
      </c>
      <c r="AB6" s="250" t="s">
        <v>320</v>
      </c>
      <c r="AC6" s="92">
        <f t="shared" si="5"/>
        <v>0</v>
      </c>
      <c r="AD6" s="160">
        <f>IF(L6&gt;100,4,IF(L6&gt;95,3,IF(L6&gt;90,2,IF(L6&gt;85,1,0))))</f>
        <v>0</v>
      </c>
      <c r="AE6" s="92">
        <f t="shared" si="5"/>
        <v>0</v>
      </c>
      <c r="AF6" s="92">
        <f t="shared" si="5"/>
        <v>0</v>
      </c>
      <c r="AG6" s="92">
        <f t="shared" si="5"/>
        <v>0</v>
      </c>
      <c r="AH6" s="92">
        <f t="shared" si="5"/>
        <v>2</v>
      </c>
      <c r="AI6" s="92">
        <f t="shared" si="5"/>
        <v>4</v>
      </c>
      <c r="AJ6" s="92">
        <f t="shared" si="5"/>
        <v>0</v>
      </c>
      <c r="AK6" s="92">
        <f t="shared" si="5"/>
        <v>0</v>
      </c>
      <c r="AL6" s="92">
        <f t="shared" si="5"/>
        <v>4</v>
      </c>
      <c r="AM6" s="90"/>
      <c r="AN6" s="249" t="s">
        <v>320</v>
      </c>
      <c r="AO6" s="249" t="s">
        <v>320</v>
      </c>
      <c r="AP6" s="108">
        <f t="shared" si="1"/>
        <v>0</v>
      </c>
      <c r="AQ6" s="108">
        <f t="shared" si="1"/>
        <v>0</v>
      </c>
      <c r="AR6" s="108">
        <f t="shared" si="1"/>
        <v>0</v>
      </c>
      <c r="AS6" s="108">
        <f t="shared" si="1"/>
        <v>0</v>
      </c>
      <c r="AT6" s="108">
        <f t="shared" si="1"/>
        <v>0</v>
      </c>
      <c r="AU6" s="108">
        <f t="shared" si="1"/>
        <v>50</v>
      </c>
      <c r="AV6" s="108">
        <f t="shared" si="1"/>
        <v>100</v>
      </c>
      <c r="AW6" s="108">
        <f t="shared" si="1"/>
        <v>0</v>
      </c>
      <c r="AX6" s="108">
        <f t="shared" si="1"/>
        <v>0</v>
      </c>
      <c r="AY6" s="108">
        <f t="shared" si="1"/>
        <v>100</v>
      </c>
      <c r="AZ6" s="94">
        <f t="shared" si="4"/>
        <v>25</v>
      </c>
    </row>
    <row r="7" spans="1:52" ht="27.6">
      <c r="A7" s="196"/>
      <c r="B7" s="197"/>
      <c r="C7" s="13">
        <v>1.5</v>
      </c>
      <c r="D7" s="19" t="s">
        <v>15</v>
      </c>
      <c r="E7" s="19" t="s">
        <v>16</v>
      </c>
      <c r="F7" s="187">
        <v>4</v>
      </c>
      <c r="G7" s="187" t="s">
        <v>77</v>
      </c>
      <c r="H7" s="187" t="s">
        <v>7</v>
      </c>
      <c r="I7" s="251" t="s">
        <v>320</v>
      </c>
      <c r="J7" s="251" t="s">
        <v>320</v>
      </c>
      <c r="K7" s="147">
        <v>83.333333333333343</v>
      </c>
      <c r="L7" s="147">
        <v>183.33333333333331</v>
      </c>
      <c r="M7" s="147">
        <v>9.5238095238095237</v>
      </c>
      <c r="N7" s="147">
        <v>100</v>
      </c>
      <c r="O7" s="147">
        <v>23.809523809523807</v>
      </c>
      <c r="P7" s="147">
        <v>80</v>
      </c>
      <c r="Q7" s="147">
        <v>47.058823529411761</v>
      </c>
      <c r="R7" s="147">
        <v>204.54545454545453</v>
      </c>
      <c r="S7" s="147">
        <v>142.9553264604811</v>
      </c>
      <c r="T7" s="147">
        <v>77.5</v>
      </c>
      <c r="U7" s="153">
        <f t="shared" si="2"/>
        <v>95.205960453534729</v>
      </c>
      <c r="V7" s="189" t="s">
        <v>88</v>
      </c>
      <c r="W7" s="31" t="s">
        <v>272</v>
      </c>
      <c r="X7" s="33" t="s">
        <v>271</v>
      </c>
      <c r="Y7" s="32" t="s">
        <v>90</v>
      </c>
      <c r="AA7" s="250" t="s">
        <v>320</v>
      </c>
      <c r="AB7" s="250" t="s">
        <v>320</v>
      </c>
      <c r="AC7" s="92">
        <f t="shared" ref="AB7:AL7" si="8">IF(K7&lt;=85,4,IF(K7&lt;=90,3,IF(K7&lt;=95,2,IF(K7&lt;=100,1,0))))</f>
        <v>4</v>
      </c>
      <c r="AD7" s="160">
        <f t="shared" si="8"/>
        <v>0</v>
      </c>
      <c r="AE7" s="92">
        <f t="shared" si="8"/>
        <v>4</v>
      </c>
      <c r="AF7" s="92">
        <f t="shared" si="8"/>
        <v>1</v>
      </c>
      <c r="AG7" s="92">
        <f t="shared" si="8"/>
        <v>4</v>
      </c>
      <c r="AH7" s="92">
        <f t="shared" si="8"/>
        <v>4</v>
      </c>
      <c r="AI7" s="92">
        <f t="shared" si="8"/>
        <v>4</v>
      </c>
      <c r="AJ7" s="92">
        <f t="shared" si="8"/>
        <v>0</v>
      </c>
      <c r="AK7" s="92">
        <f t="shared" si="8"/>
        <v>0</v>
      </c>
      <c r="AL7" s="92">
        <f t="shared" si="8"/>
        <v>4</v>
      </c>
      <c r="AM7" s="90"/>
      <c r="AN7" s="249" t="s">
        <v>320</v>
      </c>
      <c r="AO7" s="249" t="s">
        <v>320</v>
      </c>
      <c r="AP7" s="108">
        <f t="shared" si="1"/>
        <v>100</v>
      </c>
      <c r="AQ7" s="108">
        <f t="shared" si="1"/>
        <v>0</v>
      </c>
      <c r="AR7" s="108">
        <f t="shared" si="1"/>
        <v>100</v>
      </c>
      <c r="AS7" s="108">
        <f t="shared" si="1"/>
        <v>25</v>
      </c>
      <c r="AT7" s="108">
        <f t="shared" si="1"/>
        <v>100</v>
      </c>
      <c r="AU7" s="108">
        <f t="shared" si="1"/>
        <v>100</v>
      </c>
      <c r="AV7" s="108">
        <f t="shared" si="1"/>
        <v>100</v>
      </c>
      <c r="AW7" s="108">
        <f t="shared" si="1"/>
        <v>0</v>
      </c>
      <c r="AX7" s="108">
        <f t="shared" si="1"/>
        <v>0</v>
      </c>
      <c r="AY7" s="108">
        <f t="shared" si="1"/>
        <v>100</v>
      </c>
      <c r="AZ7" s="94">
        <f t="shared" si="4"/>
        <v>62.5</v>
      </c>
    </row>
    <row r="8" spans="1:52" ht="15.6">
      <c r="A8" s="14"/>
      <c r="B8" s="15"/>
      <c r="C8" s="15"/>
      <c r="D8" s="16"/>
      <c r="E8" s="21" t="s">
        <v>17</v>
      </c>
      <c r="F8" s="17">
        <f>SUM(F3:F7)</f>
        <v>30</v>
      </c>
      <c r="G8" s="15"/>
      <c r="H8" s="15"/>
      <c r="I8" s="159"/>
      <c r="J8" s="159"/>
      <c r="K8" s="159">
        <v>12</v>
      </c>
      <c r="L8" s="15"/>
      <c r="M8" s="159"/>
      <c r="N8" s="159"/>
      <c r="O8" s="159">
        <v>26</v>
      </c>
      <c r="P8" s="159">
        <v>26</v>
      </c>
      <c r="Q8" s="159">
        <v>26</v>
      </c>
      <c r="R8" s="159"/>
      <c r="S8" s="159">
        <v>26</v>
      </c>
      <c r="T8" s="159">
        <v>26</v>
      </c>
      <c r="U8" s="154"/>
      <c r="V8" s="15"/>
      <c r="W8" s="15"/>
      <c r="X8" s="15"/>
      <c r="Y8" s="15"/>
      <c r="Z8" s="15"/>
      <c r="AA8" s="15">
        <f>SUM(AA3:AA7)</f>
        <v>4</v>
      </c>
      <c r="AB8" s="15">
        <f t="shared" ref="AB8:AL8" si="9">SUM(AB3:AB7)</f>
        <v>0</v>
      </c>
      <c r="AC8" s="15">
        <f t="shared" si="9"/>
        <v>4</v>
      </c>
      <c r="AD8" s="159">
        <f t="shared" si="9"/>
        <v>18</v>
      </c>
      <c r="AE8" s="15">
        <f t="shared" si="9"/>
        <v>8</v>
      </c>
      <c r="AF8" s="15">
        <f t="shared" si="9"/>
        <v>11</v>
      </c>
      <c r="AG8" s="15">
        <f t="shared" si="9"/>
        <v>10</v>
      </c>
      <c r="AH8" s="15">
        <f t="shared" si="9"/>
        <v>8</v>
      </c>
      <c r="AI8" s="15">
        <f t="shared" si="9"/>
        <v>11</v>
      </c>
      <c r="AJ8" s="15">
        <f t="shared" si="9"/>
        <v>4</v>
      </c>
      <c r="AK8" s="15">
        <f t="shared" si="9"/>
        <v>3</v>
      </c>
      <c r="AL8" s="15">
        <f t="shared" si="9"/>
        <v>14</v>
      </c>
      <c r="AM8" s="90"/>
      <c r="AN8" s="109">
        <f>AA8/26*100</f>
        <v>15.384615384615385</v>
      </c>
      <c r="AO8" s="109">
        <f t="shared" si="1"/>
        <v>0</v>
      </c>
      <c r="AP8" s="109">
        <f t="shared" si="1"/>
        <v>13.333333333333334</v>
      </c>
      <c r="AQ8" s="109">
        <f t="shared" si="1"/>
        <v>60</v>
      </c>
      <c r="AR8" s="109">
        <f t="shared" si="1"/>
        <v>26.666666666666668</v>
      </c>
      <c r="AS8" s="109">
        <f t="shared" si="1"/>
        <v>36.666666666666664</v>
      </c>
      <c r="AT8" s="109">
        <f t="shared" si="1"/>
        <v>33.333333333333329</v>
      </c>
      <c r="AU8" s="109">
        <f t="shared" si="1"/>
        <v>26.666666666666668</v>
      </c>
      <c r="AV8" s="109">
        <f t="shared" si="1"/>
        <v>36.666666666666664</v>
      </c>
      <c r="AW8" s="109">
        <f>AJ8/26*100</f>
        <v>15.384615384615385</v>
      </c>
      <c r="AX8" s="109">
        <f t="shared" si="1"/>
        <v>10</v>
      </c>
      <c r="AY8" s="109">
        <f t="shared" si="1"/>
        <v>46.666666666666664</v>
      </c>
      <c r="AZ8" s="109">
        <f t="shared" si="4"/>
        <v>26.730769230769226</v>
      </c>
    </row>
    <row r="9" spans="1:52" ht="25.2" customHeight="1">
      <c r="A9" s="196" t="s">
        <v>18</v>
      </c>
      <c r="B9" s="199">
        <v>14</v>
      </c>
      <c r="C9" s="13">
        <v>2.1</v>
      </c>
      <c r="D9" s="20" t="s">
        <v>19</v>
      </c>
      <c r="E9" s="19" t="s">
        <v>20</v>
      </c>
      <c r="F9" s="187">
        <v>3</v>
      </c>
      <c r="G9" s="187" t="s">
        <v>79</v>
      </c>
      <c r="H9" s="187" t="s">
        <v>288</v>
      </c>
      <c r="I9" s="147">
        <v>83</v>
      </c>
      <c r="J9" s="147">
        <v>87</v>
      </c>
      <c r="K9" s="147">
        <v>80</v>
      </c>
      <c r="L9" s="173">
        <v>86</v>
      </c>
      <c r="M9" s="173">
        <v>84</v>
      </c>
      <c r="N9" s="173">
        <v>80</v>
      </c>
      <c r="O9" s="173">
        <v>84</v>
      </c>
      <c r="P9" s="173">
        <v>84</v>
      </c>
      <c r="Q9" s="173">
        <v>82</v>
      </c>
      <c r="R9" s="173">
        <v>90</v>
      </c>
      <c r="S9" s="173">
        <v>82</v>
      </c>
      <c r="T9" s="147">
        <v>86</v>
      </c>
      <c r="U9" s="153">
        <f t="shared" si="2"/>
        <v>84</v>
      </c>
      <c r="V9" s="87" t="s">
        <v>299</v>
      </c>
      <c r="W9" s="34" t="s">
        <v>300</v>
      </c>
      <c r="X9" s="34" t="s">
        <v>301</v>
      </c>
      <c r="Y9" s="189" t="s">
        <v>302</v>
      </c>
      <c r="Z9" s="81" t="s">
        <v>229</v>
      </c>
      <c r="AA9" s="92">
        <f>IF(I9&gt;80,3,IF(I9&gt;75,2,IF(I9&gt;=70,1,0)))</f>
        <v>3</v>
      </c>
      <c r="AB9" s="92">
        <f t="shared" ref="AB9:AL9" si="10">IF(J9&gt;80,3,IF(J9&gt;75,2,IF(J9&gt;=70,1,0)))</f>
        <v>3</v>
      </c>
      <c r="AC9" s="92">
        <f t="shared" si="10"/>
        <v>2</v>
      </c>
      <c r="AD9" s="92">
        <f t="shared" si="10"/>
        <v>3</v>
      </c>
      <c r="AE9" s="92">
        <f t="shared" si="10"/>
        <v>3</v>
      </c>
      <c r="AF9" s="92">
        <f t="shared" si="10"/>
        <v>2</v>
      </c>
      <c r="AG9" s="92">
        <f t="shared" si="10"/>
        <v>3</v>
      </c>
      <c r="AH9" s="92">
        <f t="shared" si="10"/>
        <v>3</v>
      </c>
      <c r="AI9" s="92">
        <f t="shared" si="10"/>
        <v>3</v>
      </c>
      <c r="AJ9" s="92">
        <f t="shared" si="10"/>
        <v>3</v>
      </c>
      <c r="AK9" s="92">
        <f t="shared" si="10"/>
        <v>3</v>
      </c>
      <c r="AL9" s="92">
        <f t="shared" si="10"/>
        <v>3</v>
      </c>
      <c r="AM9" s="90"/>
      <c r="AN9" s="108">
        <f t="shared" si="6"/>
        <v>100</v>
      </c>
      <c r="AO9" s="108">
        <f t="shared" si="1"/>
        <v>100</v>
      </c>
      <c r="AP9" s="108">
        <f t="shared" si="1"/>
        <v>66.666666666666657</v>
      </c>
      <c r="AQ9" s="108">
        <f t="shared" si="1"/>
        <v>100</v>
      </c>
      <c r="AR9" s="108">
        <f t="shared" si="1"/>
        <v>100</v>
      </c>
      <c r="AS9" s="108">
        <f t="shared" si="1"/>
        <v>66.666666666666657</v>
      </c>
      <c r="AT9" s="108">
        <f t="shared" si="1"/>
        <v>100</v>
      </c>
      <c r="AU9" s="108">
        <f t="shared" si="1"/>
        <v>100</v>
      </c>
      <c r="AV9" s="108">
        <f t="shared" si="1"/>
        <v>100</v>
      </c>
      <c r="AW9" s="108">
        <f t="shared" si="1"/>
        <v>100</v>
      </c>
      <c r="AX9" s="108">
        <f t="shared" si="1"/>
        <v>100</v>
      </c>
      <c r="AY9" s="108">
        <f t="shared" si="1"/>
        <v>100</v>
      </c>
      <c r="AZ9" s="94">
        <f t="shared" si="4"/>
        <v>94.444444444444443</v>
      </c>
    </row>
    <row r="10" spans="1:52" ht="27" customHeight="1">
      <c r="A10" s="198"/>
      <c r="B10" s="200"/>
      <c r="C10" s="13">
        <v>2.2000000000000002</v>
      </c>
      <c r="D10" s="20" t="s">
        <v>22</v>
      </c>
      <c r="E10" s="19" t="s">
        <v>23</v>
      </c>
      <c r="F10" s="187">
        <v>3</v>
      </c>
      <c r="G10" s="187" t="s">
        <v>79</v>
      </c>
      <c r="H10" s="187" t="s">
        <v>26</v>
      </c>
      <c r="I10" s="147">
        <v>67</v>
      </c>
      <c r="J10" s="147">
        <v>76</v>
      </c>
      <c r="K10" s="147">
        <v>69</v>
      </c>
      <c r="L10" s="173">
        <v>73</v>
      </c>
      <c r="M10" s="173">
        <v>69</v>
      </c>
      <c r="N10" s="173">
        <v>61</v>
      </c>
      <c r="O10" s="173">
        <v>71</v>
      </c>
      <c r="P10" s="173">
        <v>48</v>
      </c>
      <c r="Q10" s="173">
        <v>69</v>
      </c>
      <c r="R10" s="173">
        <v>66</v>
      </c>
      <c r="S10" s="173">
        <v>64</v>
      </c>
      <c r="T10" s="173">
        <v>72</v>
      </c>
      <c r="U10" s="153">
        <f t="shared" si="2"/>
        <v>67.083333333333329</v>
      </c>
      <c r="V10" s="87" t="s">
        <v>303</v>
      </c>
      <c r="W10" s="34" t="s">
        <v>304</v>
      </c>
      <c r="X10" s="34" t="s">
        <v>301</v>
      </c>
      <c r="Y10" s="189" t="s">
        <v>302</v>
      </c>
      <c r="AA10" s="160">
        <f>IF(I10&gt;80,3,IF(I10&gt;=75,2,IF(I10&gt;=65,1,0)))</f>
        <v>1</v>
      </c>
      <c r="AB10" s="160">
        <f>IF(J10&gt;80,3,IF(J10&gt;=75,2,IF(J10&gt;=65,1,0)))</f>
        <v>2</v>
      </c>
      <c r="AC10" s="160">
        <f t="shared" ref="AC10:AL10" si="11">IF(K10&gt;80,3,IF(K10&gt;=75,2,IF(K10&gt;=65,1,0)))</f>
        <v>1</v>
      </c>
      <c r="AD10" s="160">
        <f t="shared" si="11"/>
        <v>1</v>
      </c>
      <c r="AE10" s="160">
        <f t="shared" si="11"/>
        <v>1</v>
      </c>
      <c r="AF10" s="160">
        <f t="shared" si="11"/>
        <v>0</v>
      </c>
      <c r="AG10" s="160">
        <f t="shared" si="11"/>
        <v>1</v>
      </c>
      <c r="AH10" s="160">
        <f t="shared" si="11"/>
        <v>0</v>
      </c>
      <c r="AI10" s="160">
        <f t="shared" si="11"/>
        <v>1</v>
      </c>
      <c r="AJ10" s="160">
        <f t="shared" si="11"/>
        <v>1</v>
      </c>
      <c r="AK10" s="160">
        <f t="shared" si="11"/>
        <v>0</v>
      </c>
      <c r="AL10" s="160">
        <f t="shared" si="11"/>
        <v>1</v>
      </c>
      <c r="AM10" s="90"/>
      <c r="AN10" s="108">
        <f t="shared" si="6"/>
        <v>33.333333333333329</v>
      </c>
      <c r="AO10" s="108">
        <f t="shared" si="1"/>
        <v>66.666666666666657</v>
      </c>
      <c r="AP10" s="108">
        <f t="shared" si="1"/>
        <v>33.333333333333329</v>
      </c>
      <c r="AQ10" s="108">
        <f t="shared" si="1"/>
        <v>33.333333333333329</v>
      </c>
      <c r="AR10" s="108">
        <f t="shared" si="1"/>
        <v>33.333333333333329</v>
      </c>
      <c r="AS10" s="108">
        <f t="shared" si="1"/>
        <v>0</v>
      </c>
      <c r="AT10" s="108">
        <f t="shared" si="1"/>
        <v>33.333333333333329</v>
      </c>
      <c r="AU10" s="108">
        <f t="shared" si="1"/>
        <v>0</v>
      </c>
      <c r="AV10" s="108">
        <f t="shared" si="1"/>
        <v>33.333333333333329</v>
      </c>
      <c r="AW10" s="108">
        <f t="shared" si="1"/>
        <v>33.333333333333329</v>
      </c>
      <c r="AX10" s="108">
        <f t="shared" si="1"/>
        <v>0</v>
      </c>
      <c r="AY10" s="108">
        <f t="shared" si="1"/>
        <v>33.333333333333329</v>
      </c>
      <c r="AZ10" s="94">
        <f t="shared" si="4"/>
        <v>27.777777777777768</v>
      </c>
    </row>
    <row r="11" spans="1:52" ht="31.2">
      <c r="A11" s="198"/>
      <c r="B11" s="200"/>
      <c r="C11" s="13">
        <v>2.2999999999999998</v>
      </c>
      <c r="D11" s="19" t="s">
        <v>69</v>
      </c>
      <c r="E11" s="19" t="s">
        <v>218</v>
      </c>
      <c r="F11" s="187">
        <v>3</v>
      </c>
      <c r="G11" s="187" t="s">
        <v>74</v>
      </c>
      <c r="H11" s="187" t="s">
        <v>7</v>
      </c>
      <c r="I11" s="147">
        <v>100</v>
      </c>
      <c r="J11" s="147">
        <v>100</v>
      </c>
      <c r="K11" s="147">
        <v>100</v>
      </c>
      <c r="L11" s="147">
        <v>100</v>
      </c>
      <c r="M11" s="147">
        <v>100</v>
      </c>
      <c r="N11" s="147">
        <v>100</v>
      </c>
      <c r="O11" s="147">
        <v>100</v>
      </c>
      <c r="P11" s="147">
        <v>100</v>
      </c>
      <c r="Q11" s="147">
        <v>100</v>
      </c>
      <c r="R11" s="147">
        <v>100</v>
      </c>
      <c r="S11" s="147">
        <v>100</v>
      </c>
      <c r="T11" s="147">
        <v>114.28571428571428</v>
      </c>
      <c r="U11" s="153">
        <f t="shared" si="2"/>
        <v>101.19047619047619</v>
      </c>
      <c r="V11" s="87" t="s">
        <v>91</v>
      </c>
      <c r="W11" s="34" t="s">
        <v>262</v>
      </c>
      <c r="X11" s="34" t="s">
        <v>261</v>
      </c>
      <c r="Y11" s="189" t="s">
        <v>92</v>
      </c>
      <c r="AA11" s="92">
        <f t="shared" ref="AA11:AL11" si="12">IF(I11&gt;90,3,IF(I11&gt;85,2,IF(I11&gt;=80,1,0)))</f>
        <v>3</v>
      </c>
      <c r="AB11" s="92">
        <f t="shared" si="12"/>
        <v>3</v>
      </c>
      <c r="AC11" s="92">
        <f t="shared" si="12"/>
        <v>3</v>
      </c>
      <c r="AD11" s="160">
        <f t="shared" si="12"/>
        <v>3</v>
      </c>
      <c r="AE11" s="92">
        <f t="shared" si="12"/>
        <v>3</v>
      </c>
      <c r="AF11" s="92">
        <f t="shared" si="12"/>
        <v>3</v>
      </c>
      <c r="AG11" s="92">
        <f t="shared" si="12"/>
        <v>3</v>
      </c>
      <c r="AH11" s="92">
        <f t="shared" si="12"/>
        <v>3</v>
      </c>
      <c r="AI11" s="92">
        <f t="shared" si="12"/>
        <v>3</v>
      </c>
      <c r="AJ11" s="92">
        <f t="shared" si="12"/>
        <v>3</v>
      </c>
      <c r="AK11" s="92">
        <f t="shared" si="12"/>
        <v>3</v>
      </c>
      <c r="AL11" s="92">
        <f t="shared" si="12"/>
        <v>3</v>
      </c>
      <c r="AM11" s="90"/>
      <c r="AN11" s="108">
        <f t="shared" si="6"/>
        <v>100</v>
      </c>
      <c r="AO11" s="108">
        <f t="shared" si="1"/>
        <v>100</v>
      </c>
      <c r="AP11" s="108">
        <f t="shared" si="1"/>
        <v>100</v>
      </c>
      <c r="AQ11" s="108">
        <f t="shared" si="1"/>
        <v>100</v>
      </c>
      <c r="AR11" s="108">
        <f t="shared" si="1"/>
        <v>100</v>
      </c>
      <c r="AS11" s="108">
        <f t="shared" si="1"/>
        <v>100</v>
      </c>
      <c r="AT11" s="108">
        <f t="shared" si="1"/>
        <v>100</v>
      </c>
      <c r="AU11" s="108">
        <f t="shared" si="1"/>
        <v>100</v>
      </c>
      <c r="AV11" s="108">
        <f t="shared" si="1"/>
        <v>100</v>
      </c>
      <c r="AW11" s="108">
        <f t="shared" si="1"/>
        <v>100</v>
      </c>
      <c r="AX11" s="108">
        <f t="shared" si="1"/>
        <v>100</v>
      </c>
      <c r="AY11" s="108">
        <f t="shared" si="1"/>
        <v>100</v>
      </c>
      <c r="AZ11" s="94">
        <f t="shared" si="4"/>
        <v>100</v>
      </c>
    </row>
    <row r="12" spans="1:52" ht="31.2">
      <c r="A12" s="198"/>
      <c r="B12" s="200"/>
      <c r="C12" s="13">
        <v>2.4</v>
      </c>
      <c r="D12" s="20" t="s">
        <v>24</v>
      </c>
      <c r="E12" s="19" t="s">
        <v>25</v>
      </c>
      <c r="F12" s="187">
        <v>1</v>
      </c>
      <c r="G12" s="187" t="s">
        <v>74</v>
      </c>
      <c r="H12" s="187" t="s">
        <v>26</v>
      </c>
      <c r="I12" s="147">
        <v>39</v>
      </c>
      <c r="J12" s="147">
        <v>79</v>
      </c>
      <c r="K12" s="147">
        <v>125</v>
      </c>
      <c r="L12" s="173">
        <v>91</v>
      </c>
      <c r="M12" s="173">
        <v>35</v>
      </c>
      <c r="N12" s="173">
        <v>146</v>
      </c>
      <c r="O12" s="173">
        <v>169</v>
      </c>
      <c r="P12" s="173">
        <v>10</v>
      </c>
      <c r="Q12" s="173">
        <v>15</v>
      </c>
      <c r="R12" s="173">
        <v>90</v>
      </c>
      <c r="S12" s="173">
        <v>15</v>
      </c>
      <c r="T12" s="173">
        <v>247</v>
      </c>
      <c r="U12" s="153">
        <f t="shared" si="2"/>
        <v>88.416666666666671</v>
      </c>
      <c r="V12" s="87" t="s">
        <v>93</v>
      </c>
      <c r="W12" s="201" t="s">
        <v>263</v>
      </c>
      <c r="X12" s="202"/>
      <c r="Y12" s="189" t="s">
        <v>94</v>
      </c>
      <c r="AA12" s="92">
        <f>IF(I12&gt;4,1,IF(I12&gt;=1,0.5,0))</f>
        <v>1</v>
      </c>
      <c r="AB12" s="92">
        <f t="shared" ref="AB12:AL12" si="13">IF(J12&gt;4,1,IF(J12&gt;=1,0.5,0))</f>
        <v>1</v>
      </c>
      <c r="AC12" s="92">
        <f t="shared" si="13"/>
        <v>1</v>
      </c>
      <c r="AD12" s="160">
        <f t="shared" si="13"/>
        <v>1</v>
      </c>
      <c r="AE12" s="92">
        <f t="shared" si="13"/>
        <v>1</v>
      </c>
      <c r="AF12" s="92">
        <f t="shared" si="13"/>
        <v>1</v>
      </c>
      <c r="AG12" s="92">
        <f t="shared" si="13"/>
        <v>1</v>
      </c>
      <c r="AH12" s="92">
        <f t="shared" si="13"/>
        <v>1</v>
      </c>
      <c r="AI12" s="92">
        <f t="shared" si="13"/>
        <v>1</v>
      </c>
      <c r="AJ12" s="92">
        <f t="shared" si="13"/>
        <v>1</v>
      </c>
      <c r="AK12" s="92">
        <f t="shared" si="13"/>
        <v>1</v>
      </c>
      <c r="AL12" s="92">
        <f t="shared" si="13"/>
        <v>1</v>
      </c>
      <c r="AM12" s="90"/>
      <c r="AN12" s="108">
        <f t="shared" si="6"/>
        <v>100</v>
      </c>
      <c r="AO12" s="108">
        <f t="shared" si="1"/>
        <v>100</v>
      </c>
      <c r="AP12" s="108">
        <f t="shared" si="1"/>
        <v>100</v>
      </c>
      <c r="AQ12" s="108">
        <f t="shared" si="1"/>
        <v>100</v>
      </c>
      <c r="AR12" s="108">
        <f t="shared" si="1"/>
        <v>100</v>
      </c>
      <c r="AS12" s="108">
        <f t="shared" si="1"/>
        <v>100</v>
      </c>
      <c r="AT12" s="108">
        <f t="shared" si="1"/>
        <v>100</v>
      </c>
      <c r="AU12" s="108">
        <f t="shared" si="1"/>
        <v>100</v>
      </c>
      <c r="AV12" s="108">
        <f t="shared" si="1"/>
        <v>100</v>
      </c>
      <c r="AW12" s="108">
        <f t="shared" si="1"/>
        <v>100</v>
      </c>
      <c r="AX12" s="108">
        <f t="shared" si="1"/>
        <v>100</v>
      </c>
      <c r="AY12" s="108">
        <f t="shared" si="1"/>
        <v>100</v>
      </c>
      <c r="AZ12" s="94">
        <f t="shared" si="4"/>
        <v>100</v>
      </c>
    </row>
    <row r="13" spans="1:52" ht="31.2">
      <c r="A13" s="198"/>
      <c r="B13" s="200"/>
      <c r="C13" s="13">
        <v>2.5</v>
      </c>
      <c r="D13" s="20" t="s">
        <v>296</v>
      </c>
      <c r="E13" s="19" t="s">
        <v>297</v>
      </c>
      <c r="F13" s="187">
        <v>2</v>
      </c>
      <c r="G13" s="187" t="s">
        <v>80</v>
      </c>
      <c r="H13" s="187" t="s">
        <v>7</v>
      </c>
      <c r="I13" s="174">
        <v>3.7467216185837392E-4</v>
      </c>
      <c r="J13" s="174">
        <v>0</v>
      </c>
      <c r="K13" s="174">
        <v>8.271298593879239E-3</v>
      </c>
      <c r="L13" s="174">
        <v>8.2680591818973023E-3</v>
      </c>
      <c r="M13" s="174">
        <v>1.2972972972972972E-2</v>
      </c>
      <c r="N13" s="174">
        <v>1.0989010989010989E-3</v>
      </c>
      <c r="O13" s="174">
        <v>1.2547051442910915E-3</v>
      </c>
      <c r="P13" s="174">
        <v>2.477291494632535E-3</v>
      </c>
      <c r="Q13" s="174">
        <v>5.597014925373134E-3</v>
      </c>
      <c r="R13" s="174">
        <v>2.717391304347826E-3</v>
      </c>
      <c r="S13" s="174">
        <v>4.514672686230248E-4</v>
      </c>
      <c r="T13" s="174">
        <v>8.9179548156956008E-4</v>
      </c>
      <c r="U13" s="186">
        <f t="shared" si="2"/>
        <v>3.6979641356955136E-3</v>
      </c>
      <c r="V13" s="87" t="s">
        <v>95</v>
      </c>
      <c r="W13" s="201" t="s">
        <v>264</v>
      </c>
      <c r="X13" s="202"/>
      <c r="Y13" s="189" t="s">
        <v>96</v>
      </c>
      <c r="AA13" s="92">
        <f>IF(I13&lt;5,2,IF(I13&lt;=10,1,0))</f>
        <v>2</v>
      </c>
      <c r="AB13" s="92">
        <f t="shared" ref="AB13:AL13" si="14">IF(J13&lt;5,2,IF(J13&lt;=10,1,0))</f>
        <v>2</v>
      </c>
      <c r="AC13" s="92">
        <f t="shared" si="14"/>
        <v>2</v>
      </c>
      <c r="AD13" s="160">
        <f t="shared" si="14"/>
        <v>2</v>
      </c>
      <c r="AE13" s="92">
        <f t="shared" si="14"/>
        <v>2</v>
      </c>
      <c r="AF13" s="92">
        <f t="shared" si="14"/>
        <v>2</v>
      </c>
      <c r="AG13" s="92">
        <f t="shared" si="14"/>
        <v>2</v>
      </c>
      <c r="AH13" s="92">
        <f t="shared" si="14"/>
        <v>2</v>
      </c>
      <c r="AI13" s="92">
        <f t="shared" si="14"/>
        <v>2</v>
      </c>
      <c r="AJ13" s="92">
        <f t="shared" si="14"/>
        <v>2</v>
      </c>
      <c r="AK13" s="92">
        <f t="shared" si="14"/>
        <v>2</v>
      </c>
      <c r="AL13" s="92">
        <f t="shared" si="14"/>
        <v>2</v>
      </c>
      <c r="AM13" s="90"/>
      <c r="AN13" s="108">
        <f t="shared" si="6"/>
        <v>100</v>
      </c>
      <c r="AO13" s="108">
        <f t="shared" si="1"/>
        <v>100</v>
      </c>
      <c r="AP13" s="108">
        <f t="shared" si="1"/>
        <v>100</v>
      </c>
      <c r="AQ13" s="108">
        <f t="shared" si="1"/>
        <v>100</v>
      </c>
      <c r="AR13" s="108">
        <f t="shared" si="1"/>
        <v>100</v>
      </c>
      <c r="AS13" s="108">
        <f t="shared" si="1"/>
        <v>100</v>
      </c>
      <c r="AT13" s="108">
        <f t="shared" si="1"/>
        <v>100</v>
      </c>
      <c r="AU13" s="108">
        <f t="shared" si="1"/>
        <v>100</v>
      </c>
      <c r="AV13" s="108">
        <f t="shared" si="1"/>
        <v>100</v>
      </c>
      <c r="AW13" s="108">
        <f t="shared" si="1"/>
        <v>100</v>
      </c>
      <c r="AX13" s="108">
        <f t="shared" si="1"/>
        <v>100</v>
      </c>
      <c r="AY13" s="108">
        <f t="shared" si="1"/>
        <v>100</v>
      </c>
      <c r="AZ13" s="94">
        <f t="shared" si="4"/>
        <v>100</v>
      </c>
    </row>
    <row r="14" spans="1:52" ht="31.2" customHeight="1">
      <c r="A14" s="198"/>
      <c r="B14" s="200"/>
      <c r="C14" s="13">
        <v>2.6</v>
      </c>
      <c r="D14" s="20" t="s">
        <v>293</v>
      </c>
      <c r="E14" s="19" t="s">
        <v>295</v>
      </c>
      <c r="F14" s="187">
        <v>2</v>
      </c>
      <c r="G14" s="187" t="s">
        <v>80</v>
      </c>
      <c r="H14" s="187" t="s">
        <v>7</v>
      </c>
      <c r="I14" s="147">
        <v>70</v>
      </c>
      <c r="J14" s="147">
        <v>50</v>
      </c>
      <c r="K14" s="147">
        <v>90.625</v>
      </c>
      <c r="L14" s="147">
        <v>88.995215311004785</v>
      </c>
      <c r="M14" s="147">
        <v>96.491228070175438</v>
      </c>
      <c r="N14" s="147">
        <v>58.333333333333336</v>
      </c>
      <c r="O14" s="147">
        <v>89.473684210526315</v>
      </c>
      <c r="P14" s="147">
        <v>100</v>
      </c>
      <c r="Q14" s="147">
        <v>93.478260869565219</v>
      </c>
      <c r="R14" s="147">
        <v>100</v>
      </c>
      <c r="S14" s="147">
        <v>94.642857142857139</v>
      </c>
      <c r="T14" s="147">
        <v>78</v>
      </c>
      <c r="U14" s="153">
        <f t="shared" si="2"/>
        <v>84.169964911455182</v>
      </c>
      <c r="V14" s="87" t="s">
        <v>89</v>
      </c>
      <c r="W14" s="201" t="s">
        <v>265</v>
      </c>
      <c r="X14" s="202"/>
      <c r="Y14" s="189" t="s">
        <v>97</v>
      </c>
      <c r="AA14" s="92">
        <f>IF(I14&gt;95,2,IF(I14&gt;85,1,0))</f>
        <v>0</v>
      </c>
      <c r="AB14" s="92">
        <f t="shared" ref="AB14:AL14" si="15">IF(J14&gt;95,2,IF(J14&gt;85,1,0))</f>
        <v>0</v>
      </c>
      <c r="AC14" s="92">
        <f t="shared" si="15"/>
        <v>1</v>
      </c>
      <c r="AD14" s="160">
        <f t="shared" si="15"/>
        <v>1</v>
      </c>
      <c r="AE14" s="92">
        <f t="shared" si="15"/>
        <v>2</v>
      </c>
      <c r="AF14" s="92">
        <f t="shared" si="15"/>
        <v>0</v>
      </c>
      <c r="AG14" s="92">
        <f t="shared" si="15"/>
        <v>1</v>
      </c>
      <c r="AH14" s="92">
        <f t="shared" si="15"/>
        <v>2</v>
      </c>
      <c r="AI14" s="92">
        <f t="shared" si="15"/>
        <v>1</v>
      </c>
      <c r="AJ14" s="92">
        <f t="shared" si="15"/>
        <v>2</v>
      </c>
      <c r="AK14" s="92">
        <f t="shared" si="15"/>
        <v>1</v>
      </c>
      <c r="AL14" s="92">
        <f t="shared" si="15"/>
        <v>0</v>
      </c>
      <c r="AM14" s="90"/>
      <c r="AN14" s="108">
        <f t="shared" si="6"/>
        <v>0</v>
      </c>
      <c r="AO14" s="108">
        <f t="shared" si="1"/>
        <v>0</v>
      </c>
      <c r="AP14" s="108">
        <f t="shared" si="1"/>
        <v>50</v>
      </c>
      <c r="AQ14" s="108">
        <f t="shared" si="1"/>
        <v>50</v>
      </c>
      <c r="AR14" s="108">
        <f t="shared" si="1"/>
        <v>100</v>
      </c>
      <c r="AS14" s="108">
        <f t="shared" si="1"/>
        <v>0</v>
      </c>
      <c r="AT14" s="108">
        <f t="shared" si="1"/>
        <v>50</v>
      </c>
      <c r="AU14" s="108">
        <f t="shared" si="1"/>
        <v>100</v>
      </c>
      <c r="AV14" s="108">
        <f t="shared" si="1"/>
        <v>50</v>
      </c>
      <c r="AW14" s="108">
        <f t="shared" si="1"/>
        <v>100</v>
      </c>
      <c r="AX14" s="108">
        <f t="shared" si="1"/>
        <v>50</v>
      </c>
      <c r="AY14" s="108">
        <f t="shared" si="1"/>
        <v>0</v>
      </c>
      <c r="AZ14" s="94">
        <f t="shared" si="4"/>
        <v>45.833333333333336</v>
      </c>
    </row>
    <row r="15" spans="1:52" ht="15.6">
      <c r="A15" s="14"/>
      <c r="B15" s="15"/>
      <c r="C15" s="15"/>
      <c r="D15" s="16"/>
      <c r="E15" s="21" t="s">
        <v>17</v>
      </c>
      <c r="F15" s="17">
        <f>SUM(F9:F14)</f>
        <v>14</v>
      </c>
      <c r="G15" s="15"/>
      <c r="H15" s="15"/>
      <c r="I15" s="148"/>
      <c r="J15" s="159"/>
      <c r="K15" s="159"/>
      <c r="L15" s="159"/>
      <c r="M15" s="159"/>
      <c r="N15" s="159"/>
      <c r="O15" s="159"/>
      <c r="P15" s="159"/>
      <c r="Q15" s="159"/>
      <c r="R15" s="159"/>
      <c r="S15" s="159"/>
      <c r="T15" s="159"/>
      <c r="U15" s="15"/>
      <c r="V15" s="15"/>
      <c r="W15" s="15"/>
      <c r="X15" s="15"/>
      <c r="Y15" s="15"/>
      <c r="Z15" s="15"/>
      <c r="AA15" s="15">
        <f>SUM(AA9:AA14)</f>
        <v>10</v>
      </c>
      <c r="AB15" s="15">
        <f t="shared" ref="AB15:AL15" si="16">SUM(AB9:AB14)</f>
        <v>11</v>
      </c>
      <c r="AC15" s="15">
        <f t="shared" si="16"/>
        <v>10</v>
      </c>
      <c r="AD15" s="159">
        <f t="shared" si="16"/>
        <v>11</v>
      </c>
      <c r="AE15" s="15">
        <f t="shared" si="16"/>
        <v>12</v>
      </c>
      <c r="AF15" s="15">
        <f t="shared" si="16"/>
        <v>8</v>
      </c>
      <c r="AG15" s="15">
        <f t="shared" si="16"/>
        <v>11</v>
      </c>
      <c r="AH15" s="15">
        <f t="shared" si="16"/>
        <v>11</v>
      </c>
      <c r="AI15" s="15">
        <f t="shared" si="16"/>
        <v>11</v>
      </c>
      <c r="AJ15" s="15">
        <f t="shared" si="16"/>
        <v>12</v>
      </c>
      <c r="AK15" s="15">
        <f t="shared" si="16"/>
        <v>10</v>
      </c>
      <c r="AL15" s="15">
        <f t="shared" si="16"/>
        <v>10</v>
      </c>
      <c r="AM15" s="90"/>
      <c r="AN15" s="109">
        <f t="shared" si="6"/>
        <v>71.428571428571431</v>
      </c>
      <c r="AO15" s="109">
        <f t="shared" si="1"/>
        <v>78.571428571428569</v>
      </c>
      <c r="AP15" s="109">
        <f t="shared" si="1"/>
        <v>71.428571428571431</v>
      </c>
      <c r="AQ15" s="109">
        <f t="shared" si="1"/>
        <v>78.571428571428569</v>
      </c>
      <c r="AR15" s="109">
        <f t="shared" si="1"/>
        <v>85.714285714285708</v>
      </c>
      <c r="AS15" s="109">
        <f t="shared" si="1"/>
        <v>57.142857142857139</v>
      </c>
      <c r="AT15" s="109">
        <f t="shared" si="1"/>
        <v>78.571428571428569</v>
      </c>
      <c r="AU15" s="109">
        <f t="shared" si="1"/>
        <v>78.571428571428569</v>
      </c>
      <c r="AV15" s="109">
        <f t="shared" si="1"/>
        <v>78.571428571428569</v>
      </c>
      <c r="AW15" s="109">
        <f t="shared" si="1"/>
        <v>85.714285714285708</v>
      </c>
      <c r="AX15" s="109">
        <f t="shared" si="1"/>
        <v>71.428571428571431</v>
      </c>
      <c r="AY15" s="109">
        <f t="shared" si="1"/>
        <v>71.428571428571431</v>
      </c>
      <c r="AZ15" s="109">
        <f t="shared" si="4"/>
        <v>75.595238095238088</v>
      </c>
    </row>
    <row r="16" spans="1:52" ht="46.8">
      <c r="A16" s="196" t="s">
        <v>28</v>
      </c>
      <c r="B16" s="199">
        <v>28</v>
      </c>
      <c r="C16" s="13">
        <v>3.1</v>
      </c>
      <c r="D16" s="20" t="s">
        <v>29</v>
      </c>
      <c r="E16" s="19" t="s">
        <v>30</v>
      </c>
      <c r="F16" s="187">
        <v>5</v>
      </c>
      <c r="G16" s="22" t="s">
        <v>290</v>
      </c>
      <c r="H16" s="187" t="s">
        <v>26</v>
      </c>
      <c r="I16" s="147">
        <v>101.70328313996546</v>
      </c>
      <c r="J16" s="147">
        <v>88.3</v>
      </c>
      <c r="K16" s="147">
        <v>83.34</v>
      </c>
      <c r="L16" s="147">
        <v>82.58</v>
      </c>
      <c r="M16" s="173">
        <v>81.650000000000006</v>
      </c>
      <c r="N16" s="147">
        <v>98.780487804878049</v>
      </c>
      <c r="O16" s="173">
        <v>84</v>
      </c>
      <c r="P16" s="173">
        <v>80</v>
      </c>
      <c r="Q16" s="173">
        <v>87</v>
      </c>
      <c r="R16" s="173">
        <v>83</v>
      </c>
      <c r="S16" s="173">
        <v>78</v>
      </c>
      <c r="T16" s="146">
        <v>70</v>
      </c>
      <c r="U16" s="153">
        <f t="shared" si="2"/>
        <v>84.862814245403627</v>
      </c>
      <c r="V16" s="86" t="s">
        <v>233</v>
      </c>
      <c r="W16" s="31" t="s">
        <v>275</v>
      </c>
      <c r="X16" s="31" t="s">
        <v>274</v>
      </c>
      <c r="Y16" s="32" t="s">
        <v>273</v>
      </c>
      <c r="Z16" s="80" t="s">
        <v>230</v>
      </c>
      <c r="AA16" s="92">
        <f>IF(I16&gt;85,5,IF(I16&gt;80,4,IF(I16&gt;78,3,IF(I16&gt;76,2,IF(I16&gt;75,1,0)))))</f>
        <v>5</v>
      </c>
      <c r="AB16" s="92">
        <f t="shared" ref="AB16:AL16" si="17">IF(J16&gt;85,5,IF(J16&gt;80,4,IF(J16&gt;78,3,IF(J16&gt;76,2,IF(J16&gt;75,1,0)))))</f>
        <v>5</v>
      </c>
      <c r="AC16" s="92">
        <f t="shared" si="17"/>
        <v>4</v>
      </c>
      <c r="AD16" s="160">
        <f t="shared" si="17"/>
        <v>4</v>
      </c>
      <c r="AE16" s="92">
        <f t="shared" si="17"/>
        <v>4</v>
      </c>
      <c r="AF16" s="92">
        <f t="shared" si="17"/>
        <v>5</v>
      </c>
      <c r="AG16" s="92">
        <f t="shared" si="17"/>
        <v>4</v>
      </c>
      <c r="AH16" s="92">
        <f t="shared" si="17"/>
        <v>3</v>
      </c>
      <c r="AI16" s="92">
        <f t="shared" si="17"/>
        <v>5</v>
      </c>
      <c r="AJ16" s="92">
        <f t="shared" si="17"/>
        <v>4</v>
      </c>
      <c r="AK16" s="92">
        <f t="shared" si="17"/>
        <v>2</v>
      </c>
      <c r="AL16" s="92">
        <f t="shared" si="17"/>
        <v>0</v>
      </c>
      <c r="AM16" s="90"/>
      <c r="AN16" s="108">
        <f t="shared" si="6"/>
        <v>100</v>
      </c>
      <c r="AO16" s="108">
        <f t="shared" si="1"/>
        <v>100</v>
      </c>
      <c r="AP16" s="108">
        <f t="shared" si="1"/>
        <v>80</v>
      </c>
      <c r="AQ16" s="108">
        <f t="shared" si="1"/>
        <v>80</v>
      </c>
      <c r="AR16" s="108">
        <f t="shared" si="1"/>
        <v>80</v>
      </c>
      <c r="AS16" s="108">
        <f t="shared" si="1"/>
        <v>100</v>
      </c>
      <c r="AT16" s="108">
        <f t="shared" si="1"/>
        <v>80</v>
      </c>
      <c r="AU16" s="108">
        <f t="shared" si="1"/>
        <v>60</v>
      </c>
      <c r="AV16" s="108">
        <f t="shared" si="1"/>
        <v>100</v>
      </c>
      <c r="AW16" s="108">
        <f t="shared" si="1"/>
        <v>80</v>
      </c>
      <c r="AX16" s="108">
        <f t="shared" si="1"/>
        <v>40</v>
      </c>
      <c r="AY16" s="108">
        <f t="shared" si="1"/>
        <v>0</v>
      </c>
      <c r="AZ16" s="94">
        <f t="shared" si="4"/>
        <v>75</v>
      </c>
    </row>
    <row r="17" spans="1:52" ht="31.2">
      <c r="A17" s="198"/>
      <c r="B17" s="200"/>
      <c r="C17" s="13">
        <v>3.2</v>
      </c>
      <c r="D17" s="20" t="s">
        <v>31</v>
      </c>
      <c r="E17" s="19" t="s">
        <v>32</v>
      </c>
      <c r="F17" s="187">
        <v>4</v>
      </c>
      <c r="G17" s="22" t="s">
        <v>82</v>
      </c>
      <c r="H17" s="187" t="s">
        <v>21</v>
      </c>
      <c r="I17" s="147">
        <v>65.217391304347828</v>
      </c>
      <c r="J17" s="173" t="s">
        <v>320</v>
      </c>
      <c r="K17" s="147">
        <v>0</v>
      </c>
      <c r="L17" s="147">
        <v>66.666666666666657</v>
      </c>
      <c r="M17" s="147">
        <v>0</v>
      </c>
      <c r="N17" s="147">
        <v>56.25</v>
      </c>
      <c r="O17" s="147">
        <v>54.166666666666664</v>
      </c>
      <c r="P17" s="147">
        <v>6.25</v>
      </c>
      <c r="Q17" s="147">
        <v>0</v>
      </c>
      <c r="R17" s="173" t="s">
        <v>320</v>
      </c>
      <c r="S17" s="147">
        <v>68.75</v>
      </c>
      <c r="T17" s="147">
        <v>16.666666666666664</v>
      </c>
      <c r="U17" s="153">
        <f t="shared" si="2"/>
        <v>33.396739130434781</v>
      </c>
      <c r="V17" s="189" t="s">
        <v>89</v>
      </c>
      <c r="W17" s="31" t="s">
        <v>268</v>
      </c>
      <c r="X17" s="32" t="s">
        <v>260</v>
      </c>
      <c r="Y17" s="32" t="s">
        <v>259</v>
      </c>
      <c r="AA17" s="92">
        <f>IF(I17&gt;100,4,IF(I17&gt;95,3,IF(I17&gt;90,2,IF(I17&gt;85,1,0))))</f>
        <v>0</v>
      </c>
      <c r="AB17" s="92" t="str">
        <f>IF(J17="NA","NA",IF(J17&gt;100,4,IF(J17&gt;95,3,IF(J17&gt;90,2,IF(J17&gt;85,1,0)))))</f>
        <v>NA</v>
      </c>
      <c r="AC17" s="92">
        <f t="shared" ref="AC17:AL17" si="18">IF(K17="NA","NA",IF(K17&gt;100,4,IF(K17&gt;95,3,IF(K17&gt;90,2,IF(K17&gt;85,1,0)))))</f>
        <v>0</v>
      </c>
      <c r="AD17" s="160">
        <f>IF(L17="NA","NA",IF(L17&gt;100,4,IF(L17&gt;95,3,IF(L17&gt;90,2,IF(L17&gt;85,1,0)))))</f>
        <v>0</v>
      </c>
      <c r="AE17" s="92">
        <f t="shared" si="18"/>
        <v>0</v>
      </c>
      <c r="AF17" s="92">
        <f t="shared" si="18"/>
        <v>0</v>
      </c>
      <c r="AG17" s="92">
        <f t="shared" si="18"/>
        <v>0</v>
      </c>
      <c r="AH17" s="92">
        <f t="shared" si="18"/>
        <v>0</v>
      </c>
      <c r="AI17" s="92">
        <f t="shared" si="18"/>
        <v>0</v>
      </c>
      <c r="AJ17" s="92" t="str">
        <f t="shared" si="18"/>
        <v>NA</v>
      </c>
      <c r="AK17" s="92">
        <f t="shared" si="18"/>
        <v>0</v>
      </c>
      <c r="AL17" s="92">
        <f t="shared" si="18"/>
        <v>0</v>
      </c>
      <c r="AM17" s="90"/>
      <c r="AN17" s="108">
        <f t="shared" si="6"/>
        <v>0</v>
      </c>
      <c r="AO17" s="108" t="str">
        <f>IF(OR(AB17="NA"),"NA",AB17/$F17*100)</f>
        <v>NA</v>
      </c>
      <c r="AP17" s="108">
        <f t="shared" ref="AP17:AY22" si="19">IF(OR(AC17="NA"),"NA",AC17/$F17*100)</f>
        <v>0</v>
      </c>
      <c r="AQ17" s="108">
        <f t="shared" si="19"/>
        <v>0</v>
      </c>
      <c r="AR17" s="108">
        <f t="shared" si="19"/>
        <v>0</v>
      </c>
      <c r="AS17" s="108">
        <f t="shared" si="19"/>
        <v>0</v>
      </c>
      <c r="AT17" s="108">
        <f t="shared" si="19"/>
        <v>0</v>
      </c>
      <c r="AU17" s="108">
        <f t="shared" si="19"/>
        <v>0</v>
      </c>
      <c r="AV17" s="108">
        <f t="shared" si="19"/>
        <v>0</v>
      </c>
      <c r="AW17" s="108" t="str">
        <f t="shared" si="19"/>
        <v>NA</v>
      </c>
      <c r="AX17" s="108">
        <f t="shared" si="19"/>
        <v>0</v>
      </c>
      <c r="AY17" s="108">
        <f t="shared" si="19"/>
        <v>0</v>
      </c>
      <c r="AZ17" s="94">
        <f t="shared" si="4"/>
        <v>0</v>
      </c>
    </row>
    <row r="18" spans="1:52" ht="31.2">
      <c r="A18" s="198"/>
      <c r="B18" s="200"/>
      <c r="C18" s="13">
        <v>3.3</v>
      </c>
      <c r="D18" s="20" t="s">
        <v>220</v>
      </c>
      <c r="E18" s="19" t="s">
        <v>219</v>
      </c>
      <c r="F18" s="187">
        <v>2</v>
      </c>
      <c r="G18" s="22" t="s">
        <v>82</v>
      </c>
      <c r="H18" s="187" t="s">
        <v>21</v>
      </c>
      <c r="I18" s="147">
        <v>86.524999999999991</v>
      </c>
      <c r="J18" s="173" t="s">
        <v>320</v>
      </c>
      <c r="K18" s="147">
        <v>76.737967914438499</v>
      </c>
      <c r="L18" s="147" t="s">
        <v>320</v>
      </c>
      <c r="M18" s="147" t="s">
        <v>320</v>
      </c>
      <c r="N18" s="173" t="s">
        <v>320</v>
      </c>
      <c r="O18" s="147" t="s">
        <v>320</v>
      </c>
      <c r="P18" s="147" t="s">
        <v>320</v>
      </c>
      <c r="Q18" s="147" t="s">
        <v>320</v>
      </c>
      <c r="R18" s="173" t="s">
        <v>320</v>
      </c>
      <c r="S18" s="147" t="s">
        <v>320</v>
      </c>
      <c r="T18" s="173" t="s">
        <v>320</v>
      </c>
      <c r="U18" s="153">
        <f t="shared" si="2"/>
        <v>81.631483957219245</v>
      </c>
      <c r="V18" s="189" t="s">
        <v>234</v>
      </c>
      <c r="W18" s="203" t="s">
        <v>266</v>
      </c>
      <c r="X18" s="204"/>
      <c r="Y18" s="32" t="s">
        <v>235</v>
      </c>
      <c r="AA18" s="92">
        <f>IF(I18&gt;=100,2,IF(I18&gt;95,1,0))</f>
        <v>0</v>
      </c>
      <c r="AB18" s="92" t="str">
        <f>IF(J18="NA","NA",IF(J18&gt;=100,2,IF(J18&gt;95,1,0)))</f>
        <v>NA</v>
      </c>
      <c r="AC18" s="92">
        <f t="shared" ref="AC18:AL21" si="20">IF(K18="NA","NA",IF(K18&gt;=100,2,IF(K18&gt;95,1,0)))</f>
        <v>0</v>
      </c>
      <c r="AD18" s="162" t="str">
        <f>L18</f>
        <v>NA</v>
      </c>
      <c r="AE18" s="92" t="str">
        <f t="shared" si="20"/>
        <v>NA</v>
      </c>
      <c r="AF18" s="92" t="str">
        <f t="shared" si="20"/>
        <v>NA</v>
      </c>
      <c r="AG18" s="92" t="str">
        <f t="shared" si="20"/>
        <v>NA</v>
      </c>
      <c r="AH18" s="92" t="str">
        <f t="shared" si="20"/>
        <v>NA</v>
      </c>
      <c r="AI18" s="92" t="str">
        <f t="shared" si="20"/>
        <v>NA</v>
      </c>
      <c r="AJ18" s="92" t="str">
        <f t="shared" si="20"/>
        <v>NA</v>
      </c>
      <c r="AK18" s="92" t="str">
        <f t="shared" si="20"/>
        <v>NA</v>
      </c>
      <c r="AL18" s="92" t="str">
        <f t="shared" si="20"/>
        <v>NA</v>
      </c>
      <c r="AM18" s="90"/>
      <c r="AN18" s="108">
        <f t="shared" si="6"/>
        <v>0</v>
      </c>
      <c r="AO18" s="108" t="str">
        <f t="shared" ref="AO18" si="21">IF(OR(AB18="NA"),"NA",AB18/$F18*100)</f>
        <v>NA</v>
      </c>
      <c r="AP18" s="108">
        <f t="shared" si="19"/>
        <v>0</v>
      </c>
      <c r="AQ18" s="108" t="str">
        <f t="shared" si="19"/>
        <v>NA</v>
      </c>
      <c r="AR18" s="108" t="str">
        <f t="shared" si="19"/>
        <v>NA</v>
      </c>
      <c r="AS18" s="108" t="str">
        <f t="shared" si="19"/>
        <v>NA</v>
      </c>
      <c r="AT18" s="108" t="str">
        <f t="shared" si="19"/>
        <v>NA</v>
      </c>
      <c r="AU18" s="108" t="str">
        <f t="shared" si="19"/>
        <v>NA</v>
      </c>
      <c r="AV18" s="108" t="str">
        <f t="shared" si="19"/>
        <v>NA</v>
      </c>
      <c r="AW18" s="108" t="str">
        <f t="shared" si="19"/>
        <v>NA</v>
      </c>
      <c r="AX18" s="108" t="str">
        <f t="shared" si="19"/>
        <v>NA</v>
      </c>
      <c r="AY18" s="108" t="str">
        <f t="shared" si="19"/>
        <v>NA</v>
      </c>
      <c r="AZ18" s="94">
        <f t="shared" si="4"/>
        <v>0</v>
      </c>
    </row>
    <row r="19" spans="1:52" ht="31.2">
      <c r="A19" s="198"/>
      <c r="B19" s="200"/>
      <c r="C19" s="13">
        <v>3.4</v>
      </c>
      <c r="D19" s="20" t="s">
        <v>221</v>
      </c>
      <c r="E19" s="19" t="s">
        <v>219</v>
      </c>
      <c r="F19" s="187">
        <v>2</v>
      </c>
      <c r="G19" s="22" t="s">
        <v>82</v>
      </c>
      <c r="H19" s="187" t="s">
        <v>21</v>
      </c>
      <c r="I19" s="147">
        <v>123.86666666666667</v>
      </c>
      <c r="J19" s="173" t="s">
        <v>320</v>
      </c>
      <c r="K19" s="147">
        <v>100</v>
      </c>
      <c r="L19" s="147" t="s">
        <v>320</v>
      </c>
      <c r="M19" s="147" t="s">
        <v>320</v>
      </c>
      <c r="N19" s="147">
        <v>117.14285714285715</v>
      </c>
      <c r="O19" s="147" t="s">
        <v>320</v>
      </c>
      <c r="P19" s="147" t="s">
        <v>320</v>
      </c>
      <c r="Q19" s="147" t="s">
        <v>320</v>
      </c>
      <c r="R19" s="173" t="s">
        <v>320</v>
      </c>
      <c r="S19" s="147" t="s">
        <v>320</v>
      </c>
      <c r="T19" s="173" t="s">
        <v>320</v>
      </c>
      <c r="U19" s="153">
        <f t="shared" si="2"/>
        <v>113.66984126984129</v>
      </c>
      <c r="V19" s="189" t="s">
        <v>234</v>
      </c>
      <c r="W19" s="203" t="s">
        <v>266</v>
      </c>
      <c r="X19" s="204"/>
      <c r="Y19" s="32" t="s">
        <v>235</v>
      </c>
      <c r="AA19" s="92">
        <f t="shared" ref="AA19:AA21" si="22">IF(I19&gt;=100,2,IF(I19&gt;95,1,0))</f>
        <v>2</v>
      </c>
      <c r="AB19" s="92" t="str">
        <f>IF(J19="NA","NA",IF(J19&gt;=100,2,IF(J19&gt;95,1,0)))</f>
        <v>NA</v>
      </c>
      <c r="AC19" s="92">
        <f t="shared" si="20"/>
        <v>2</v>
      </c>
      <c r="AD19" s="162" t="s">
        <v>320</v>
      </c>
      <c r="AE19" s="92" t="str">
        <f t="shared" si="20"/>
        <v>NA</v>
      </c>
      <c r="AF19" s="92">
        <f t="shared" si="20"/>
        <v>2</v>
      </c>
      <c r="AG19" s="92" t="str">
        <f t="shared" si="20"/>
        <v>NA</v>
      </c>
      <c r="AH19" s="92" t="str">
        <f t="shared" si="20"/>
        <v>NA</v>
      </c>
      <c r="AI19" s="92" t="str">
        <f t="shared" si="20"/>
        <v>NA</v>
      </c>
      <c r="AJ19" s="92" t="str">
        <f t="shared" si="20"/>
        <v>NA</v>
      </c>
      <c r="AK19" s="92" t="str">
        <f t="shared" si="20"/>
        <v>NA</v>
      </c>
      <c r="AL19" s="92" t="str">
        <f t="shared" si="20"/>
        <v>NA</v>
      </c>
      <c r="AM19" s="90"/>
      <c r="AN19" s="108">
        <f t="shared" si="6"/>
        <v>100</v>
      </c>
      <c r="AO19" s="108" t="str">
        <f>IF(OR(AB19="NA"),"NA",AB19/$F19*100)</f>
        <v>NA</v>
      </c>
      <c r="AP19" s="108">
        <f t="shared" si="19"/>
        <v>100</v>
      </c>
      <c r="AQ19" s="108" t="str">
        <f t="shared" si="19"/>
        <v>NA</v>
      </c>
      <c r="AR19" s="108" t="str">
        <f t="shared" si="19"/>
        <v>NA</v>
      </c>
      <c r="AS19" s="108">
        <f t="shared" si="19"/>
        <v>100</v>
      </c>
      <c r="AT19" s="108" t="str">
        <f t="shared" si="19"/>
        <v>NA</v>
      </c>
      <c r="AU19" s="108" t="str">
        <f t="shared" si="19"/>
        <v>NA</v>
      </c>
      <c r="AV19" s="108" t="str">
        <f t="shared" si="19"/>
        <v>NA</v>
      </c>
      <c r="AW19" s="108" t="str">
        <f t="shared" si="19"/>
        <v>NA</v>
      </c>
      <c r="AX19" s="108" t="str">
        <f t="shared" si="19"/>
        <v>NA</v>
      </c>
      <c r="AY19" s="108" t="str">
        <f t="shared" si="19"/>
        <v>NA</v>
      </c>
      <c r="AZ19" s="94">
        <f t="shared" si="4"/>
        <v>100</v>
      </c>
    </row>
    <row r="20" spans="1:52" ht="31.2">
      <c r="A20" s="198"/>
      <c r="B20" s="200"/>
      <c r="C20" s="13">
        <v>3.5</v>
      </c>
      <c r="D20" s="20" t="s">
        <v>222</v>
      </c>
      <c r="E20" s="19" t="s">
        <v>219</v>
      </c>
      <c r="F20" s="187">
        <v>2</v>
      </c>
      <c r="G20" s="22" t="s">
        <v>82</v>
      </c>
      <c r="H20" s="187" t="s">
        <v>21</v>
      </c>
      <c r="I20" s="147">
        <v>90.217391304347828</v>
      </c>
      <c r="J20" s="173" t="s">
        <v>320</v>
      </c>
      <c r="K20" s="147">
        <v>85.714285714285708</v>
      </c>
      <c r="L20" s="147">
        <v>86.746987951807228</v>
      </c>
      <c r="M20" s="147" t="s">
        <v>320</v>
      </c>
      <c r="N20" s="147">
        <v>93.258426966292134</v>
      </c>
      <c r="O20" s="147">
        <v>87.640449438202253</v>
      </c>
      <c r="P20" s="147">
        <v>85.714285714285708</v>
      </c>
      <c r="Q20" s="147" t="s">
        <v>320</v>
      </c>
      <c r="R20" s="173" t="s">
        <v>320</v>
      </c>
      <c r="S20" s="147">
        <v>90.588235294117652</v>
      </c>
      <c r="T20" s="147">
        <v>93.902439024390233</v>
      </c>
      <c r="U20" s="153">
        <f t="shared" si="2"/>
        <v>89.222812675966097</v>
      </c>
      <c r="V20" s="189" t="s">
        <v>234</v>
      </c>
      <c r="W20" s="203" t="s">
        <v>266</v>
      </c>
      <c r="X20" s="204"/>
      <c r="Y20" s="32" t="s">
        <v>235</v>
      </c>
      <c r="AA20" s="92">
        <f t="shared" si="22"/>
        <v>0</v>
      </c>
      <c r="AB20" s="92" t="str">
        <f>IF(J20="NA","NA",IF(J20&gt;=100,2,IF(J20&gt;95,1,0)))</f>
        <v>NA</v>
      </c>
      <c r="AC20" s="92">
        <f t="shared" si="20"/>
        <v>0</v>
      </c>
      <c r="AD20" s="162" t="s">
        <v>320</v>
      </c>
      <c r="AE20" s="92" t="str">
        <f t="shared" si="20"/>
        <v>NA</v>
      </c>
      <c r="AF20" s="92">
        <f t="shared" si="20"/>
        <v>0</v>
      </c>
      <c r="AG20" s="92">
        <f t="shared" si="20"/>
        <v>0</v>
      </c>
      <c r="AH20" s="92">
        <f t="shared" si="20"/>
        <v>0</v>
      </c>
      <c r="AI20" s="92" t="str">
        <f t="shared" si="20"/>
        <v>NA</v>
      </c>
      <c r="AJ20" s="92" t="str">
        <f t="shared" si="20"/>
        <v>NA</v>
      </c>
      <c r="AK20" s="92">
        <f t="shared" si="20"/>
        <v>0</v>
      </c>
      <c r="AL20" s="92">
        <f t="shared" si="20"/>
        <v>0</v>
      </c>
      <c r="AM20" s="90"/>
      <c r="AN20" s="108">
        <f t="shared" si="6"/>
        <v>0</v>
      </c>
      <c r="AO20" s="108" t="str">
        <f>IF(OR(AB20="NA"),"NA",AB20/$F20*100)</f>
        <v>NA</v>
      </c>
      <c r="AP20" s="108">
        <f t="shared" si="19"/>
        <v>0</v>
      </c>
      <c r="AQ20" s="108" t="str">
        <f t="shared" si="19"/>
        <v>NA</v>
      </c>
      <c r="AR20" s="108" t="str">
        <f t="shared" si="19"/>
        <v>NA</v>
      </c>
      <c r="AS20" s="108">
        <f t="shared" si="19"/>
        <v>0</v>
      </c>
      <c r="AT20" s="108">
        <f t="shared" si="19"/>
        <v>0</v>
      </c>
      <c r="AU20" s="108">
        <f t="shared" si="19"/>
        <v>0</v>
      </c>
      <c r="AV20" s="108" t="str">
        <f t="shared" si="19"/>
        <v>NA</v>
      </c>
      <c r="AW20" s="108" t="str">
        <f t="shared" si="19"/>
        <v>NA</v>
      </c>
      <c r="AX20" s="108">
        <f t="shared" si="19"/>
        <v>0</v>
      </c>
      <c r="AY20" s="108">
        <f t="shared" si="19"/>
        <v>0</v>
      </c>
      <c r="AZ20" s="94">
        <f t="shared" si="4"/>
        <v>0</v>
      </c>
    </row>
    <row r="21" spans="1:52" ht="31.2">
      <c r="A21" s="198"/>
      <c r="B21" s="200"/>
      <c r="C21" s="13">
        <v>3.6</v>
      </c>
      <c r="D21" s="20" t="s">
        <v>223</v>
      </c>
      <c r="E21" s="19" t="s">
        <v>219</v>
      </c>
      <c r="F21" s="187">
        <v>2</v>
      </c>
      <c r="G21" s="22" t="s">
        <v>82</v>
      </c>
      <c r="H21" s="187" t="s">
        <v>21</v>
      </c>
      <c r="I21" s="147">
        <v>96.666666666666671</v>
      </c>
      <c r="J21" s="173" t="s">
        <v>320</v>
      </c>
      <c r="K21" s="147">
        <v>103.5294117647059</v>
      </c>
      <c r="L21" s="147">
        <v>93.589743589743591</v>
      </c>
      <c r="M21" s="147">
        <v>87.804878048780495</v>
      </c>
      <c r="N21" s="147">
        <v>91.011235955056179</v>
      </c>
      <c r="O21" s="147">
        <v>89.887640449438194</v>
      </c>
      <c r="P21" s="147">
        <v>85.057471264367805</v>
      </c>
      <c r="Q21" s="147">
        <v>91.25</v>
      </c>
      <c r="R21" s="173" t="s">
        <v>320</v>
      </c>
      <c r="S21" s="147">
        <v>94.252873563218387</v>
      </c>
      <c r="T21" s="147">
        <v>90.588235294117652</v>
      </c>
      <c r="U21" s="153">
        <f t="shared" si="2"/>
        <v>92.363815659609486</v>
      </c>
      <c r="V21" s="189" t="s">
        <v>234</v>
      </c>
      <c r="W21" s="203" t="s">
        <v>266</v>
      </c>
      <c r="X21" s="204"/>
      <c r="Y21" s="32" t="s">
        <v>235</v>
      </c>
      <c r="AA21" s="92">
        <f t="shared" si="22"/>
        <v>1</v>
      </c>
      <c r="AB21" s="92" t="str">
        <f>IF(J21="NA","NA",IF(J21&gt;=100,2,IF(J21&gt;95,1,0)))</f>
        <v>NA</v>
      </c>
      <c r="AC21" s="92">
        <f t="shared" si="20"/>
        <v>2</v>
      </c>
      <c r="AD21" s="160">
        <f>IF(L21="NA","NA",IF(L21&gt;=100,2,IF(L21&gt;95,1,0)))</f>
        <v>0</v>
      </c>
      <c r="AE21" s="92">
        <f t="shared" si="20"/>
        <v>0</v>
      </c>
      <c r="AF21" s="92">
        <f t="shared" si="20"/>
        <v>0</v>
      </c>
      <c r="AG21" s="92">
        <f t="shared" si="20"/>
        <v>0</v>
      </c>
      <c r="AH21" s="92">
        <f t="shared" si="20"/>
        <v>0</v>
      </c>
      <c r="AI21" s="92">
        <f t="shared" si="20"/>
        <v>0</v>
      </c>
      <c r="AJ21" s="92" t="str">
        <f t="shared" si="20"/>
        <v>NA</v>
      </c>
      <c r="AK21" s="92">
        <f t="shared" si="20"/>
        <v>0</v>
      </c>
      <c r="AL21" s="92">
        <f t="shared" si="20"/>
        <v>0</v>
      </c>
      <c r="AM21" s="90"/>
      <c r="AN21" s="108">
        <f t="shared" si="6"/>
        <v>50</v>
      </c>
      <c r="AO21" s="108" t="str">
        <f>IF(OR(AB21="NA"),"NA",AB21/$F21*100)</f>
        <v>NA</v>
      </c>
      <c r="AP21" s="108">
        <f t="shared" si="19"/>
        <v>100</v>
      </c>
      <c r="AQ21" s="108">
        <f t="shared" si="19"/>
        <v>0</v>
      </c>
      <c r="AR21" s="108">
        <f t="shared" si="19"/>
        <v>0</v>
      </c>
      <c r="AS21" s="108">
        <f t="shared" si="19"/>
        <v>0</v>
      </c>
      <c r="AT21" s="108">
        <f t="shared" si="19"/>
        <v>0</v>
      </c>
      <c r="AU21" s="108">
        <f t="shared" si="19"/>
        <v>0</v>
      </c>
      <c r="AV21" s="108">
        <f t="shared" si="19"/>
        <v>0</v>
      </c>
      <c r="AW21" s="108" t="str">
        <f t="shared" si="19"/>
        <v>NA</v>
      </c>
      <c r="AX21" s="108">
        <f t="shared" si="19"/>
        <v>0</v>
      </c>
      <c r="AY21" s="108">
        <f t="shared" si="19"/>
        <v>0</v>
      </c>
      <c r="AZ21" s="94">
        <f t="shared" si="4"/>
        <v>15</v>
      </c>
    </row>
    <row r="22" spans="1:52" ht="31.2">
      <c r="A22" s="198"/>
      <c r="B22" s="200"/>
      <c r="C22" s="13">
        <v>3.7</v>
      </c>
      <c r="D22" s="20" t="s">
        <v>33</v>
      </c>
      <c r="E22" s="19" t="s">
        <v>289</v>
      </c>
      <c r="F22" s="187">
        <v>3</v>
      </c>
      <c r="G22" s="22" t="s">
        <v>82</v>
      </c>
      <c r="H22" s="187" t="s">
        <v>21</v>
      </c>
      <c r="I22" s="147">
        <v>105</v>
      </c>
      <c r="J22" s="173" t="s">
        <v>320</v>
      </c>
      <c r="K22" s="147">
        <v>100</v>
      </c>
      <c r="L22" s="147">
        <v>100</v>
      </c>
      <c r="M22" s="147" t="s">
        <v>320</v>
      </c>
      <c r="N22" s="173">
        <v>100</v>
      </c>
      <c r="O22" s="147">
        <v>100</v>
      </c>
      <c r="P22" s="147">
        <v>100</v>
      </c>
      <c r="Q22" s="147" t="s">
        <v>320</v>
      </c>
      <c r="R22" s="173" t="s">
        <v>320</v>
      </c>
      <c r="S22" s="147">
        <v>100</v>
      </c>
      <c r="T22" s="147">
        <v>100</v>
      </c>
      <c r="U22" s="153">
        <f t="shared" si="2"/>
        <v>100.625</v>
      </c>
      <c r="V22" s="86" t="s">
        <v>236</v>
      </c>
      <c r="W22" s="188" t="s">
        <v>277</v>
      </c>
      <c r="X22" s="188" t="s">
        <v>276</v>
      </c>
      <c r="Y22" s="32" t="s">
        <v>237</v>
      </c>
      <c r="AA22" s="92">
        <f t="shared" ref="AA22:AL22" si="23">IF(I22="NA","NA",IF(I22&gt;95,3,IF(I22&gt;93,2,IF(I22&gt;90,1,0))))</f>
        <v>3</v>
      </c>
      <c r="AB22" s="92" t="str">
        <f t="shared" si="23"/>
        <v>NA</v>
      </c>
      <c r="AC22" s="92">
        <f t="shared" si="23"/>
        <v>3</v>
      </c>
      <c r="AD22" s="160">
        <f>IF(L22="NA","NA",IF(L22&gt;95,3,IF(L22&gt;93,2,IF(L22&gt;90,1,0))))</f>
        <v>3</v>
      </c>
      <c r="AE22" s="92" t="str">
        <f t="shared" si="23"/>
        <v>NA</v>
      </c>
      <c r="AF22" s="92">
        <f t="shared" si="23"/>
        <v>3</v>
      </c>
      <c r="AG22" s="92">
        <f t="shared" si="23"/>
        <v>3</v>
      </c>
      <c r="AH22" s="92">
        <f t="shared" si="23"/>
        <v>3</v>
      </c>
      <c r="AI22" s="92" t="str">
        <f t="shared" si="23"/>
        <v>NA</v>
      </c>
      <c r="AJ22" s="92" t="str">
        <f t="shared" si="23"/>
        <v>NA</v>
      </c>
      <c r="AK22" s="92">
        <f t="shared" si="23"/>
        <v>3</v>
      </c>
      <c r="AL22" s="92">
        <f t="shared" si="23"/>
        <v>3</v>
      </c>
      <c r="AM22" s="90"/>
      <c r="AN22" s="108">
        <f t="shared" ref="AN22:AO22" si="24">IF(OR(AA22="NA"),"NA",AA22/$F22*100)</f>
        <v>100</v>
      </c>
      <c r="AO22" s="108" t="str">
        <f t="shared" si="24"/>
        <v>NA</v>
      </c>
      <c r="AP22" s="108">
        <f t="shared" si="19"/>
        <v>100</v>
      </c>
      <c r="AQ22" s="108">
        <f t="shared" si="19"/>
        <v>100</v>
      </c>
      <c r="AR22" s="108" t="str">
        <f t="shared" si="19"/>
        <v>NA</v>
      </c>
      <c r="AS22" s="108">
        <f t="shared" si="19"/>
        <v>100</v>
      </c>
      <c r="AT22" s="108">
        <f t="shared" si="19"/>
        <v>100</v>
      </c>
      <c r="AU22" s="108">
        <f t="shared" si="19"/>
        <v>100</v>
      </c>
      <c r="AV22" s="108" t="str">
        <f t="shared" si="19"/>
        <v>NA</v>
      </c>
      <c r="AW22" s="108" t="str">
        <f t="shared" si="19"/>
        <v>NA</v>
      </c>
      <c r="AX22" s="108">
        <f t="shared" si="19"/>
        <v>100</v>
      </c>
      <c r="AY22" s="108">
        <f t="shared" si="19"/>
        <v>100</v>
      </c>
      <c r="AZ22" s="94">
        <f t="shared" si="4"/>
        <v>100</v>
      </c>
    </row>
    <row r="23" spans="1:52" ht="31.2">
      <c r="A23" s="198"/>
      <c r="B23" s="200"/>
      <c r="C23" s="13">
        <v>3.8</v>
      </c>
      <c r="D23" s="20" t="s">
        <v>35</v>
      </c>
      <c r="E23" s="19" t="s">
        <v>36</v>
      </c>
      <c r="F23" s="187">
        <v>4</v>
      </c>
      <c r="G23" s="70" t="s">
        <v>77</v>
      </c>
      <c r="H23" s="187" t="s">
        <v>7</v>
      </c>
      <c r="I23" s="147" t="s">
        <v>320</v>
      </c>
      <c r="J23" s="147" t="s">
        <v>320</v>
      </c>
      <c r="K23" s="147" t="s">
        <v>320</v>
      </c>
      <c r="L23" s="147">
        <v>109.79020979020977</v>
      </c>
      <c r="M23" s="147">
        <v>94.827586206896555</v>
      </c>
      <c r="N23" s="147">
        <v>103.14960629921259</v>
      </c>
      <c r="O23" s="147">
        <v>88.235294117647058</v>
      </c>
      <c r="P23" s="147">
        <v>94.444444444444443</v>
      </c>
      <c r="Q23" s="147">
        <v>107.14285714285714</v>
      </c>
      <c r="R23" s="147">
        <v>64.285714285714292</v>
      </c>
      <c r="S23" s="147">
        <v>94.117647058823522</v>
      </c>
      <c r="T23" s="147">
        <v>95.454545454545453</v>
      </c>
      <c r="U23" s="153">
        <f t="shared" si="2"/>
        <v>94.605322755594543</v>
      </c>
      <c r="V23" s="86" t="s">
        <v>98</v>
      </c>
      <c r="W23" s="188" t="s">
        <v>278</v>
      </c>
      <c r="X23" s="188" t="s">
        <v>99</v>
      </c>
      <c r="Y23" s="32" t="s">
        <v>100</v>
      </c>
      <c r="AA23" s="250" t="s">
        <v>320</v>
      </c>
      <c r="AB23" s="250" t="s">
        <v>320</v>
      </c>
      <c r="AC23" s="250" t="s">
        <v>320</v>
      </c>
      <c r="AD23" s="160">
        <f t="shared" ref="AA23:AL23" si="25">IF(L23&gt;95,4,IF(L23&gt;93,3,IF(L23&gt;90,2,IF(L23&gt;85,1,0))))</f>
        <v>4</v>
      </c>
      <c r="AE23" s="92">
        <f t="shared" si="25"/>
        <v>3</v>
      </c>
      <c r="AF23" s="92">
        <f t="shared" si="25"/>
        <v>4</v>
      </c>
      <c r="AG23" s="92">
        <f t="shared" si="25"/>
        <v>1</v>
      </c>
      <c r="AH23" s="92">
        <f t="shared" si="25"/>
        <v>3</v>
      </c>
      <c r="AI23" s="92">
        <f t="shared" si="25"/>
        <v>4</v>
      </c>
      <c r="AJ23" s="92">
        <f t="shared" si="25"/>
        <v>0</v>
      </c>
      <c r="AK23" s="92">
        <f t="shared" si="25"/>
        <v>3</v>
      </c>
      <c r="AL23" s="92">
        <f t="shared" si="25"/>
        <v>4</v>
      </c>
      <c r="AM23" s="90"/>
      <c r="AN23" s="249" t="s">
        <v>320</v>
      </c>
      <c r="AO23" s="249" t="s">
        <v>320</v>
      </c>
      <c r="AP23" s="249" t="s">
        <v>320</v>
      </c>
      <c r="AQ23" s="108">
        <f t="shared" si="6"/>
        <v>100</v>
      </c>
      <c r="AR23" s="108">
        <f t="shared" si="6"/>
        <v>75</v>
      </c>
      <c r="AS23" s="108">
        <f t="shared" si="6"/>
        <v>100</v>
      </c>
      <c r="AT23" s="108">
        <f t="shared" si="6"/>
        <v>25</v>
      </c>
      <c r="AU23" s="108">
        <f t="shared" si="6"/>
        <v>75</v>
      </c>
      <c r="AV23" s="108">
        <f t="shared" si="6"/>
        <v>100</v>
      </c>
      <c r="AW23" s="108">
        <f t="shared" si="6"/>
        <v>0</v>
      </c>
      <c r="AX23" s="108">
        <f t="shared" si="6"/>
        <v>75</v>
      </c>
      <c r="AY23" s="108">
        <f t="shared" si="6"/>
        <v>100</v>
      </c>
      <c r="AZ23" s="94">
        <f t="shared" si="4"/>
        <v>72.222222222222229</v>
      </c>
    </row>
    <row r="24" spans="1:52" ht="25.2" customHeight="1">
      <c r="A24" s="198"/>
      <c r="B24" s="200"/>
      <c r="C24" s="13">
        <v>3.9</v>
      </c>
      <c r="D24" s="20" t="s">
        <v>117</v>
      </c>
      <c r="E24" s="19" t="s">
        <v>294</v>
      </c>
      <c r="F24" s="187">
        <v>2</v>
      </c>
      <c r="G24" s="187" t="s">
        <v>74</v>
      </c>
      <c r="H24" s="187" t="s">
        <v>21</v>
      </c>
      <c r="I24" s="147">
        <v>60.836501901140686</v>
      </c>
      <c r="J24" s="173" t="s">
        <v>320</v>
      </c>
      <c r="K24" s="147">
        <v>100</v>
      </c>
      <c r="L24" s="147">
        <v>100</v>
      </c>
      <c r="M24" s="147" t="s">
        <v>320</v>
      </c>
      <c r="N24" s="147">
        <v>100</v>
      </c>
      <c r="O24" s="147">
        <v>100</v>
      </c>
      <c r="P24" s="147">
        <v>100</v>
      </c>
      <c r="Q24" s="147" t="s">
        <v>320</v>
      </c>
      <c r="R24" s="173" t="s">
        <v>320</v>
      </c>
      <c r="S24" s="147">
        <v>100</v>
      </c>
      <c r="T24" s="147">
        <v>100</v>
      </c>
      <c r="U24" s="153">
        <f t="shared" si="2"/>
        <v>95.104562737642581</v>
      </c>
      <c r="V24" s="189" t="s">
        <v>89</v>
      </c>
      <c r="W24" s="203" t="s">
        <v>267</v>
      </c>
      <c r="X24" s="205"/>
      <c r="Y24" s="32" t="s">
        <v>97</v>
      </c>
      <c r="AA24" s="92">
        <f>IF(I24="NA","NA",IF(I24&gt;95,2,IF(I24&gt;85,1,0)))</f>
        <v>0</v>
      </c>
      <c r="AB24" s="92" t="str">
        <f>IF(J24="NA","NA",IF(J24&gt;95,2,IF(J24&gt;85,1,0)))</f>
        <v>NA</v>
      </c>
      <c r="AC24" s="92">
        <f t="shared" ref="AC24:AL24" si="26">IF(K24="NA","NA",IF(K24&gt;95,2,IF(K24&gt;85,1,0)))</f>
        <v>2</v>
      </c>
      <c r="AD24" s="160">
        <f>IF(L24="NA","NA",IF(L24&gt;95,2,IF(L24&gt;85,1,0)))</f>
        <v>2</v>
      </c>
      <c r="AE24" s="92" t="str">
        <f t="shared" si="26"/>
        <v>NA</v>
      </c>
      <c r="AF24" s="92">
        <f t="shared" si="26"/>
        <v>2</v>
      </c>
      <c r="AG24" s="92">
        <f t="shared" si="26"/>
        <v>2</v>
      </c>
      <c r="AH24" s="92">
        <f t="shared" si="26"/>
        <v>2</v>
      </c>
      <c r="AI24" s="92" t="str">
        <f t="shared" si="26"/>
        <v>NA</v>
      </c>
      <c r="AJ24" s="92" t="str">
        <f t="shared" si="26"/>
        <v>NA</v>
      </c>
      <c r="AK24" s="92">
        <f t="shared" si="26"/>
        <v>2</v>
      </c>
      <c r="AL24" s="92">
        <f t="shared" si="26"/>
        <v>2</v>
      </c>
      <c r="AM24" s="90"/>
      <c r="AN24" s="108">
        <f>IF(OR(AA24="NA"),"NA",AA24/$F24*100)</f>
        <v>0</v>
      </c>
      <c r="AO24" s="108" t="str">
        <f t="shared" ref="AO24:AY25" si="27">IF(OR(AB24="NA"),"NA",AB24/$F24*100)</f>
        <v>NA</v>
      </c>
      <c r="AP24" s="108">
        <f t="shared" si="27"/>
        <v>100</v>
      </c>
      <c r="AQ24" s="108">
        <f t="shared" si="27"/>
        <v>100</v>
      </c>
      <c r="AR24" s="108" t="str">
        <f t="shared" si="27"/>
        <v>NA</v>
      </c>
      <c r="AS24" s="108">
        <f t="shared" si="27"/>
        <v>100</v>
      </c>
      <c r="AT24" s="108">
        <f t="shared" si="27"/>
        <v>100</v>
      </c>
      <c r="AU24" s="108">
        <f t="shared" si="27"/>
        <v>100</v>
      </c>
      <c r="AV24" s="108" t="str">
        <f t="shared" si="27"/>
        <v>NA</v>
      </c>
      <c r="AW24" s="108" t="str">
        <f t="shared" si="27"/>
        <v>NA</v>
      </c>
      <c r="AX24" s="108">
        <f t="shared" si="27"/>
        <v>100</v>
      </c>
      <c r="AY24" s="108">
        <f t="shared" si="27"/>
        <v>100</v>
      </c>
      <c r="AZ24" s="94">
        <f t="shared" si="4"/>
        <v>87.5</v>
      </c>
    </row>
    <row r="25" spans="1:52" ht="31.2">
      <c r="A25" s="198"/>
      <c r="B25" s="200"/>
      <c r="C25" s="74">
        <v>3.1</v>
      </c>
      <c r="D25" s="19" t="s">
        <v>224</v>
      </c>
      <c r="E25" s="19" t="s">
        <v>37</v>
      </c>
      <c r="F25" s="187" t="s">
        <v>320</v>
      </c>
      <c r="G25" s="22" t="s">
        <v>82</v>
      </c>
      <c r="H25" s="187" t="s">
        <v>27</v>
      </c>
      <c r="I25" s="147" t="s">
        <v>320</v>
      </c>
      <c r="J25" s="173" t="s">
        <v>320</v>
      </c>
      <c r="K25" s="147" t="s">
        <v>320</v>
      </c>
      <c r="L25" s="147" t="s">
        <v>320</v>
      </c>
      <c r="M25" s="147" t="s">
        <v>320</v>
      </c>
      <c r="N25" s="173" t="s">
        <v>320</v>
      </c>
      <c r="O25" s="147" t="s">
        <v>320</v>
      </c>
      <c r="P25" s="147" t="s">
        <v>320</v>
      </c>
      <c r="Q25" s="147" t="s">
        <v>320</v>
      </c>
      <c r="R25" s="173" t="s">
        <v>320</v>
      </c>
      <c r="S25" s="147" t="s">
        <v>320</v>
      </c>
      <c r="T25" s="147" t="s">
        <v>320</v>
      </c>
      <c r="U25" s="187" t="s">
        <v>320</v>
      </c>
      <c r="V25" s="189" t="s">
        <v>89</v>
      </c>
      <c r="W25" s="203" t="s">
        <v>267</v>
      </c>
      <c r="X25" s="204"/>
      <c r="Y25" s="32" t="s">
        <v>97</v>
      </c>
      <c r="AA25" s="92" t="str">
        <f>IF(I25="NA","NA",IF(I25&gt;95,2,IF(I25&gt;85,1,0)))</f>
        <v>NA</v>
      </c>
      <c r="AB25" s="92" t="str">
        <f t="shared" ref="AB25:AL25" si="28">IF(J25="NA","NA",IF(J25&gt;95,2,IF(J25&gt;85,1,0)))</f>
        <v>NA</v>
      </c>
      <c r="AC25" s="92" t="str">
        <f t="shared" si="28"/>
        <v>NA</v>
      </c>
      <c r="AD25" s="162" t="str">
        <f>L25</f>
        <v>NA</v>
      </c>
      <c r="AE25" s="92" t="str">
        <f t="shared" si="28"/>
        <v>NA</v>
      </c>
      <c r="AF25" s="92" t="str">
        <f t="shared" si="28"/>
        <v>NA</v>
      </c>
      <c r="AG25" s="92" t="str">
        <f t="shared" si="28"/>
        <v>NA</v>
      </c>
      <c r="AH25" s="92" t="str">
        <f t="shared" si="28"/>
        <v>NA</v>
      </c>
      <c r="AI25" s="92" t="str">
        <f t="shared" si="28"/>
        <v>NA</v>
      </c>
      <c r="AJ25" s="92" t="str">
        <f t="shared" si="28"/>
        <v>NA</v>
      </c>
      <c r="AK25" s="92" t="str">
        <f t="shared" si="28"/>
        <v>NA</v>
      </c>
      <c r="AL25" s="92" t="str">
        <f t="shared" si="28"/>
        <v>NA</v>
      </c>
      <c r="AM25" s="90"/>
      <c r="AN25" s="108" t="str">
        <f>IF(OR(AA25="NA"),"NA",AA25/$F25*100)</f>
        <v>NA</v>
      </c>
      <c r="AO25" s="108" t="str">
        <f t="shared" si="27"/>
        <v>NA</v>
      </c>
      <c r="AP25" s="108" t="str">
        <f t="shared" si="27"/>
        <v>NA</v>
      </c>
      <c r="AQ25" s="108" t="str">
        <f t="shared" si="27"/>
        <v>NA</v>
      </c>
      <c r="AR25" s="108" t="str">
        <f t="shared" si="27"/>
        <v>NA</v>
      </c>
      <c r="AS25" s="108" t="str">
        <f t="shared" si="27"/>
        <v>NA</v>
      </c>
      <c r="AT25" s="108" t="str">
        <f t="shared" si="27"/>
        <v>NA</v>
      </c>
      <c r="AU25" s="108" t="str">
        <f t="shared" si="27"/>
        <v>NA</v>
      </c>
      <c r="AV25" s="108" t="str">
        <f t="shared" si="27"/>
        <v>NA</v>
      </c>
      <c r="AW25" s="108" t="str">
        <f t="shared" si="27"/>
        <v>NA</v>
      </c>
      <c r="AX25" s="108" t="str">
        <f t="shared" si="27"/>
        <v>NA</v>
      </c>
      <c r="AY25" s="108" t="str">
        <f t="shared" si="27"/>
        <v>NA</v>
      </c>
      <c r="AZ25" s="114" t="s">
        <v>320</v>
      </c>
    </row>
    <row r="26" spans="1:52" ht="15.6">
      <c r="A26" s="14"/>
      <c r="B26" s="15"/>
      <c r="C26" s="15"/>
      <c r="D26" s="16"/>
      <c r="E26" s="21" t="s">
        <v>17</v>
      </c>
      <c r="F26" s="17">
        <f>SUM(F16:F25)</f>
        <v>26</v>
      </c>
      <c r="G26" s="15"/>
      <c r="H26" s="15"/>
      <c r="I26" s="148"/>
      <c r="J26" s="159"/>
      <c r="K26" s="159">
        <v>22</v>
      </c>
      <c r="L26" s="159"/>
      <c r="M26" s="159"/>
      <c r="N26" s="159"/>
      <c r="O26" s="159"/>
      <c r="P26" s="159">
        <v>22</v>
      </c>
      <c r="Q26" s="159">
        <v>15</v>
      </c>
      <c r="R26" s="159"/>
      <c r="S26" s="159"/>
      <c r="T26" s="159"/>
      <c r="U26" s="15"/>
      <c r="V26" s="15"/>
      <c r="W26" s="15"/>
      <c r="X26" s="15"/>
      <c r="Y26" s="15"/>
      <c r="AA26" s="15">
        <f>SUM(AA16:AA25)</f>
        <v>11</v>
      </c>
      <c r="AB26" s="15">
        <f t="shared" ref="AB26:AL26" si="29">SUM(AB16:AB25)</f>
        <v>5</v>
      </c>
      <c r="AC26" s="15">
        <f t="shared" si="29"/>
        <v>13</v>
      </c>
      <c r="AD26" s="159">
        <f t="shared" si="29"/>
        <v>13</v>
      </c>
      <c r="AE26" s="15">
        <f t="shared" si="29"/>
        <v>7</v>
      </c>
      <c r="AF26" s="15">
        <f t="shared" si="29"/>
        <v>16</v>
      </c>
      <c r="AG26" s="15">
        <f t="shared" si="29"/>
        <v>10</v>
      </c>
      <c r="AH26" s="15">
        <f t="shared" si="29"/>
        <v>11</v>
      </c>
      <c r="AI26" s="15">
        <f t="shared" si="29"/>
        <v>9</v>
      </c>
      <c r="AJ26" s="15">
        <f t="shared" si="29"/>
        <v>4</v>
      </c>
      <c r="AK26" s="15">
        <f t="shared" si="29"/>
        <v>10</v>
      </c>
      <c r="AL26" s="15">
        <f t="shared" si="29"/>
        <v>9</v>
      </c>
      <c r="AM26" s="90"/>
      <c r="AN26" s="155">
        <f>AA26/26*100</f>
        <v>42.307692307692307</v>
      </c>
      <c r="AO26" s="109">
        <f>AB26/9*100</f>
        <v>55.555555555555557</v>
      </c>
      <c r="AP26" s="109">
        <f>AC26/24*100</f>
        <v>54.166666666666664</v>
      </c>
      <c r="AQ26" s="109">
        <f t="shared" ref="AQ26:AY32" si="30">AD26/$F26*100</f>
        <v>50</v>
      </c>
      <c r="AR26" s="109">
        <f>AE26/9*100</f>
        <v>77.777777777777786</v>
      </c>
      <c r="AS26" s="109">
        <f>AF26/24*100</f>
        <v>66.666666666666657</v>
      </c>
      <c r="AT26" s="109">
        <f t="shared" si="30"/>
        <v>38.461538461538467</v>
      </c>
      <c r="AU26" s="109">
        <f t="shared" si="30"/>
        <v>42.307692307692307</v>
      </c>
      <c r="AV26" s="109">
        <f t="shared" si="30"/>
        <v>34.615384615384613</v>
      </c>
      <c r="AW26" s="109">
        <f t="shared" si="30"/>
        <v>15.384615384615385</v>
      </c>
      <c r="AX26" s="109">
        <f>AK26/22*100</f>
        <v>45.454545454545453</v>
      </c>
      <c r="AY26" s="109">
        <f t="shared" si="30"/>
        <v>34.615384615384613</v>
      </c>
      <c r="AZ26" s="109">
        <f t="shared" si="4"/>
        <v>46.442793317793324</v>
      </c>
    </row>
    <row r="27" spans="1:52" ht="31.2">
      <c r="A27" s="196" t="s">
        <v>38</v>
      </c>
      <c r="B27" s="199">
        <v>10</v>
      </c>
      <c r="C27" s="13">
        <v>4.0999999999999996</v>
      </c>
      <c r="D27" s="19" t="s">
        <v>39</v>
      </c>
      <c r="E27" s="19" t="s">
        <v>40</v>
      </c>
      <c r="F27" s="187">
        <v>2</v>
      </c>
      <c r="G27" s="187" t="s">
        <v>79</v>
      </c>
      <c r="H27" s="187" t="s">
        <v>27</v>
      </c>
      <c r="I27" s="147">
        <v>0</v>
      </c>
      <c r="J27" s="173">
        <v>0</v>
      </c>
      <c r="K27" s="147">
        <v>0</v>
      </c>
      <c r="L27" s="173">
        <v>0</v>
      </c>
      <c r="M27" s="173">
        <v>0</v>
      </c>
      <c r="N27" s="173">
        <v>0</v>
      </c>
      <c r="O27" s="173">
        <v>0</v>
      </c>
      <c r="P27" s="173">
        <v>0</v>
      </c>
      <c r="Q27" s="173">
        <v>0</v>
      </c>
      <c r="R27" s="173">
        <v>0</v>
      </c>
      <c r="S27" s="173">
        <v>0</v>
      </c>
      <c r="T27" s="173">
        <v>0</v>
      </c>
      <c r="U27" s="153">
        <f>SUM(I27:T27)</f>
        <v>0</v>
      </c>
      <c r="V27" s="189" t="s">
        <v>101</v>
      </c>
      <c r="W27" s="203" t="s">
        <v>102</v>
      </c>
      <c r="X27" s="205"/>
      <c r="Y27" s="32" t="s">
        <v>103</v>
      </c>
      <c r="Z27" t="s">
        <v>79</v>
      </c>
      <c r="AA27" s="92">
        <f>IF(I27&lt;1,2,IF(I27&lt;5,1,0))</f>
        <v>2</v>
      </c>
      <c r="AB27" s="92">
        <f t="shared" ref="AB27:AL27" si="31">IF(J27&lt;1,2,IF(J27&lt;5,1,0))</f>
        <v>2</v>
      </c>
      <c r="AC27" s="92">
        <f t="shared" si="31"/>
        <v>2</v>
      </c>
      <c r="AD27" s="160">
        <f t="shared" si="31"/>
        <v>2</v>
      </c>
      <c r="AE27" s="92">
        <f t="shared" si="31"/>
        <v>2</v>
      </c>
      <c r="AF27" s="92">
        <f t="shared" si="31"/>
        <v>2</v>
      </c>
      <c r="AG27" s="92">
        <f t="shared" si="31"/>
        <v>2</v>
      </c>
      <c r="AH27" s="92">
        <f t="shared" si="31"/>
        <v>2</v>
      </c>
      <c r="AI27" s="92">
        <f t="shared" si="31"/>
        <v>2</v>
      </c>
      <c r="AJ27" s="92">
        <f t="shared" si="31"/>
        <v>2</v>
      </c>
      <c r="AK27" s="92">
        <f t="shared" si="31"/>
        <v>2</v>
      </c>
      <c r="AL27" s="92">
        <f t="shared" si="31"/>
        <v>2</v>
      </c>
      <c r="AM27" s="90"/>
      <c r="AN27" s="108">
        <f t="shared" ref="AN27:AP32" si="32">AA27/$F27*100</f>
        <v>100</v>
      </c>
      <c r="AO27" s="108">
        <f t="shared" si="32"/>
        <v>100</v>
      </c>
      <c r="AP27" s="108">
        <f t="shared" si="32"/>
        <v>100</v>
      </c>
      <c r="AQ27" s="108">
        <f t="shared" si="30"/>
        <v>100</v>
      </c>
      <c r="AR27" s="108">
        <f t="shared" si="30"/>
        <v>100</v>
      </c>
      <c r="AS27" s="108">
        <f t="shared" si="30"/>
        <v>100</v>
      </c>
      <c r="AT27" s="108">
        <f t="shared" si="30"/>
        <v>100</v>
      </c>
      <c r="AU27" s="108">
        <f t="shared" si="30"/>
        <v>100</v>
      </c>
      <c r="AV27" s="108">
        <f t="shared" si="30"/>
        <v>100</v>
      </c>
      <c r="AW27" s="108">
        <f t="shared" si="30"/>
        <v>100</v>
      </c>
      <c r="AX27" s="108">
        <f t="shared" si="30"/>
        <v>100</v>
      </c>
      <c r="AY27" s="108">
        <f t="shared" si="30"/>
        <v>100</v>
      </c>
      <c r="AZ27" s="94">
        <f t="shared" si="4"/>
        <v>100</v>
      </c>
    </row>
    <row r="28" spans="1:52" ht="32.4" customHeight="1">
      <c r="A28" s="198"/>
      <c r="B28" s="200"/>
      <c r="C28" s="13">
        <v>4.2</v>
      </c>
      <c r="D28" s="20" t="s">
        <v>41</v>
      </c>
      <c r="E28" s="19" t="s">
        <v>42</v>
      </c>
      <c r="F28" s="187">
        <v>3</v>
      </c>
      <c r="G28" s="187" t="s">
        <v>79</v>
      </c>
      <c r="H28" s="187" t="s">
        <v>7</v>
      </c>
      <c r="I28" s="147">
        <v>8</v>
      </c>
      <c r="J28" s="173">
        <v>0</v>
      </c>
      <c r="K28" s="147">
        <v>0</v>
      </c>
      <c r="L28" s="173">
        <v>0</v>
      </c>
      <c r="M28" s="173">
        <v>0</v>
      </c>
      <c r="N28" s="173">
        <v>0</v>
      </c>
      <c r="O28" s="173">
        <v>0</v>
      </c>
      <c r="P28" s="173">
        <v>0</v>
      </c>
      <c r="Q28" s="173">
        <v>0</v>
      </c>
      <c r="R28" s="173">
        <v>0</v>
      </c>
      <c r="S28" s="173">
        <v>0</v>
      </c>
      <c r="T28" s="173">
        <v>0</v>
      </c>
      <c r="U28" s="153">
        <f>SUM(I28:T28)</f>
        <v>8</v>
      </c>
      <c r="V28" s="189" t="s">
        <v>279</v>
      </c>
      <c r="W28" s="206" t="s">
        <v>104</v>
      </c>
      <c r="X28" s="205"/>
      <c r="Y28" s="32" t="s">
        <v>105</v>
      </c>
      <c r="AA28" s="92">
        <f>IF(I28&lt;1,3,IF(I28&lt;3,2,IF(I28&lt;5,1,0)))</f>
        <v>0</v>
      </c>
      <c r="AB28" s="92">
        <f t="shared" ref="AB28:AL28" si="33">IF(J28&lt;1,3,IF(J28&lt;3,2,IF(J28&lt;5,1,0)))</f>
        <v>3</v>
      </c>
      <c r="AC28" s="92">
        <f t="shared" si="33"/>
        <v>3</v>
      </c>
      <c r="AD28" s="160">
        <f t="shared" si="33"/>
        <v>3</v>
      </c>
      <c r="AE28" s="92">
        <f t="shared" si="33"/>
        <v>3</v>
      </c>
      <c r="AF28" s="92">
        <f t="shared" si="33"/>
        <v>3</v>
      </c>
      <c r="AG28" s="92">
        <f t="shared" si="33"/>
        <v>3</v>
      </c>
      <c r="AH28" s="92">
        <f t="shared" si="33"/>
        <v>3</v>
      </c>
      <c r="AI28" s="92">
        <f t="shared" si="33"/>
        <v>3</v>
      </c>
      <c r="AJ28" s="92">
        <f t="shared" si="33"/>
        <v>3</v>
      </c>
      <c r="AK28" s="92">
        <f t="shared" si="33"/>
        <v>3</v>
      </c>
      <c r="AL28" s="92">
        <f t="shared" si="33"/>
        <v>3</v>
      </c>
      <c r="AM28" s="90"/>
      <c r="AN28" s="108">
        <f t="shared" si="32"/>
        <v>0</v>
      </c>
      <c r="AO28" s="108">
        <f t="shared" si="32"/>
        <v>100</v>
      </c>
      <c r="AP28" s="108">
        <f t="shared" si="32"/>
        <v>100</v>
      </c>
      <c r="AQ28" s="108">
        <f t="shared" si="30"/>
        <v>100</v>
      </c>
      <c r="AR28" s="108">
        <f t="shared" si="30"/>
        <v>100</v>
      </c>
      <c r="AS28" s="108">
        <f t="shared" si="30"/>
        <v>100</v>
      </c>
      <c r="AT28" s="108">
        <f t="shared" si="30"/>
        <v>100</v>
      </c>
      <c r="AU28" s="108">
        <f t="shared" si="30"/>
        <v>100</v>
      </c>
      <c r="AV28" s="108">
        <f t="shared" si="30"/>
        <v>100</v>
      </c>
      <c r="AW28" s="108">
        <f t="shared" si="30"/>
        <v>100</v>
      </c>
      <c r="AX28" s="108">
        <f t="shared" si="30"/>
        <v>100</v>
      </c>
      <c r="AY28" s="108">
        <f t="shared" si="30"/>
        <v>100</v>
      </c>
      <c r="AZ28" s="94">
        <f t="shared" si="4"/>
        <v>91.666666666666671</v>
      </c>
    </row>
    <row r="29" spans="1:52" ht="24" customHeight="1">
      <c r="A29" s="198"/>
      <c r="B29" s="200"/>
      <c r="C29" s="13">
        <v>4.3</v>
      </c>
      <c r="D29" s="20" t="s">
        <v>43</v>
      </c>
      <c r="E29" s="19" t="s">
        <v>44</v>
      </c>
      <c r="F29" s="187">
        <v>2</v>
      </c>
      <c r="G29" s="187" t="s">
        <v>79</v>
      </c>
      <c r="H29" s="187" t="s">
        <v>21</v>
      </c>
      <c r="I29" s="147">
        <v>8</v>
      </c>
      <c r="J29" s="173">
        <v>3</v>
      </c>
      <c r="K29" s="147">
        <v>8</v>
      </c>
      <c r="L29" s="173">
        <v>4</v>
      </c>
      <c r="M29" s="173">
        <v>8</v>
      </c>
      <c r="N29" s="173">
        <v>5</v>
      </c>
      <c r="O29" s="173">
        <v>5</v>
      </c>
      <c r="P29" s="173">
        <v>2</v>
      </c>
      <c r="Q29" s="173">
        <v>5</v>
      </c>
      <c r="R29" s="173">
        <v>4</v>
      </c>
      <c r="S29" s="173">
        <v>4</v>
      </c>
      <c r="T29" s="173">
        <v>3</v>
      </c>
      <c r="U29" s="153">
        <f>SUM(I29:T29)</f>
        <v>59</v>
      </c>
      <c r="V29" s="189" t="s">
        <v>280</v>
      </c>
      <c r="W29" s="203" t="s">
        <v>240</v>
      </c>
      <c r="X29" s="205"/>
      <c r="Y29" s="32" t="s">
        <v>241</v>
      </c>
      <c r="AA29" s="92">
        <f>IF(I29&gt;5,2,IF(I29&gt;2,1,0))</f>
        <v>2</v>
      </c>
      <c r="AB29" s="92">
        <f t="shared" ref="AB29:AL29" si="34">IF(J29&gt;5,2,IF(J29&gt;2,1,0))</f>
        <v>1</v>
      </c>
      <c r="AC29" s="92">
        <f t="shared" si="34"/>
        <v>2</v>
      </c>
      <c r="AD29" s="160">
        <f t="shared" si="34"/>
        <v>1</v>
      </c>
      <c r="AE29" s="92">
        <f t="shared" si="34"/>
        <v>2</v>
      </c>
      <c r="AF29" s="92">
        <f t="shared" si="34"/>
        <v>1</v>
      </c>
      <c r="AG29" s="92">
        <f t="shared" si="34"/>
        <v>1</v>
      </c>
      <c r="AH29" s="92">
        <f t="shared" si="34"/>
        <v>0</v>
      </c>
      <c r="AI29" s="92">
        <f t="shared" si="34"/>
        <v>1</v>
      </c>
      <c r="AJ29" s="92">
        <f t="shared" si="34"/>
        <v>1</v>
      </c>
      <c r="AK29" s="92">
        <f t="shared" si="34"/>
        <v>1</v>
      </c>
      <c r="AL29" s="92">
        <f t="shared" si="34"/>
        <v>1</v>
      </c>
      <c r="AM29" s="90"/>
      <c r="AN29" s="108">
        <f t="shared" si="32"/>
        <v>100</v>
      </c>
      <c r="AO29" s="108">
        <f t="shared" si="32"/>
        <v>50</v>
      </c>
      <c r="AP29" s="108">
        <f t="shared" si="32"/>
        <v>100</v>
      </c>
      <c r="AQ29" s="108">
        <f t="shared" si="30"/>
        <v>50</v>
      </c>
      <c r="AR29" s="108">
        <f t="shared" si="30"/>
        <v>100</v>
      </c>
      <c r="AS29" s="108">
        <f t="shared" si="30"/>
        <v>50</v>
      </c>
      <c r="AT29" s="108">
        <f t="shared" si="30"/>
        <v>50</v>
      </c>
      <c r="AU29" s="108">
        <f t="shared" si="30"/>
        <v>0</v>
      </c>
      <c r="AV29" s="108">
        <f t="shared" si="30"/>
        <v>50</v>
      </c>
      <c r="AW29" s="108">
        <f t="shared" si="30"/>
        <v>50</v>
      </c>
      <c r="AX29" s="108">
        <f t="shared" si="30"/>
        <v>50</v>
      </c>
      <c r="AY29" s="108">
        <f t="shared" si="30"/>
        <v>50</v>
      </c>
      <c r="AZ29" s="94">
        <f t="shared" si="4"/>
        <v>58.333333333333336</v>
      </c>
    </row>
    <row r="30" spans="1:52" ht="23.4" customHeight="1">
      <c r="A30" s="198"/>
      <c r="B30" s="200"/>
      <c r="C30" s="13">
        <v>4.4000000000000004</v>
      </c>
      <c r="D30" s="20" t="s">
        <v>72</v>
      </c>
      <c r="E30" s="19" t="s">
        <v>45</v>
      </c>
      <c r="F30" s="187">
        <v>2</v>
      </c>
      <c r="G30" s="187" t="s">
        <v>79</v>
      </c>
      <c r="H30" s="187" t="s">
        <v>21</v>
      </c>
      <c r="I30" s="147">
        <v>60</v>
      </c>
      <c r="J30" s="147">
        <v>60</v>
      </c>
      <c r="K30" s="147">
        <v>80</v>
      </c>
      <c r="L30" s="147">
        <v>80</v>
      </c>
      <c r="M30" s="147">
        <v>80</v>
      </c>
      <c r="N30" s="147">
        <v>100</v>
      </c>
      <c r="O30" s="173">
        <v>67</v>
      </c>
      <c r="P30" s="173">
        <v>80</v>
      </c>
      <c r="Q30" s="173">
        <v>80</v>
      </c>
      <c r="R30" s="147">
        <v>75</v>
      </c>
      <c r="S30" s="173">
        <v>80</v>
      </c>
      <c r="T30" s="147">
        <v>88</v>
      </c>
      <c r="U30" s="153">
        <f t="shared" si="2"/>
        <v>77.5</v>
      </c>
      <c r="V30" s="189" t="s">
        <v>281</v>
      </c>
      <c r="W30" s="203" t="s">
        <v>243</v>
      </c>
      <c r="X30" s="205"/>
      <c r="Y30" s="32" t="s">
        <v>244</v>
      </c>
      <c r="AA30" s="92">
        <f>IF(I30&gt;80,2,IF(I30&gt;60,1,0))</f>
        <v>0</v>
      </c>
      <c r="AB30" s="92">
        <f t="shared" ref="AB30:AL30" si="35">IF(J30&gt;80,2,IF(J30&gt;60,1,0))</f>
        <v>0</v>
      </c>
      <c r="AC30" s="92">
        <f t="shared" si="35"/>
        <v>1</v>
      </c>
      <c r="AD30" s="160">
        <f t="shared" si="35"/>
        <v>1</v>
      </c>
      <c r="AE30" s="92">
        <f t="shared" si="35"/>
        <v>1</v>
      </c>
      <c r="AF30" s="92">
        <f t="shared" si="35"/>
        <v>2</v>
      </c>
      <c r="AG30" s="92">
        <f t="shared" si="35"/>
        <v>1</v>
      </c>
      <c r="AH30" s="92">
        <f t="shared" si="35"/>
        <v>1</v>
      </c>
      <c r="AI30" s="92">
        <f t="shared" si="35"/>
        <v>1</v>
      </c>
      <c r="AJ30" s="92">
        <f t="shared" si="35"/>
        <v>1</v>
      </c>
      <c r="AK30" s="92">
        <f t="shared" si="35"/>
        <v>1</v>
      </c>
      <c r="AL30" s="92">
        <f t="shared" si="35"/>
        <v>2</v>
      </c>
      <c r="AM30" s="90"/>
      <c r="AN30" s="108">
        <f t="shared" si="32"/>
        <v>0</v>
      </c>
      <c r="AO30" s="108">
        <f t="shared" si="32"/>
        <v>0</v>
      </c>
      <c r="AP30" s="108">
        <f t="shared" si="32"/>
        <v>50</v>
      </c>
      <c r="AQ30" s="108">
        <f t="shared" si="30"/>
        <v>50</v>
      </c>
      <c r="AR30" s="108">
        <f t="shared" si="30"/>
        <v>50</v>
      </c>
      <c r="AS30" s="108">
        <f t="shared" si="30"/>
        <v>100</v>
      </c>
      <c r="AT30" s="108">
        <f t="shared" si="30"/>
        <v>50</v>
      </c>
      <c r="AU30" s="108">
        <f t="shared" si="30"/>
        <v>50</v>
      </c>
      <c r="AV30" s="108">
        <f t="shared" si="30"/>
        <v>50</v>
      </c>
      <c r="AW30" s="108">
        <f t="shared" si="30"/>
        <v>50</v>
      </c>
      <c r="AX30" s="108">
        <f t="shared" si="30"/>
        <v>50</v>
      </c>
      <c r="AY30" s="108">
        <f t="shared" si="30"/>
        <v>100</v>
      </c>
      <c r="AZ30" s="94">
        <f t="shared" si="4"/>
        <v>50</v>
      </c>
    </row>
    <row r="31" spans="1:52" ht="29.4" customHeight="1">
      <c r="A31" s="198"/>
      <c r="B31" s="200"/>
      <c r="C31" s="13">
        <v>4.5</v>
      </c>
      <c r="D31" s="20" t="s">
        <v>46</v>
      </c>
      <c r="E31" s="19" t="s">
        <v>47</v>
      </c>
      <c r="F31" s="187">
        <v>1</v>
      </c>
      <c r="G31" s="187" t="s">
        <v>79</v>
      </c>
      <c r="H31" s="187" t="s">
        <v>21</v>
      </c>
      <c r="I31" s="147">
        <v>100</v>
      </c>
      <c r="J31" s="173">
        <v>100</v>
      </c>
      <c r="K31" s="147">
        <v>100</v>
      </c>
      <c r="L31" s="173">
        <v>100</v>
      </c>
      <c r="M31" s="173">
        <v>100</v>
      </c>
      <c r="N31" s="173">
        <v>100</v>
      </c>
      <c r="O31" s="173">
        <v>100</v>
      </c>
      <c r="P31" s="173">
        <v>100</v>
      </c>
      <c r="Q31" s="173">
        <v>100</v>
      </c>
      <c r="R31" s="147">
        <v>100</v>
      </c>
      <c r="S31" s="173">
        <v>100</v>
      </c>
      <c r="T31" s="147">
        <v>100</v>
      </c>
      <c r="U31" s="153">
        <f t="shared" si="2"/>
        <v>100</v>
      </c>
      <c r="V31" s="189" t="s">
        <v>282</v>
      </c>
      <c r="W31" s="203" t="s">
        <v>108</v>
      </c>
      <c r="X31" s="205"/>
      <c r="Y31" s="32" t="s">
        <v>109</v>
      </c>
      <c r="AA31" s="92">
        <f>IF(I31&gt;99,1,IF(I31&gt;90,0.5,0))</f>
        <v>1</v>
      </c>
      <c r="AB31" s="92">
        <f t="shared" ref="AB31:AL31" si="36">IF(J31&gt;99,1,IF(J31&gt;90,0.5,0))</f>
        <v>1</v>
      </c>
      <c r="AC31" s="92">
        <f t="shared" si="36"/>
        <v>1</v>
      </c>
      <c r="AD31" s="160">
        <f t="shared" si="36"/>
        <v>1</v>
      </c>
      <c r="AE31" s="92">
        <f t="shared" si="36"/>
        <v>1</v>
      </c>
      <c r="AF31" s="92">
        <f t="shared" si="36"/>
        <v>1</v>
      </c>
      <c r="AG31" s="92">
        <f t="shared" si="36"/>
        <v>1</v>
      </c>
      <c r="AH31" s="92">
        <f t="shared" si="36"/>
        <v>1</v>
      </c>
      <c r="AI31" s="92">
        <f t="shared" si="36"/>
        <v>1</v>
      </c>
      <c r="AJ31" s="92">
        <f t="shared" si="36"/>
        <v>1</v>
      </c>
      <c r="AK31" s="92">
        <f t="shared" si="36"/>
        <v>1</v>
      </c>
      <c r="AL31" s="92">
        <f t="shared" si="36"/>
        <v>1</v>
      </c>
      <c r="AM31" s="90"/>
      <c r="AN31" s="108">
        <f t="shared" si="32"/>
        <v>100</v>
      </c>
      <c r="AO31" s="108">
        <f t="shared" si="32"/>
        <v>100</v>
      </c>
      <c r="AP31" s="108">
        <f t="shared" si="32"/>
        <v>100</v>
      </c>
      <c r="AQ31" s="108">
        <f t="shared" si="30"/>
        <v>100</v>
      </c>
      <c r="AR31" s="108">
        <f t="shared" si="30"/>
        <v>100</v>
      </c>
      <c r="AS31" s="108">
        <f t="shared" si="30"/>
        <v>100</v>
      </c>
      <c r="AT31" s="108">
        <f t="shared" si="30"/>
        <v>100</v>
      </c>
      <c r="AU31" s="108">
        <f t="shared" si="30"/>
        <v>100</v>
      </c>
      <c r="AV31" s="108">
        <f t="shared" si="30"/>
        <v>100</v>
      </c>
      <c r="AW31" s="108">
        <f t="shared" si="30"/>
        <v>100</v>
      </c>
      <c r="AX31" s="108">
        <f t="shared" si="30"/>
        <v>100</v>
      </c>
      <c r="AY31" s="108">
        <f t="shared" si="30"/>
        <v>100</v>
      </c>
      <c r="AZ31" s="94">
        <f t="shared" si="4"/>
        <v>100</v>
      </c>
    </row>
    <row r="32" spans="1:52" ht="15.6">
      <c r="A32" s="14"/>
      <c r="B32" s="15"/>
      <c r="C32" s="15"/>
      <c r="D32" s="16"/>
      <c r="E32" s="21" t="s">
        <v>17</v>
      </c>
      <c r="F32" s="17">
        <f>SUM(F27:F31)</f>
        <v>10</v>
      </c>
      <c r="G32" s="15"/>
      <c r="H32" s="15"/>
      <c r="I32" s="148"/>
      <c r="J32" s="159"/>
      <c r="K32" s="159"/>
      <c r="L32" s="159"/>
      <c r="M32" s="159"/>
      <c r="N32" s="159"/>
      <c r="O32" s="159"/>
      <c r="P32" s="159"/>
      <c r="Q32" s="159"/>
      <c r="R32" s="159"/>
      <c r="S32" s="159"/>
      <c r="T32" s="159"/>
      <c r="U32" s="15"/>
      <c r="V32" s="15"/>
      <c r="W32" s="15"/>
      <c r="X32" s="15"/>
      <c r="Y32" s="15"/>
      <c r="AA32" s="15">
        <f>SUM(AA27:AA31)</f>
        <v>5</v>
      </c>
      <c r="AB32" s="15">
        <f t="shared" ref="AB32:AL32" si="37">SUM(AB27:AB31)</f>
        <v>7</v>
      </c>
      <c r="AC32" s="15">
        <f t="shared" si="37"/>
        <v>9</v>
      </c>
      <c r="AD32" s="159">
        <f t="shared" si="37"/>
        <v>8</v>
      </c>
      <c r="AE32" s="15">
        <f t="shared" si="37"/>
        <v>9</v>
      </c>
      <c r="AF32" s="15">
        <f t="shared" si="37"/>
        <v>9</v>
      </c>
      <c r="AG32" s="15">
        <f t="shared" si="37"/>
        <v>8</v>
      </c>
      <c r="AH32" s="15">
        <f t="shared" si="37"/>
        <v>7</v>
      </c>
      <c r="AI32" s="15">
        <f t="shared" si="37"/>
        <v>8</v>
      </c>
      <c r="AJ32" s="15">
        <f t="shared" si="37"/>
        <v>8</v>
      </c>
      <c r="AK32" s="15">
        <f t="shared" si="37"/>
        <v>8</v>
      </c>
      <c r="AL32" s="15">
        <f t="shared" si="37"/>
        <v>9</v>
      </c>
      <c r="AM32" s="90"/>
      <c r="AN32" s="109">
        <f t="shared" si="32"/>
        <v>50</v>
      </c>
      <c r="AO32" s="109">
        <f t="shared" si="32"/>
        <v>70</v>
      </c>
      <c r="AP32" s="109">
        <f t="shared" si="32"/>
        <v>90</v>
      </c>
      <c r="AQ32" s="109">
        <f t="shared" si="30"/>
        <v>80</v>
      </c>
      <c r="AR32" s="109">
        <f t="shared" si="30"/>
        <v>90</v>
      </c>
      <c r="AS32" s="109">
        <f t="shared" si="30"/>
        <v>90</v>
      </c>
      <c r="AT32" s="109">
        <f t="shared" si="30"/>
        <v>80</v>
      </c>
      <c r="AU32" s="109">
        <f t="shared" si="30"/>
        <v>70</v>
      </c>
      <c r="AV32" s="109">
        <f t="shared" si="30"/>
        <v>80</v>
      </c>
      <c r="AW32" s="109">
        <f t="shared" si="30"/>
        <v>80</v>
      </c>
      <c r="AX32" s="109">
        <f t="shared" si="30"/>
        <v>80</v>
      </c>
      <c r="AY32" s="109">
        <f t="shared" si="30"/>
        <v>90</v>
      </c>
      <c r="AZ32" s="109">
        <f t="shared" si="4"/>
        <v>79.166666666666671</v>
      </c>
    </row>
    <row r="33" spans="1:52" ht="38.4" customHeight="1">
      <c r="A33" s="196" t="s">
        <v>48</v>
      </c>
      <c r="B33" s="207">
        <v>8</v>
      </c>
      <c r="C33" s="13">
        <v>5.0999999999999996</v>
      </c>
      <c r="D33" s="19" t="s">
        <v>225</v>
      </c>
      <c r="E33" s="19" t="s">
        <v>37</v>
      </c>
      <c r="F33" s="187">
        <v>2</v>
      </c>
      <c r="G33" s="187" t="s">
        <v>74</v>
      </c>
      <c r="H33" s="187" t="s">
        <v>7</v>
      </c>
      <c r="I33" s="147" t="s">
        <v>320</v>
      </c>
      <c r="J33" s="173" t="s">
        <v>320</v>
      </c>
      <c r="K33" s="147">
        <v>100</v>
      </c>
      <c r="L33" s="147" t="s">
        <v>320</v>
      </c>
      <c r="M33" s="147" t="s">
        <v>320</v>
      </c>
      <c r="N33" s="147">
        <v>52.173913043478258</v>
      </c>
      <c r="O33" s="147" t="s">
        <v>320</v>
      </c>
      <c r="P33" s="147">
        <v>71.428571428571431</v>
      </c>
      <c r="Q33" s="147" t="s">
        <v>320</v>
      </c>
      <c r="R33" s="173">
        <v>100</v>
      </c>
      <c r="S33" s="147">
        <v>98</v>
      </c>
      <c r="T33" s="175" t="s">
        <v>320</v>
      </c>
      <c r="U33" s="70" t="s">
        <v>320</v>
      </c>
      <c r="V33" s="189" t="s">
        <v>283</v>
      </c>
      <c r="W33" s="203" t="s">
        <v>110</v>
      </c>
      <c r="X33" s="205"/>
      <c r="Y33" s="32" t="s">
        <v>111</v>
      </c>
      <c r="Z33" s="79" t="s">
        <v>231</v>
      </c>
      <c r="AA33" s="92" t="str">
        <f>IF(I33="NA","NA",IF(I33&gt;95,2,IF(I33&gt;85,1,0)))</f>
        <v>NA</v>
      </c>
      <c r="AB33" s="92" t="str">
        <f t="shared" ref="AB33:AL33" si="38">IF(J33="NA","NA",IF(J33&gt;95,2,IF(J33&gt;85,1,0)))</f>
        <v>NA</v>
      </c>
      <c r="AC33" s="92">
        <f t="shared" si="38"/>
        <v>2</v>
      </c>
      <c r="AD33" s="162" t="str">
        <f>L33</f>
        <v>NA</v>
      </c>
      <c r="AE33" s="92" t="str">
        <f t="shared" si="38"/>
        <v>NA</v>
      </c>
      <c r="AF33" s="92">
        <f t="shared" si="38"/>
        <v>0</v>
      </c>
      <c r="AG33" s="92" t="str">
        <f t="shared" si="38"/>
        <v>NA</v>
      </c>
      <c r="AH33" s="92">
        <f t="shared" si="38"/>
        <v>0</v>
      </c>
      <c r="AI33" s="92" t="str">
        <f t="shared" si="38"/>
        <v>NA</v>
      </c>
      <c r="AJ33" s="92">
        <f t="shared" si="38"/>
        <v>2</v>
      </c>
      <c r="AK33" s="92">
        <f t="shared" si="38"/>
        <v>2</v>
      </c>
      <c r="AL33" s="92" t="str">
        <f t="shared" si="38"/>
        <v>NA</v>
      </c>
      <c r="AM33" s="90"/>
      <c r="AN33" s="108" t="str">
        <f t="shared" ref="AN33:AY34" si="39">IF(OR(AA33="NA"),"NA",AA33/$F33*100)</f>
        <v>NA</v>
      </c>
      <c r="AO33" s="108" t="str">
        <f t="shared" si="39"/>
        <v>NA</v>
      </c>
      <c r="AP33" s="108">
        <f t="shared" si="39"/>
        <v>100</v>
      </c>
      <c r="AQ33" s="108" t="str">
        <f t="shared" si="39"/>
        <v>NA</v>
      </c>
      <c r="AR33" s="108" t="str">
        <f t="shared" si="39"/>
        <v>NA</v>
      </c>
      <c r="AS33" s="108">
        <f t="shared" si="39"/>
        <v>0</v>
      </c>
      <c r="AT33" s="108" t="str">
        <f t="shared" si="39"/>
        <v>NA</v>
      </c>
      <c r="AU33" s="108">
        <f t="shared" si="39"/>
        <v>0</v>
      </c>
      <c r="AV33" s="108" t="str">
        <f t="shared" si="39"/>
        <v>NA</v>
      </c>
      <c r="AW33" s="108">
        <f t="shared" si="39"/>
        <v>100</v>
      </c>
      <c r="AX33" s="108">
        <f t="shared" si="39"/>
        <v>100</v>
      </c>
      <c r="AY33" s="108" t="str">
        <f t="shared" si="39"/>
        <v>NA</v>
      </c>
      <c r="AZ33" s="94">
        <f t="shared" si="4"/>
        <v>60</v>
      </c>
    </row>
    <row r="34" spans="1:52" ht="24" customHeight="1">
      <c r="A34" s="198"/>
      <c r="B34" s="208"/>
      <c r="C34" s="13">
        <v>5.2</v>
      </c>
      <c r="D34" s="20" t="s">
        <v>49</v>
      </c>
      <c r="E34" s="19" t="s">
        <v>50</v>
      </c>
      <c r="F34" s="187">
        <v>2</v>
      </c>
      <c r="G34" s="187" t="s">
        <v>74</v>
      </c>
      <c r="H34" s="187" t="s">
        <v>21</v>
      </c>
      <c r="I34" s="147" t="s">
        <v>320</v>
      </c>
      <c r="J34" s="173" t="s">
        <v>320</v>
      </c>
      <c r="K34" s="147">
        <v>0</v>
      </c>
      <c r="L34" s="147" t="s">
        <v>320</v>
      </c>
      <c r="M34" s="147" t="s">
        <v>320</v>
      </c>
      <c r="N34" s="173">
        <v>25</v>
      </c>
      <c r="O34" s="147" t="s">
        <v>320</v>
      </c>
      <c r="P34" s="147" t="s">
        <v>320</v>
      </c>
      <c r="Q34" s="147" t="s">
        <v>320</v>
      </c>
      <c r="R34" s="147">
        <v>0</v>
      </c>
      <c r="S34" s="173">
        <v>0</v>
      </c>
      <c r="T34" s="175" t="s">
        <v>320</v>
      </c>
      <c r="U34" s="70" t="s">
        <v>320</v>
      </c>
      <c r="V34" s="189" t="s">
        <v>284</v>
      </c>
      <c r="W34" s="203" t="s">
        <v>102</v>
      </c>
      <c r="X34" s="205"/>
      <c r="Y34" s="32" t="s">
        <v>103</v>
      </c>
      <c r="AA34" s="92" t="str">
        <f>IF(I34="NA","NA",IF(I34&lt;1,2,IF(I34&lt;5,1,0)))</f>
        <v>NA</v>
      </c>
      <c r="AB34" s="92" t="str">
        <f t="shared" ref="AB34:AL34" si="40">IF(J34="NA","NA",IF(J34&lt;1,2,IF(J34&lt;5,1,0)))</f>
        <v>NA</v>
      </c>
      <c r="AC34" s="92">
        <f t="shared" si="40"/>
        <v>2</v>
      </c>
      <c r="AD34" s="92" t="str">
        <f t="shared" si="40"/>
        <v>NA</v>
      </c>
      <c r="AE34" s="92" t="str">
        <f t="shared" si="40"/>
        <v>NA</v>
      </c>
      <c r="AF34" s="92">
        <f t="shared" si="40"/>
        <v>0</v>
      </c>
      <c r="AG34" s="92" t="str">
        <f t="shared" si="40"/>
        <v>NA</v>
      </c>
      <c r="AH34" s="92" t="str">
        <f t="shared" si="40"/>
        <v>NA</v>
      </c>
      <c r="AI34" s="92" t="str">
        <f t="shared" si="40"/>
        <v>NA</v>
      </c>
      <c r="AJ34" s="92">
        <f t="shared" si="40"/>
        <v>2</v>
      </c>
      <c r="AK34" s="92">
        <f t="shared" si="40"/>
        <v>2</v>
      </c>
      <c r="AL34" s="92" t="str">
        <f t="shared" si="40"/>
        <v>NA</v>
      </c>
      <c r="AM34" s="90"/>
      <c r="AN34" s="108" t="str">
        <f>IF(OR(AA34="NA"),"NA",AA34/$F34*100)</f>
        <v>NA</v>
      </c>
      <c r="AO34" s="108" t="str">
        <f t="shared" si="39"/>
        <v>NA</v>
      </c>
      <c r="AP34" s="108">
        <f t="shared" si="39"/>
        <v>100</v>
      </c>
      <c r="AQ34" s="108" t="str">
        <f t="shared" si="39"/>
        <v>NA</v>
      </c>
      <c r="AR34" s="108" t="str">
        <f t="shared" si="39"/>
        <v>NA</v>
      </c>
      <c r="AS34" s="108">
        <f t="shared" si="39"/>
        <v>0</v>
      </c>
      <c r="AT34" s="108" t="str">
        <f t="shared" si="39"/>
        <v>NA</v>
      </c>
      <c r="AU34" s="108" t="str">
        <f t="shared" si="39"/>
        <v>NA</v>
      </c>
      <c r="AV34" s="108" t="str">
        <f t="shared" si="39"/>
        <v>NA</v>
      </c>
      <c r="AW34" s="108">
        <f t="shared" si="39"/>
        <v>100</v>
      </c>
      <c r="AX34" s="108">
        <f t="shared" si="39"/>
        <v>100</v>
      </c>
      <c r="AY34" s="108" t="str">
        <f t="shared" si="39"/>
        <v>NA</v>
      </c>
      <c r="AZ34" s="94">
        <f t="shared" si="4"/>
        <v>75</v>
      </c>
    </row>
    <row r="35" spans="1:52" ht="21.6" customHeight="1">
      <c r="A35" s="198"/>
      <c r="B35" s="208"/>
      <c r="C35" s="13">
        <v>5.3</v>
      </c>
      <c r="D35" s="20" t="s">
        <v>51</v>
      </c>
      <c r="E35" s="19" t="s">
        <v>52</v>
      </c>
      <c r="F35" s="187">
        <v>2</v>
      </c>
      <c r="G35" s="187" t="s">
        <v>74</v>
      </c>
      <c r="H35" s="187" t="s">
        <v>7</v>
      </c>
      <c r="I35" s="147">
        <v>0</v>
      </c>
      <c r="J35" s="173">
        <v>0</v>
      </c>
      <c r="K35" s="147">
        <v>0</v>
      </c>
      <c r="L35" s="173">
        <v>0</v>
      </c>
      <c r="M35" s="173">
        <v>0</v>
      </c>
      <c r="N35" s="173">
        <v>0</v>
      </c>
      <c r="O35" s="173">
        <v>0</v>
      </c>
      <c r="P35" s="173">
        <v>0</v>
      </c>
      <c r="Q35" s="173">
        <v>0</v>
      </c>
      <c r="R35" s="173">
        <v>0</v>
      </c>
      <c r="S35" s="173">
        <v>0</v>
      </c>
      <c r="T35" s="173">
        <v>3</v>
      </c>
      <c r="U35" s="187">
        <f>SUM(I35:T35)</f>
        <v>3</v>
      </c>
      <c r="V35" s="189" t="s">
        <v>112</v>
      </c>
      <c r="W35" s="203" t="s">
        <v>113</v>
      </c>
      <c r="X35" s="205"/>
      <c r="Y35" s="32" t="s">
        <v>114</v>
      </c>
      <c r="AA35" s="92">
        <f>IF(I35&lt;=0,2,IF(I35&lt;=1,1,0))</f>
        <v>2</v>
      </c>
      <c r="AB35" s="92">
        <f t="shared" ref="AB35:AL35" si="41">IF(J35&lt;=0,2,IF(J35&lt;=1,1,0))</f>
        <v>2</v>
      </c>
      <c r="AC35" s="92">
        <f t="shared" si="41"/>
        <v>2</v>
      </c>
      <c r="AD35" s="160">
        <f t="shared" si="41"/>
        <v>2</v>
      </c>
      <c r="AE35" s="92">
        <f t="shared" si="41"/>
        <v>2</v>
      </c>
      <c r="AF35" s="92">
        <f t="shared" si="41"/>
        <v>2</v>
      </c>
      <c r="AG35" s="92">
        <f t="shared" si="41"/>
        <v>2</v>
      </c>
      <c r="AH35" s="92">
        <f t="shared" si="41"/>
        <v>2</v>
      </c>
      <c r="AI35" s="92">
        <f t="shared" si="41"/>
        <v>2</v>
      </c>
      <c r="AJ35" s="92">
        <f t="shared" si="41"/>
        <v>2</v>
      </c>
      <c r="AK35" s="92">
        <f t="shared" si="41"/>
        <v>2</v>
      </c>
      <c r="AL35" s="92">
        <f t="shared" si="41"/>
        <v>0</v>
      </c>
      <c r="AM35" s="90"/>
      <c r="AN35" s="108">
        <f t="shared" ref="AN35:AY38" si="42">AA35/$F35*100</f>
        <v>100</v>
      </c>
      <c r="AO35" s="108">
        <f t="shared" si="42"/>
        <v>100</v>
      </c>
      <c r="AP35" s="108">
        <f t="shared" si="42"/>
        <v>100</v>
      </c>
      <c r="AQ35" s="108">
        <f t="shared" si="42"/>
        <v>100</v>
      </c>
      <c r="AR35" s="108">
        <f t="shared" si="42"/>
        <v>100</v>
      </c>
      <c r="AS35" s="108">
        <f t="shared" si="42"/>
        <v>100</v>
      </c>
      <c r="AT35" s="108">
        <f t="shared" si="42"/>
        <v>100</v>
      </c>
      <c r="AU35" s="108">
        <f t="shared" si="42"/>
        <v>100</v>
      </c>
      <c r="AV35" s="108">
        <f t="shared" si="42"/>
        <v>100</v>
      </c>
      <c r="AW35" s="108">
        <f t="shared" si="42"/>
        <v>100</v>
      </c>
      <c r="AX35" s="108">
        <f t="shared" si="42"/>
        <v>100</v>
      </c>
      <c r="AY35" s="108">
        <f t="shared" si="42"/>
        <v>0</v>
      </c>
      <c r="AZ35" s="94">
        <f t="shared" si="4"/>
        <v>91.666666666666671</v>
      </c>
    </row>
    <row r="36" spans="1:52" ht="24" customHeight="1">
      <c r="A36" s="198"/>
      <c r="B36" s="208"/>
      <c r="C36" s="13">
        <v>5.4</v>
      </c>
      <c r="D36" s="20" t="s">
        <v>53</v>
      </c>
      <c r="E36" s="19" t="s">
        <v>54</v>
      </c>
      <c r="F36" s="187">
        <v>2</v>
      </c>
      <c r="G36" s="187" t="s">
        <v>74</v>
      </c>
      <c r="H36" s="187" t="s">
        <v>26</v>
      </c>
      <c r="I36" s="147">
        <v>100</v>
      </c>
      <c r="J36" s="173">
        <v>100</v>
      </c>
      <c r="K36" s="147">
        <v>600</v>
      </c>
      <c r="L36" s="147">
        <v>100</v>
      </c>
      <c r="M36" s="147">
        <v>100</v>
      </c>
      <c r="N36" s="147">
        <v>100</v>
      </c>
      <c r="O36" s="147">
        <v>100</v>
      </c>
      <c r="P36" s="147">
        <v>100</v>
      </c>
      <c r="Q36" s="147">
        <v>100</v>
      </c>
      <c r="R36" s="147">
        <v>100</v>
      </c>
      <c r="S36" s="147">
        <v>100</v>
      </c>
      <c r="T36" s="147">
        <v>100</v>
      </c>
      <c r="U36" s="153">
        <f t="shared" si="2"/>
        <v>141.66666666666666</v>
      </c>
      <c r="V36" s="189" t="s">
        <v>285</v>
      </c>
      <c r="W36" s="203" t="s">
        <v>106</v>
      </c>
      <c r="X36" s="205"/>
      <c r="Y36" s="32" t="s">
        <v>107</v>
      </c>
      <c r="AA36" s="92">
        <f>IF(I36&gt;90,2,IF(I36&gt;80,1,0))</f>
        <v>2</v>
      </c>
      <c r="AB36" s="92">
        <f t="shared" ref="AB36:AL36" si="43">IF(J36&gt;90,2,IF(J36&gt;80,1,0))</f>
        <v>2</v>
      </c>
      <c r="AC36" s="92">
        <f t="shared" si="43"/>
        <v>2</v>
      </c>
      <c r="AD36" s="160">
        <f t="shared" si="43"/>
        <v>2</v>
      </c>
      <c r="AE36" s="92">
        <f t="shared" si="43"/>
        <v>2</v>
      </c>
      <c r="AF36" s="92">
        <f t="shared" si="43"/>
        <v>2</v>
      </c>
      <c r="AG36" s="92">
        <f t="shared" si="43"/>
        <v>2</v>
      </c>
      <c r="AH36" s="92">
        <f t="shared" si="43"/>
        <v>2</v>
      </c>
      <c r="AI36" s="92">
        <f t="shared" si="43"/>
        <v>2</v>
      </c>
      <c r="AJ36" s="92">
        <f t="shared" si="43"/>
        <v>2</v>
      </c>
      <c r="AK36" s="92">
        <f t="shared" si="43"/>
        <v>2</v>
      </c>
      <c r="AL36" s="92">
        <f t="shared" si="43"/>
        <v>2</v>
      </c>
      <c r="AM36" s="90"/>
      <c r="AN36" s="108">
        <f t="shared" si="42"/>
        <v>100</v>
      </c>
      <c r="AO36" s="108">
        <f t="shared" si="42"/>
        <v>100</v>
      </c>
      <c r="AP36" s="108">
        <f t="shared" si="42"/>
        <v>100</v>
      </c>
      <c r="AQ36" s="108">
        <f t="shared" si="42"/>
        <v>100</v>
      </c>
      <c r="AR36" s="108">
        <f t="shared" si="42"/>
        <v>100</v>
      </c>
      <c r="AS36" s="108">
        <f t="shared" si="42"/>
        <v>100</v>
      </c>
      <c r="AT36" s="108">
        <f t="shared" si="42"/>
        <v>100</v>
      </c>
      <c r="AU36" s="108">
        <f t="shared" si="42"/>
        <v>100</v>
      </c>
      <c r="AV36" s="108">
        <f t="shared" si="42"/>
        <v>100</v>
      </c>
      <c r="AW36" s="108">
        <f t="shared" si="42"/>
        <v>100</v>
      </c>
      <c r="AX36" s="108">
        <f t="shared" si="42"/>
        <v>100</v>
      </c>
      <c r="AY36" s="108">
        <f t="shared" si="42"/>
        <v>100</v>
      </c>
      <c r="AZ36" s="94">
        <f t="shared" si="4"/>
        <v>100</v>
      </c>
    </row>
    <row r="37" spans="1:52" ht="27" customHeight="1">
      <c r="A37" s="198"/>
      <c r="B37" s="209"/>
      <c r="C37" s="15"/>
      <c r="D37" s="16"/>
      <c r="E37" s="21" t="s">
        <v>17</v>
      </c>
      <c r="F37" s="17">
        <f>SUM(F33:F36)</f>
        <v>8</v>
      </c>
      <c r="G37" s="15"/>
      <c r="H37" s="15"/>
      <c r="I37" s="148"/>
      <c r="J37" s="159"/>
      <c r="K37" s="159"/>
      <c r="L37" s="159"/>
      <c r="M37" s="159"/>
      <c r="N37" s="159"/>
      <c r="O37" s="159"/>
      <c r="P37" s="159">
        <v>6</v>
      </c>
      <c r="Q37" s="159"/>
      <c r="R37" s="159"/>
      <c r="S37" s="159"/>
      <c r="T37" s="159"/>
      <c r="U37" s="15"/>
      <c r="V37" s="15"/>
      <c r="W37" s="15"/>
      <c r="X37" s="15"/>
      <c r="Y37" s="15"/>
      <c r="AA37" s="15">
        <f>SUM(AA33:AA36)</f>
        <v>4</v>
      </c>
      <c r="AB37" s="15">
        <f t="shared" ref="AB37:AL37" si="44">SUM(AB33:AB36)</f>
        <v>4</v>
      </c>
      <c r="AC37" s="15">
        <f t="shared" si="44"/>
        <v>8</v>
      </c>
      <c r="AD37" s="159">
        <f t="shared" si="44"/>
        <v>4</v>
      </c>
      <c r="AE37" s="15">
        <f t="shared" si="44"/>
        <v>4</v>
      </c>
      <c r="AF37" s="15">
        <f t="shared" si="44"/>
        <v>4</v>
      </c>
      <c r="AG37" s="15">
        <f t="shared" si="44"/>
        <v>4</v>
      </c>
      <c r="AH37" s="15">
        <f t="shared" si="44"/>
        <v>4</v>
      </c>
      <c r="AI37" s="15">
        <f t="shared" si="44"/>
        <v>4</v>
      </c>
      <c r="AJ37" s="15">
        <f t="shared" si="44"/>
        <v>8</v>
      </c>
      <c r="AK37" s="15">
        <f t="shared" si="44"/>
        <v>8</v>
      </c>
      <c r="AL37" s="15">
        <f t="shared" si="44"/>
        <v>2</v>
      </c>
      <c r="AM37" s="90"/>
      <c r="AN37" s="109">
        <f>AA37/4*100</f>
        <v>100</v>
      </c>
      <c r="AO37" s="109">
        <f>AB37/4*100</f>
        <v>100</v>
      </c>
      <c r="AP37" s="109">
        <f t="shared" si="42"/>
        <v>100</v>
      </c>
      <c r="AQ37" s="109">
        <f>AD37/4*100</f>
        <v>100</v>
      </c>
      <c r="AR37" s="109">
        <f>AE37/4*100</f>
        <v>100</v>
      </c>
      <c r="AS37" s="109">
        <f>AF37/8*100</f>
        <v>50</v>
      </c>
      <c r="AT37" s="109">
        <f>AG37/4*100</f>
        <v>100</v>
      </c>
      <c r="AU37" s="109">
        <f>AH37/4*100</f>
        <v>100</v>
      </c>
      <c r="AV37" s="109">
        <f>AI37/4*100</f>
        <v>100</v>
      </c>
      <c r="AW37" s="109">
        <f t="shared" si="42"/>
        <v>100</v>
      </c>
      <c r="AX37" s="109">
        <f t="shared" si="42"/>
        <v>100</v>
      </c>
      <c r="AY37" s="109">
        <f>AL37/4*100</f>
        <v>50</v>
      </c>
      <c r="AZ37" s="109">
        <f t="shared" si="4"/>
        <v>91.666666666666671</v>
      </c>
    </row>
    <row r="38" spans="1:52" ht="31.2">
      <c r="A38" s="196" t="s">
        <v>55</v>
      </c>
      <c r="B38" s="199">
        <v>10</v>
      </c>
      <c r="C38" s="13">
        <v>6.1</v>
      </c>
      <c r="D38" s="20" t="s">
        <v>56</v>
      </c>
      <c r="E38" s="19" t="s">
        <v>291</v>
      </c>
      <c r="F38" s="187">
        <v>2</v>
      </c>
      <c r="G38" s="187" t="s">
        <v>83</v>
      </c>
      <c r="H38" s="187" t="s">
        <v>7</v>
      </c>
      <c r="I38" s="147">
        <v>98.263888888888886</v>
      </c>
      <c r="J38" s="147">
        <v>98.412698412698404</v>
      </c>
      <c r="K38" s="147">
        <v>98.05194805194806</v>
      </c>
      <c r="L38" s="147">
        <v>94.652406417112303</v>
      </c>
      <c r="M38" s="147">
        <v>93.333333333333329</v>
      </c>
      <c r="N38" s="147">
        <v>87.378640776699029</v>
      </c>
      <c r="O38" s="147">
        <v>97.037037037037038</v>
      </c>
      <c r="P38" s="147">
        <v>82.456140350877192</v>
      </c>
      <c r="Q38" s="147">
        <v>83</v>
      </c>
      <c r="R38" s="147">
        <v>96.296296296296291</v>
      </c>
      <c r="S38" s="147">
        <v>93.888888888888886</v>
      </c>
      <c r="T38" s="147">
        <v>96.208530805687204</v>
      </c>
      <c r="U38" s="153">
        <f t="shared" si="2"/>
        <v>93.248317438288879</v>
      </c>
      <c r="V38" s="145" t="s">
        <v>328</v>
      </c>
      <c r="W38" s="211" t="s">
        <v>110</v>
      </c>
      <c r="X38" s="195"/>
      <c r="Y38" s="35" t="s">
        <v>111</v>
      </c>
      <c r="Z38" t="s">
        <v>232</v>
      </c>
      <c r="AA38" s="92">
        <f>IF(I38&gt;95,2,IF(I38&gt;85,1,0))</f>
        <v>2</v>
      </c>
      <c r="AB38" s="92">
        <f t="shared" ref="AB38:AL38" si="45">IF(J38&gt;95,2,IF(J38&gt;85,1,0))</f>
        <v>2</v>
      </c>
      <c r="AC38" s="92">
        <f t="shared" si="45"/>
        <v>2</v>
      </c>
      <c r="AD38" s="160">
        <f t="shared" si="45"/>
        <v>1</v>
      </c>
      <c r="AE38" s="92">
        <f t="shared" si="45"/>
        <v>1</v>
      </c>
      <c r="AF38" s="92">
        <f t="shared" si="45"/>
        <v>1</v>
      </c>
      <c r="AG38" s="92">
        <f t="shared" si="45"/>
        <v>2</v>
      </c>
      <c r="AH38" s="92">
        <f t="shared" si="45"/>
        <v>0</v>
      </c>
      <c r="AI38" s="92">
        <f t="shared" si="45"/>
        <v>0</v>
      </c>
      <c r="AJ38" s="92">
        <f t="shared" si="45"/>
        <v>2</v>
      </c>
      <c r="AK38" s="92">
        <f t="shared" si="45"/>
        <v>1</v>
      </c>
      <c r="AL38" s="92">
        <f t="shared" si="45"/>
        <v>2</v>
      </c>
      <c r="AM38" s="90"/>
      <c r="AN38" s="108">
        <f t="shared" si="42"/>
        <v>100</v>
      </c>
      <c r="AO38" s="108">
        <f t="shared" si="42"/>
        <v>100</v>
      </c>
      <c r="AP38" s="108">
        <f t="shared" si="42"/>
        <v>100</v>
      </c>
      <c r="AQ38" s="108">
        <f t="shared" si="42"/>
        <v>50</v>
      </c>
      <c r="AR38" s="108">
        <f t="shared" si="42"/>
        <v>50</v>
      </c>
      <c r="AS38" s="108">
        <f t="shared" si="42"/>
        <v>50</v>
      </c>
      <c r="AT38" s="108">
        <f t="shared" si="42"/>
        <v>100</v>
      </c>
      <c r="AU38" s="108">
        <f t="shared" si="42"/>
        <v>0</v>
      </c>
      <c r="AV38" s="108">
        <f t="shared" si="42"/>
        <v>0</v>
      </c>
      <c r="AW38" s="108">
        <f t="shared" si="42"/>
        <v>100</v>
      </c>
      <c r="AX38" s="108">
        <f t="shared" si="42"/>
        <v>50</v>
      </c>
      <c r="AY38" s="108">
        <f t="shared" si="42"/>
        <v>100</v>
      </c>
      <c r="AZ38" s="94">
        <f t="shared" si="4"/>
        <v>66.666666666666671</v>
      </c>
    </row>
    <row r="39" spans="1:52" ht="28.8" customHeight="1">
      <c r="A39" s="210"/>
      <c r="B39" s="200"/>
      <c r="C39" s="13">
        <v>6.2</v>
      </c>
      <c r="D39" s="75" t="s">
        <v>226</v>
      </c>
      <c r="E39" s="19" t="s">
        <v>292</v>
      </c>
      <c r="F39" s="187">
        <v>3</v>
      </c>
      <c r="G39" s="187" t="s">
        <v>83</v>
      </c>
      <c r="H39" s="187" t="s">
        <v>7</v>
      </c>
      <c r="I39" s="146">
        <v>4.9000000000000004</v>
      </c>
      <c r="J39" s="173">
        <v>1.9000000000000004</v>
      </c>
      <c r="K39" s="147">
        <v>0</v>
      </c>
      <c r="L39" s="173">
        <v>1</v>
      </c>
      <c r="M39" s="173">
        <v>0</v>
      </c>
      <c r="N39" s="147">
        <v>0</v>
      </c>
      <c r="O39" s="173">
        <v>7</v>
      </c>
      <c r="P39" s="173">
        <v>16</v>
      </c>
      <c r="Q39" s="173">
        <v>20</v>
      </c>
      <c r="R39" s="173">
        <v>29</v>
      </c>
      <c r="S39" s="173">
        <v>28</v>
      </c>
      <c r="T39" s="173">
        <v>18</v>
      </c>
      <c r="U39" s="153">
        <f t="shared" si="2"/>
        <v>10.483333333333333</v>
      </c>
      <c r="V39" s="189" t="s">
        <v>322</v>
      </c>
      <c r="W39" s="206" t="s">
        <v>323</v>
      </c>
      <c r="X39" s="205"/>
      <c r="Y39" s="32" t="s">
        <v>324</v>
      </c>
      <c r="AA39" s="92">
        <f>IF(I39="NA","NA",IF(I39&lt;15,3,IF(I39&lt;20,2,IF(I39&lt;=25,1,IF(I39&gt;25,0)))))</f>
        <v>3</v>
      </c>
      <c r="AB39" s="92">
        <f t="shared" ref="AB39:AL39" si="46">IF(J39="NA","NA",IF(J39&lt;15,3,IF(J39&lt;20,2,IF(J39&lt;=25,1,IF(J39&gt;25,0)))))</f>
        <v>3</v>
      </c>
      <c r="AC39" s="92">
        <f t="shared" si="46"/>
        <v>3</v>
      </c>
      <c r="AD39" s="92">
        <f t="shared" si="46"/>
        <v>3</v>
      </c>
      <c r="AE39" s="92">
        <f t="shared" si="46"/>
        <v>3</v>
      </c>
      <c r="AF39" s="92">
        <f t="shared" si="46"/>
        <v>3</v>
      </c>
      <c r="AG39" s="92">
        <f t="shared" si="46"/>
        <v>3</v>
      </c>
      <c r="AH39" s="92">
        <f t="shared" si="46"/>
        <v>2</v>
      </c>
      <c r="AI39" s="92">
        <f t="shared" si="46"/>
        <v>1</v>
      </c>
      <c r="AJ39" s="92">
        <f t="shared" si="46"/>
        <v>0</v>
      </c>
      <c r="AK39" s="92">
        <f t="shared" si="46"/>
        <v>0</v>
      </c>
      <c r="AL39" s="92">
        <f t="shared" si="46"/>
        <v>2</v>
      </c>
      <c r="AM39" s="90"/>
      <c r="AN39" s="108">
        <f>IF(OR(AA39="NA"),"NA",AA39/$F39*100)</f>
        <v>100</v>
      </c>
      <c r="AO39" s="108">
        <f t="shared" ref="AO39:AY39" si="47">IF(OR(AB39="NA"),"NA",AB39/$F39*100)</f>
        <v>100</v>
      </c>
      <c r="AP39" s="108">
        <f t="shared" si="47"/>
        <v>100</v>
      </c>
      <c r="AQ39" s="108">
        <f t="shared" si="47"/>
        <v>100</v>
      </c>
      <c r="AR39" s="108">
        <f t="shared" si="47"/>
        <v>100</v>
      </c>
      <c r="AS39" s="108">
        <f t="shared" si="47"/>
        <v>100</v>
      </c>
      <c r="AT39" s="108">
        <f t="shared" si="47"/>
        <v>100</v>
      </c>
      <c r="AU39" s="108">
        <f t="shared" si="47"/>
        <v>66.666666666666657</v>
      </c>
      <c r="AV39" s="108">
        <f t="shared" si="47"/>
        <v>33.333333333333329</v>
      </c>
      <c r="AW39" s="108">
        <f t="shared" si="47"/>
        <v>0</v>
      </c>
      <c r="AX39" s="108">
        <f t="shared" si="47"/>
        <v>0</v>
      </c>
      <c r="AY39" s="108">
        <f t="shared" si="47"/>
        <v>66.666666666666657</v>
      </c>
      <c r="AZ39" s="94">
        <f t="shared" si="4"/>
        <v>72.222222222222214</v>
      </c>
    </row>
    <row r="40" spans="1:52" ht="26.4" customHeight="1">
      <c r="A40" s="210"/>
      <c r="B40" s="200"/>
      <c r="C40" s="13">
        <v>6.3</v>
      </c>
      <c r="D40" s="20" t="s">
        <v>59</v>
      </c>
      <c r="E40" s="19" t="s">
        <v>227</v>
      </c>
      <c r="F40" s="187">
        <v>3</v>
      </c>
      <c r="G40" s="187" t="s">
        <v>83</v>
      </c>
      <c r="H40" s="187" t="s">
        <v>21</v>
      </c>
      <c r="I40" s="147">
        <v>83.9</v>
      </c>
      <c r="J40" s="173">
        <v>85.600000000000009</v>
      </c>
      <c r="K40" s="147">
        <v>72</v>
      </c>
      <c r="L40" s="147">
        <v>89.2</v>
      </c>
      <c r="M40" s="147">
        <v>89</v>
      </c>
      <c r="N40" s="147">
        <v>86.4</v>
      </c>
      <c r="O40" s="147">
        <v>90</v>
      </c>
      <c r="P40" s="147">
        <v>84</v>
      </c>
      <c r="Q40" s="147">
        <v>91</v>
      </c>
      <c r="R40" s="147">
        <v>92</v>
      </c>
      <c r="S40" s="147">
        <v>97</v>
      </c>
      <c r="T40" s="147">
        <v>91</v>
      </c>
      <c r="U40" s="153">
        <f t="shared" si="2"/>
        <v>87.591666666666654</v>
      </c>
      <c r="V40" s="189" t="s">
        <v>286</v>
      </c>
      <c r="W40" s="206" t="s">
        <v>287</v>
      </c>
      <c r="X40" s="205"/>
      <c r="Y40" s="32" t="s">
        <v>115</v>
      </c>
      <c r="AA40" s="92">
        <f>IF(I40&gt;85,3,IF(I40&gt;80,2,IF(I40&gt;75,1,0)))</f>
        <v>2</v>
      </c>
      <c r="AB40" s="92">
        <f t="shared" ref="AB40:AL40" si="48">IF(J40&gt;85,3,IF(J40&gt;80,2,IF(J40&gt;75,1,0)))</f>
        <v>3</v>
      </c>
      <c r="AC40" s="92">
        <f t="shared" si="48"/>
        <v>0</v>
      </c>
      <c r="AD40" s="160">
        <f t="shared" si="48"/>
        <v>3</v>
      </c>
      <c r="AE40" s="92">
        <f t="shared" si="48"/>
        <v>3</v>
      </c>
      <c r="AF40" s="92">
        <f t="shared" si="48"/>
        <v>3</v>
      </c>
      <c r="AG40" s="92">
        <f t="shared" si="48"/>
        <v>3</v>
      </c>
      <c r="AH40" s="92">
        <f t="shared" si="48"/>
        <v>2</v>
      </c>
      <c r="AI40" s="92">
        <f t="shared" si="48"/>
        <v>3</v>
      </c>
      <c r="AJ40" s="92">
        <f t="shared" si="48"/>
        <v>3</v>
      </c>
      <c r="AK40" s="92">
        <f t="shared" si="48"/>
        <v>3</v>
      </c>
      <c r="AL40" s="92">
        <f t="shared" si="48"/>
        <v>3</v>
      </c>
      <c r="AM40" s="90"/>
      <c r="AN40" s="108">
        <f t="shared" ref="AN40:AY42" si="49">AA40/$F40*100</f>
        <v>66.666666666666657</v>
      </c>
      <c r="AO40" s="108">
        <f t="shared" si="49"/>
        <v>100</v>
      </c>
      <c r="AP40" s="108">
        <f t="shared" si="49"/>
        <v>0</v>
      </c>
      <c r="AQ40" s="108">
        <f t="shared" si="49"/>
        <v>100</v>
      </c>
      <c r="AR40" s="108">
        <f t="shared" si="49"/>
        <v>100</v>
      </c>
      <c r="AS40" s="108">
        <f t="shared" si="49"/>
        <v>100</v>
      </c>
      <c r="AT40" s="108">
        <f t="shared" si="49"/>
        <v>100</v>
      </c>
      <c r="AU40" s="108">
        <f t="shared" si="49"/>
        <v>66.666666666666657</v>
      </c>
      <c r="AV40" s="108">
        <f t="shared" si="49"/>
        <v>100</v>
      </c>
      <c r="AW40" s="108">
        <f t="shared" si="49"/>
        <v>100</v>
      </c>
      <c r="AX40" s="108">
        <f t="shared" si="49"/>
        <v>100</v>
      </c>
      <c r="AY40" s="108">
        <f t="shared" si="49"/>
        <v>100</v>
      </c>
      <c r="AZ40" s="94">
        <f t="shared" si="4"/>
        <v>86.1111111111111</v>
      </c>
    </row>
    <row r="41" spans="1:52" ht="31.2">
      <c r="A41" s="210"/>
      <c r="B41" s="200"/>
      <c r="C41" s="13">
        <v>6.4</v>
      </c>
      <c r="D41" s="20" t="s">
        <v>61</v>
      </c>
      <c r="E41" s="19" t="s">
        <v>62</v>
      </c>
      <c r="F41" s="187">
        <v>2</v>
      </c>
      <c r="G41" s="187" t="s">
        <v>83</v>
      </c>
      <c r="H41" s="187" t="s">
        <v>7</v>
      </c>
      <c r="I41" s="147">
        <v>61.835405565423329</v>
      </c>
      <c r="J41" s="147">
        <v>77.719780219780219</v>
      </c>
      <c r="K41" s="147">
        <v>28.132450331125831</v>
      </c>
      <c r="L41" s="147">
        <v>244.5084745762712</v>
      </c>
      <c r="M41" s="147">
        <v>591.68831168831173</v>
      </c>
      <c r="N41" s="147">
        <v>8</v>
      </c>
      <c r="O41" s="147">
        <v>161.08179419525067</v>
      </c>
      <c r="P41" s="147">
        <v>213.19148936170214</v>
      </c>
      <c r="Q41" s="147">
        <v>488.1395348837209</v>
      </c>
      <c r="R41" s="147">
        <v>299.23611111111114</v>
      </c>
      <c r="S41" s="147">
        <v>85.702403343782663</v>
      </c>
      <c r="T41" s="147">
        <v>37.140054495912807</v>
      </c>
      <c r="U41" s="153">
        <f t="shared" si="2"/>
        <v>191.36465081436609</v>
      </c>
      <c r="V41" s="88" t="s">
        <v>285</v>
      </c>
      <c r="W41" s="211" t="s">
        <v>116</v>
      </c>
      <c r="X41" s="195"/>
      <c r="Y41" s="35" t="s">
        <v>107</v>
      </c>
      <c r="AA41" s="92">
        <f>IF(I41&gt;90,2,IF(I41&gt;80,1,0))</f>
        <v>0</v>
      </c>
      <c r="AB41" s="92">
        <f t="shared" ref="AB41:AL41" si="50">IF(J41&gt;90,2,IF(J41&gt;80,1,0))</f>
        <v>0</v>
      </c>
      <c r="AC41" s="92">
        <f t="shared" si="50"/>
        <v>0</v>
      </c>
      <c r="AD41" s="160">
        <f t="shared" si="50"/>
        <v>2</v>
      </c>
      <c r="AE41" s="92">
        <f t="shared" si="50"/>
        <v>2</v>
      </c>
      <c r="AF41" s="92">
        <f t="shared" si="50"/>
        <v>0</v>
      </c>
      <c r="AG41" s="92">
        <f t="shared" si="50"/>
        <v>2</v>
      </c>
      <c r="AH41" s="92">
        <f t="shared" si="50"/>
        <v>2</v>
      </c>
      <c r="AI41" s="92">
        <f t="shared" si="50"/>
        <v>2</v>
      </c>
      <c r="AJ41" s="92">
        <f t="shared" si="50"/>
        <v>2</v>
      </c>
      <c r="AK41" s="92">
        <f t="shared" si="50"/>
        <v>1</v>
      </c>
      <c r="AL41" s="92">
        <f t="shared" si="50"/>
        <v>0</v>
      </c>
      <c r="AM41" s="90"/>
      <c r="AN41" s="108">
        <f t="shared" si="49"/>
        <v>0</v>
      </c>
      <c r="AO41" s="108">
        <f t="shared" si="49"/>
        <v>0</v>
      </c>
      <c r="AP41" s="108">
        <f t="shared" si="49"/>
        <v>0</v>
      </c>
      <c r="AQ41" s="108">
        <f t="shared" si="49"/>
        <v>100</v>
      </c>
      <c r="AR41" s="108">
        <f t="shared" si="49"/>
        <v>100</v>
      </c>
      <c r="AS41" s="108">
        <f t="shared" si="49"/>
        <v>0</v>
      </c>
      <c r="AT41" s="108">
        <f t="shared" si="49"/>
        <v>100</v>
      </c>
      <c r="AU41" s="108">
        <f t="shared" si="49"/>
        <v>100</v>
      </c>
      <c r="AV41" s="108">
        <f t="shared" si="49"/>
        <v>100</v>
      </c>
      <c r="AW41" s="108">
        <f t="shared" si="49"/>
        <v>100</v>
      </c>
      <c r="AX41" s="108">
        <f t="shared" si="49"/>
        <v>50</v>
      </c>
      <c r="AY41" s="108">
        <f t="shared" si="49"/>
        <v>0</v>
      </c>
      <c r="AZ41" s="94">
        <f t="shared" si="4"/>
        <v>54.166666666666664</v>
      </c>
    </row>
    <row r="42" spans="1:52" ht="16.2" thickBot="1">
      <c r="A42" s="14"/>
      <c r="B42" s="15"/>
      <c r="C42" s="15"/>
      <c r="D42" s="16"/>
      <c r="E42" s="21" t="s">
        <v>17</v>
      </c>
      <c r="F42" s="17">
        <f>SUM(F38:F41)</f>
        <v>10</v>
      </c>
      <c r="G42" s="15"/>
      <c r="H42" s="15"/>
      <c r="I42" s="15"/>
      <c r="J42" s="15"/>
      <c r="K42" s="15"/>
      <c r="L42" s="15"/>
      <c r="M42" s="15"/>
      <c r="N42" s="15"/>
      <c r="O42" s="15"/>
      <c r="P42" s="15"/>
      <c r="Q42" s="15"/>
      <c r="R42" s="15"/>
      <c r="S42" s="15"/>
      <c r="T42" s="15"/>
      <c r="U42" s="15"/>
      <c r="AA42" s="15">
        <f>SUM(AA38:AA41)</f>
        <v>7</v>
      </c>
      <c r="AB42" s="15">
        <f t="shared" ref="AB42:AL42" si="51">SUM(AB38:AB41)</f>
        <v>8</v>
      </c>
      <c r="AC42" s="15">
        <f t="shared" si="51"/>
        <v>5</v>
      </c>
      <c r="AD42" s="159">
        <f t="shared" si="51"/>
        <v>9</v>
      </c>
      <c r="AE42" s="15">
        <f t="shared" si="51"/>
        <v>9</v>
      </c>
      <c r="AF42" s="15">
        <f t="shared" si="51"/>
        <v>7</v>
      </c>
      <c r="AG42" s="15">
        <f t="shared" si="51"/>
        <v>10</v>
      </c>
      <c r="AH42" s="15">
        <f t="shared" si="51"/>
        <v>6</v>
      </c>
      <c r="AI42" s="15">
        <f t="shared" si="51"/>
        <v>6</v>
      </c>
      <c r="AJ42" s="15">
        <f t="shared" si="51"/>
        <v>7</v>
      </c>
      <c r="AK42" s="15">
        <f t="shared" si="51"/>
        <v>5</v>
      </c>
      <c r="AL42" s="15">
        <f t="shared" si="51"/>
        <v>7</v>
      </c>
      <c r="AM42" s="90"/>
      <c r="AN42" s="109">
        <f t="shared" si="49"/>
        <v>70</v>
      </c>
      <c r="AO42" s="109">
        <f t="shared" si="49"/>
        <v>80</v>
      </c>
      <c r="AP42" s="109">
        <f t="shared" si="49"/>
        <v>50</v>
      </c>
      <c r="AQ42" s="109">
        <f t="shared" si="49"/>
        <v>90</v>
      </c>
      <c r="AR42" s="109">
        <f t="shared" si="49"/>
        <v>90</v>
      </c>
      <c r="AS42" s="109">
        <f t="shared" si="49"/>
        <v>70</v>
      </c>
      <c r="AT42" s="109">
        <f t="shared" si="49"/>
        <v>100</v>
      </c>
      <c r="AU42" s="109">
        <f t="shared" si="49"/>
        <v>60</v>
      </c>
      <c r="AV42" s="109">
        <f t="shared" si="49"/>
        <v>60</v>
      </c>
      <c r="AW42" s="109">
        <f t="shared" si="49"/>
        <v>70</v>
      </c>
      <c r="AX42" s="109">
        <f t="shared" si="49"/>
        <v>50</v>
      </c>
      <c r="AY42" s="109">
        <f t="shared" si="49"/>
        <v>70</v>
      </c>
      <c r="AZ42" s="109">
        <f t="shared" si="4"/>
        <v>71.666666666666671</v>
      </c>
    </row>
    <row r="43" spans="1:52" ht="16.8" thickTop="1" thickBot="1">
      <c r="A43" s="65"/>
      <c r="B43" s="69">
        <f>B38+B33+B27+B16+B9+B3</f>
        <v>100</v>
      </c>
      <c r="C43" s="66"/>
      <c r="D43" s="67"/>
      <c r="E43" s="68" t="s">
        <v>63</v>
      </c>
      <c r="F43" s="18">
        <f>F42+F37+F32+F26+F15+F8</f>
        <v>98</v>
      </c>
      <c r="G43" s="66"/>
      <c r="H43" s="66"/>
      <c r="I43" s="18">
        <v>64</v>
      </c>
      <c r="J43" s="18">
        <v>47</v>
      </c>
      <c r="K43" s="18">
        <v>76</v>
      </c>
      <c r="L43" s="18">
        <v>90</v>
      </c>
      <c r="M43" s="18">
        <v>83</v>
      </c>
      <c r="N43" s="18">
        <v>96</v>
      </c>
      <c r="O43" s="18">
        <v>86</v>
      </c>
      <c r="P43" s="18">
        <v>86</v>
      </c>
      <c r="Q43" s="18">
        <v>79</v>
      </c>
      <c r="R43" s="18">
        <v>77</v>
      </c>
      <c r="S43" s="18">
        <v>86</v>
      </c>
      <c r="T43" s="18">
        <v>86</v>
      </c>
      <c r="U43" s="66"/>
      <c r="AA43" s="66">
        <f>SUM(AA42+AA37+AA32+AA26+AA15+AA8)</f>
        <v>41</v>
      </c>
      <c r="AB43" s="66">
        <f t="shared" ref="AB43:AL43" si="52">SUM(AB42+AB37+AB32+AB26+AB15+AB8)</f>
        <v>35</v>
      </c>
      <c r="AC43" s="66">
        <f t="shared" si="52"/>
        <v>49</v>
      </c>
      <c r="AD43" s="163">
        <f t="shared" si="52"/>
        <v>63</v>
      </c>
      <c r="AE43" s="66">
        <f t="shared" si="52"/>
        <v>49</v>
      </c>
      <c r="AF43" s="66">
        <f t="shared" si="52"/>
        <v>55</v>
      </c>
      <c r="AG43" s="66">
        <f t="shared" si="52"/>
        <v>53</v>
      </c>
      <c r="AH43" s="110">
        <f t="shared" si="52"/>
        <v>47</v>
      </c>
      <c r="AI43" s="110">
        <f t="shared" si="52"/>
        <v>49</v>
      </c>
      <c r="AJ43" s="66">
        <f t="shared" si="52"/>
        <v>43</v>
      </c>
      <c r="AK43" s="110">
        <f t="shared" si="52"/>
        <v>44</v>
      </c>
      <c r="AL43" s="66">
        <f t="shared" si="52"/>
        <v>51</v>
      </c>
      <c r="AM43" s="90"/>
      <c r="AN43" s="110">
        <f>AA43/I43*100</f>
        <v>64.0625</v>
      </c>
      <c r="AO43" s="110">
        <f>AB43/J43*100</f>
        <v>74.468085106382972</v>
      </c>
      <c r="AP43" s="110">
        <f>AC43/K43*100</f>
        <v>64.473684210526315</v>
      </c>
      <c r="AQ43" s="110">
        <f>AD43/L43*100</f>
        <v>70</v>
      </c>
      <c r="AR43" s="110">
        <f>AE43/M43*100</f>
        <v>59.036144578313255</v>
      </c>
      <c r="AS43" s="110">
        <f>AF43/96*100</f>
        <v>57.291666666666664</v>
      </c>
      <c r="AT43" s="110">
        <f>AG43/O43*100</f>
        <v>61.627906976744185</v>
      </c>
      <c r="AU43" s="110">
        <f>AH43/P43*100</f>
        <v>54.651162790697668</v>
      </c>
      <c r="AV43" s="110">
        <f>AI43/Q43*100</f>
        <v>62.025316455696199</v>
      </c>
      <c r="AW43" s="110">
        <f>AJ43/77*100</f>
        <v>55.844155844155843</v>
      </c>
      <c r="AX43" s="110">
        <f>AK43/S43*100</f>
        <v>51.162790697674424</v>
      </c>
      <c r="AY43" s="110">
        <f>AL43/T43*100</f>
        <v>59.302325581395351</v>
      </c>
      <c r="AZ43" s="110">
        <f t="shared" si="4"/>
        <v>61.162144909021066</v>
      </c>
    </row>
    <row r="44" spans="1:52" ht="13.8" thickTop="1">
      <c r="A44" s="1"/>
      <c r="B44" s="2"/>
      <c r="C44" s="2"/>
      <c r="D44" s="3"/>
      <c r="E44" s="4"/>
      <c r="F44" s="2"/>
      <c r="G44" s="2"/>
      <c r="H44" s="2"/>
      <c r="I44" s="2"/>
      <c r="J44" s="2"/>
      <c r="K44" s="2"/>
      <c r="L44" s="2"/>
      <c r="M44" s="2"/>
      <c r="N44" s="2"/>
      <c r="O44" s="2"/>
      <c r="P44" s="2"/>
      <c r="Q44" s="2"/>
      <c r="R44" s="2"/>
      <c r="S44" s="2"/>
      <c r="T44" s="2"/>
      <c r="U44" s="2"/>
      <c r="AM44" s="91"/>
    </row>
    <row r="45" spans="1:52">
      <c r="A45" s="1"/>
      <c r="B45" s="2"/>
      <c r="C45" s="2"/>
      <c r="D45" s="3"/>
      <c r="E45" s="4"/>
      <c r="F45" s="2"/>
      <c r="G45" s="2"/>
      <c r="H45" s="2"/>
      <c r="I45" s="2"/>
      <c r="J45" s="2"/>
      <c r="K45" s="2"/>
      <c r="L45" s="2"/>
      <c r="M45" s="2"/>
      <c r="N45" s="2"/>
      <c r="O45" s="2"/>
      <c r="P45" s="2"/>
      <c r="Q45" s="2"/>
      <c r="R45" s="2"/>
      <c r="S45" s="2"/>
      <c r="T45" s="2"/>
      <c r="U45" s="2"/>
      <c r="AM45" s="91"/>
    </row>
    <row r="46" spans="1:52">
      <c r="A46" s="1"/>
      <c r="B46" s="2"/>
      <c r="C46" s="2"/>
      <c r="D46" s="3"/>
      <c r="E46" s="4"/>
      <c r="F46" s="2"/>
      <c r="G46" s="2"/>
      <c r="H46" s="2"/>
      <c r="I46" s="2"/>
      <c r="J46" s="2"/>
      <c r="K46" s="2"/>
      <c r="L46" s="2"/>
      <c r="M46" s="2"/>
      <c r="N46" s="2"/>
      <c r="O46" s="2"/>
      <c r="P46" s="2"/>
      <c r="Q46" s="2"/>
      <c r="R46" s="2"/>
      <c r="S46" s="2"/>
      <c r="T46" s="2"/>
      <c r="U46" s="2"/>
      <c r="AM46" s="91"/>
    </row>
    <row r="47" spans="1:52">
      <c r="A47" s="1"/>
      <c r="B47" s="2"/>
      <c r="C47" s="2"/>
      <c r="D47" s="3"/>
      <c r="E47" s="4"/>
      <c r="F47" s="2"/>
      <c r="G47" s="2"/>
      <c r="H47" s="2"/>
      <c r="I47" s="2"/>
      <c r="J47" s="2"/>
      <c r="K47" s="2"/>
      <c r="L47" s="2"/>
      <c r="M47" s="2"/>
      <c r="N47" s="2"/>
      <c r="O47" s="2"/>
      <c r="P47" s="2"/>
      <c r="Q47" s="2"/>
      <c r="R47" s="2"/>
      <c r="S47" s="2"/>
      <c r="T47" s="2"/>
      <c r="U47" s="2"/>
      <c r="AM47" s="91"/>
    </row>
    <row r="48" spans="1:52">
      <c r="A48" s="1"/>
      <c r="B48" s="2"/>
      <c r="C48" s="2"/>
      <c r="D48" s="3"/>
      <c r="E48" s="4"/>
      <c r="F48" s="2"/>
      <c r="G48" s="2"/>
      <c r="H48" s="2"/>
      <c r="I48" s="2"/>
      <c r="J48" s="2"/>
      <c r="K48" s="2"/>
      <c r="L48" s="2"/>
      <c r="M48" s="2"/>
      <c r="N48" s="2"/>
      <c r="O48" s="2"/>
      <c r="P48" s="2"/>
      <c r="Q48" s="2"/>
      <c r="R48" s="2"/>
      <c r="S48" s="2"/>
      <c r="T48" s="2"/>
      <c r="U48" s="2"/>
    </row>
    <row r="49" spans="1:23">
      <c r="A49" s="1"/>
      <c r="B49" s="2"/>
      <c r="C49" s="2"/>
      <c r="D49" s="3"/>
      <c r="E49" s="4"/>
      <c r="F49" s="2"/>
      <c r="G49" s="2"/>
      <c r="H49" s="2"/>
      <c r="I49" s="2"/>
      <c r="J49" s="2"/>
      <c r="K49" s="2"/>
      <c r="L49" s="2"/>
      <c r="M49" s="2"/>
      <c r="N49" s="2"/>
      <c r="O49" s="2"/>
      <c r="P49" s="2"/>
      <c r="Q49" s="2"/>
      <c r="R49" s="2"/>
      <c r="S49" s="2"/>
      <c r="T49" s="2"/>
      <c r="U49" s="2"/>
      <c r="W49" s="165"/>
    </row>
    <row r="50" spans="1:23">
      <c r="A50" s="1"/>
      <c r="B50" s="2"/>
      <c r="C50" s="2"/>
      <c r="D50" s="3"/>
      <c r="E50" s="4"/>
      <c r="F50" s="2"/>
      <c r="G50" s="2"/>
      <c r="H50" s="2"/>
      <c r="I50" s="2"/>
      <c r="J50" s="2"/>
      <c r="K50" s="2"/>
      <c r="L50" s="2"/>
      <c r="M50" s="2"/>
      <c r="N50" s="2"/>
      <c r="O50" s="2"/>
      <c r="P50" s="2"/>
      <c r="Q50" s="2"/>
      <c r="R50" s="2"/>
      <c r="S50" s="2"/>
      <c r="T50" s="2"/>
      <c r="U50" s="2"/>
    </row>
    <row r="51" spans="1:23">
      <c r="A51" s="1"/>
      <c r="B51" s="2"/>
      <c r="C51" s="2"/>
      <c r="D51" s="3"/>
      <c r="E51" s="4"/>
      <c r="F51" s="2"/>
      <c r="G51" s="2"/>
      <c r="H51" s="2"/>
      <c r="I51" s="2"/>
      <c r="J51" s="2"/>
      <c r="K51" s="2"/>
      <c r="L51" s="2"/>
      <c r="M51" s="2"/>
      <c r="N51" s="2"/>
      <c r="O51" s="2"/>
      <c r="P51" s="2"/>
      <c r="Q51" s="2"/>
      <c r="R51" s="2"/>
      <c r="S51" s="2"/>
      <c r="T51" s="2"/>
      <c r="U51" s="2"/>
    </row>
    <row r="52" spans="1:23">
      <c r="A52" s="1"/>
      <c r="B52" s="2"/>
      <c r="C52" s="2"/>
      <c r="D52" s="3"/>
      <c r="E52" s="4"/>
      <c r="F52" s="2"/>
      <c r="G52" s="2"/>
      <c r="H52" s="2"/>
      <c r="I52" s="2"/>
      <c r="J52" s="2"/>
      <c r="K52" s="2"/>
      <c r="L52" s="2"/>
      <c r="M52" s="2"/>
      <c r="N52" s="2"/>
      <c r="O52" s="2"/>
      <c r="P52" s="2"/>
      <c r="Q52" s="2"/>
      <c r="R52" s="2"/>
      <c r="S52" s="2"/>
      <c r="T52" s="2"/>
      <c r="U52" s="2"/>
    </row>
    <row r="53" spans="1:23">
      <c r="A53" s="1"/>
      <c r="B53" s="2"/>
      <c r="C53" s="2"/>
      <c r="D53" s="3"/>
      <c r="E53" s="4"/>
      <c r="F53" s="2"/>
      <c r="G53" s="2"/>
      <c r="H53" s="2"/>
      <c r="I53" s="2"/>
      <c r="J53" s="2"/>
      <c r="K53" s="2"/>
      <c r="L53" s="2"/>
      <c r="M53" s="2"/>
      <c r="N53" s="2"/>
      <c r="O53" s="2"/>
      <c r="P53" s="2"/>
      <c r="Q53" s="2"/>
      <c r="R53" s="2"/>
      <c r="S53" s="2"/>
      <c r="T53" s="2"/>
      <c r="U53" s="2"/>
    </row>
    <row r="54" spans="1:23">
      <c r="A54" s="1"/>
      <c r="B54" s="2"/>
      <c r="C54" s="2"/>
      <c r="D54" s="3"/>
      <c r="E54" s="4"/>
      <c r="F54" s="2"/>
      <c r="G54" s="2"/>
      <c r="H54" s="2"/>
      <c r="I54" s="2"/>
      <c r="J54" s="2"/>
      <c r="K54" s="2"/>
      <c r="L54" s="2"/>
      <c r="M54" s="2"/>
      <c r="N54" s="2"/>
      <c r="O54" s="2"/>
      <c r="P54" s="2"/>
      <c r="Q54" s="2"/>
      <c r="R54" s="2"/>
      <c r="S54" s="2"/>
      <c r="T54" s="2"/>
      <c r="U54" s="2"/>
    </row>
    <row r="55" spans="1:23">
      <c r="A55" s="1"/>
      <c r="B55" s="2"/>
      <c r="C55" s="2"/>
      <c r="D55" s="3"/>
      <c r="E55" s="4"/>
      <c r="F55" s="2"/>
      <c r="G55" s="2"/>
      <c r="H55" s="2"/>
      <c r="I55" s="2"/>
      <c r="J55" s="2"/>
      <c r="K55" s="2"/>
      <c r="L55" s="2"/>
      <c r="M55" s="2"/>
      <c r="N55" s="2"/>
      <c r="O55" s="2"/>
      <c r="P55" s="2"/>
      <c r="Q55" s="2"/>
      <c r="R55" s="2"/>
      <c r="S55" s="2"/>
      <c r="T55" s="2"/>
      <c r="U55" s="2"/>
    </row>
    <row r="56" spans="1:23">
      <c r="A56" s="1"/>
      <c r="B56" s="2"/>
      <c r="C56" s="2"/>
      <c r="D56" s="3"/>
      <c r="E56" s="4"/>
      <c r="F56" s="2"/>
      <c r="G56" s="2"/>
      <c r="H56" s="2"/>
      <c r="I56" s="2"/>
      <c r="J56" s="2"/>
      <c r="K56" s="2"/>
      <c r="L56" s="2"/>
      <c r="M56" s="2"/>
      <c r="N56" s="2"/>
      <c r="O56" s="2"/>
      <c r="P56" s="2"/>
      <c r="Q56" s="2"/>
      <c r="R56" s="2"/>
      <c r="S56" s="2"/>
      <c r="T56" s="2"/>
      <c r="U56" s="2"/>
    </row>
    <row r="57" spans="1:23">
      <c r="A57" s="1"/>
      <c r="B57" s="2"/>
      <c r="C57" s="2"/>
      <c r="D57" s="3"/>
      <c r="E57" s="4"/>
      <c r="F57" s="2"/>
      <c r="G57" s="2"/>
      <c r="H57" s="2"/>
      <c r="I57" s="2"/>
      <c r="J57" s="2"/>
      <c r="K57" s="2"/>
      <c r="L57" s="2"/>
      <c r="M57" s="2"/>
      <c r="N57" s="2"/>
      <c r="O57" s="2"/>
      <c r="P57" s="2"/>
      <c r="Q57" s="2"/>
      <c r="R57" s="2"/>
      <c r="S57" s="2"/>
      <c r="T57" s="2"/>
      <c r="U57" s="2"/>
    </row>
    <row r="58" spans="1:23">
      <c r="A58" s="1"/>
      <c r="B58" s="2"/>
      <c r="C58" s="2"/>
      <c r="D58" s="3"/>
      <c r="E58" s="4"/>
      <c r="F58" s="2"/>
      <c r="G58" s="2"/>
      <c r="H58" s="2"/>
      <c r="I58" s="2"/>
      <c r="J58" s="2"/>
      <c r="K58" s="2"/>
      <c r="L58" s="2"/>
      <c r="M58" s="2"/>
      <c r="N58" s="2"/>
      <c r="O58" s="2"/>
      <c r="P58" s="2"/>
      <c r="Q58" s="2"/>
      <c r="R58" s="2"/>
      <c r="S58" s="2"/>
      <c r="T58" s="2"/>
      <c r="U58" s="2"/>
    </row>
    <row r="59" spans="1:23" ht="13.8" customHeight="1">
      <c r="A59" s="1"/>
      <c r="B59" s="2"/>
      <c r="C59" s="2"/>
      <c r="D59" s="3"/>
      <c r="E59" s="4"/>
      <c r="F59" s="2"/>
      <c r="G59" s="2"/>
      <c r="H59" s="2"/>
      <c r="I59" s="2"/>
      <c r="J59" s="2"/>
      <c r="K59" s="2"/>
      <c r="L59" s="2"/>
      <c r="M59" s="2"/>
      <c r="N59" s="2"/>
      <c r="O59" s="2"/>
      <c r="P59" s="2"/>
      <c r="Q59" s="2"/>
      <c r="R59" s="2"/>
      <c r="S59" s="2"/>
      <c r="T59" s="2"/>
      <c r="U59" s="2"/>
    </row>
    <row r="60" spans="1:23" ht="13.8" customHeight="1">
      <c r="A60" s="1"/>
      <c r="B60" s="2"/>
      <c r="C60" s="2"/>
      <c r="D60" s="3"/>
      <c r="E60" s="4"/>
      <c r="F60" s="2"/>
      <c r="G60" s="2"/>
      <c r="H60" s="2"/>
      <c r="I60" s="2"/>
      <c r="J60" s="2"/>
      <c r="K60" s="2"/>
      <c r="L60" s="2"/>
      <c r="M60" s="2"/>
      <c r="N60" s="2"/>
      <c r="O60" s="2"/>
      <c r="P60" s="2"/>
      <c r="Q60" s="2"/>
      <c r="R60" s="2"/>
      <c r="S60" s="2"/>
      <c r="T60" s="2"/>
      <c r="U60" s="2"/>
    </row>
    <row r="61" spans="1:23">
      <c r="A61" s="1"/>
      <c r="B61" s="2"/>
      <c r="C61" s="2"/>
      <c r="D61" s="3"/>
      <c r="E61" s="4"/>
      <c r="F61" s="2"/>
      <c r="G61" s="2"/>
      <c r="H61" s="2"/>
      <c r="I61" s="2"/>
      <c r="J61" s="2"/>
      <c r="K61" s="2"/>
      <c r="L61" s="2"/>
      <c r="M61" s="2"/>
      <c r="N61" s="2"/>
      <c r="O61" s="2"/>
      <c r="P61" s="2"/>
      <c r="Q61" s="2"/>
      <c r="R61" s="2"/>
      <c r="S61" s="2"/>
      <c r="T61" s="2"/>
      <c r="U61" s="2"/>
    </row>
    <row r="62" spans="1:23">
      <c r="A62" s="1"/>
      <c r="B62" s="2"/>
      <c r="C62" s="2"/>
      <c r="D62" s="3"/>
      <c r="E62" s="4"/>
      <c r="F62" s="2"/>
      <c r="G62" s="2"/>
      <c r="H62" s="2"/>
      <c r="I62" s="2"/>
      <c r="J62" s="2"/>
      <c r="K62" s="2"/>
      <c r="L62" s="2"/>
      <c r="M62" s="2"/>
      <c r="N62" s="2"/>
      <c r="O62" s="2"/>
      <c r="P62" s="2"/>
      <c r="Q62" s="2"/>
      <c r="R62" s="2"/>
      <c r="S62" s="2"/>
      <c r="T62" s="2"/>
      <c r="U62" s="2"/>
    </row>
    <row r="63" spans="1:23">
      <c r="A63" s="1"/>
      <c r="B63" s="2"/>
      <c r="C63" s="2"/>
      <c r="D63" s="3"/>
      <c r="E63" s="4"/>
      <c r="F63" s="2"/>
      <c r="G63" s="2"/>
      <c r="H63" s="2"/>
      <c r="I63" s="2"/>
      <c r="J63" s="2"/>
      <c r="K63" s="2"/>
      <c r="L63" s="2"/>
      <c r="M63" s="2"/>
      <c r="N63" s="2"/>
      <c r="O63" s="2"/>
      <c r="P63" s="2"/>
      <c r="Q63" s="2"/>
      <c r="R63" s="2"/>
      <c r="S63" s="2"/>
      <c r="T63" s="2"/>
      <c r="U63" s="2"/>
    </row>
    <row r="64" spans="1:23">
      <c r="A64" s="1"/>
      <c r="B64" s="2"/>
      <c r="C64" s="2"/>
      <c r="D64" s="3"/>
      <c r="E64" s="4"/>
      <c r="F64" s="2"/>
      <c r="G64" s="2"/>
      <c r="H64" s="2"/>
      <c r="I64" s="2"/>
      <c r="J64" s="2"/>
      <c r="K64" s="2"/>
      <c r="L64" s="2"/>
      <c r="M64" s="2"/>
      <c r="N64" s="2"/>
      <c r="O64" s="2"/>
      <c r="P64" s="2"/>
      <c r="Q64" s="2"/>
      <c r="R64" s="2"/>
      <c r="S64" s="2"/>
      <c r="T64" s="2"/>
      <c r="U64" s="2"/>
    </row>
    <row r="65" spans="1:21">
      <c r="A65" s="1"/>
      <c r="B65" s="2"/>
      <c r="C65" s="2"/>
      <c r="D65" s="3"/>
      <c r="E65" s="4"/>
      <c r="F65" s="2"/>
      <c r="G65" s="2"/>
      <c r="H65" s="2"/>
      <c r="I65" s="2"/>
      <c r="J65" s="2"/>
      <c r="K65" s="2"/>
      <c r="L65" s="2"/>
      <c r="M65" s="2"/>
      <c r="N65" s="2"/>
      <c r="O65" s="2"/>
      <c r="P65" s="2"/>
      <c r="Q65" s="2"/>
      <c r="R65" s="2"/>
      <c r="S65" s="2"/>
      <c r="T65" s="2"/>
      <c r="U65" s="2"/>
    </row>
    <row r="66" spans="1:21">
      <c r="A66" s="1"/>
      <c r="B66" s="2"/>
      <c r="C66" s="2"/>
      <c r="D66" s="3"/>
      <c r="E66" s="4"/>
      <c r="F66" s="2"/>
      <c r="G66" s="2"/>
      <c r="H66" s="2"/>
      <c r="I66" s="2"/>
      <c r="J66" s="2"/>
      <c r="K66" s="2"/>
      <c r="L66" s="2"/>
      <c r="M66" s="2"/>
      <c r="N66" s="2"/>
      <c r="O66" s="2"/>
      <c r="P66" s="2"/>
      <c r="Q66" s="2"/>
      <c r="R66" s="2"/>
      <c r="S66" s="2"/>
      <c r="T66" s="2"/>
      <c r="U66" s="2"/>
    </row>
    <row r="67" spans="1:21">
      <c r="A67" s="1"/>
      <c r="B67" s="2"/>
      <c r="C67" s="2"/>
      <c r="D67" s="3"/>
      <c r="E67" s="4"/>
      <c r="F67" s="2"/>
      <c r="G67" s="2"/>
      <c r="H67" s="2"/>
      <c r="I67" s="2"/>
      <c r="J67" s="2"/>
      <c r="K67" s="2"/>
      <c r="L67" s="2"/>
      <c r="M67" s="2"/>
      <c r="N67" s="2"/>
      <c r="O67" s="2"/>
      <c r="P67" s="2"/>
      <c r="Q67" s="2"/>
      <c r="R67" s="2"/>
      <c r="S67" s="2"/>
      <c r="T67" s="2"/>
      <c r="U67" s="2"/>
    </row>
    <row r="68" spans="1:21">
      <c r="A68" s="1"/>
      <c r="B68" s="2"/>
      <c r="C68" s="2"/>
      <c r="D68" s="3"/>
      <c r="E68" s="4"/>
      <c r="F68" s="2"/>
      <c r="G68" s="2"/>
      <c r="H68" s="2"/>
      <c r="I68" s="2"/>
      <c r="J68" s="2"/>
      <c r="K68" s="2"/>
      <c r="L68" s="2"/>
      <c r="M68" s="2"/>
      <c r="N68" s="2"/>
      <c r="O68" s="2"/>
      <c r="P68" s="2"/>
      <c r="Q68" s="2"/>
      <c r="R68" s="2"/>
      <c r="S68" s="2"/>
      <c r="T68" s="2"/>
      <c r="U68" s="2"/>
    </row>
    <row r="69" spans="1:21">
      <c r="A69" s="1"/>
      <c r="B69" s="2"/>
      <c r="C69" s="2"/>
      <c r="D69" s="3"/>
      <c r="E69" s="4"/>
      <c r="F69" s="2"/>
      <c r="G69" s="2"/>
      <c r="H69" s="2"/>
      <c r="I69" s="2"/>
      <c r="J69" s="2"/>
      <c r="K69" s="2"/>
      <c r="L69" s="2"/>
      <c r="M69" s="2"/>
      <c r="N69" s="2"/>
      <c r="O69" s="2"/>
      <c r="P69" s="2"/>
      <c r="Q69" s="2"/>
      <c r="R69" s="2"/>
      <c r="S69" s="2"/>
      <c r="T69" s="2"/>
      <c r="U69" s="2"/>
    </row>
    <row r="70" spans="1:21">
      <c r="A70" s="1"/>
      <c r="B70" s="2"/>
      <c r="C70" s="2"/>
      <c r="D70" s="3"/>
      <c r="E70" s="4"/>
      <c r="F70" s="2"/>
      <c r="G70" s="2"/>
      <c r="H70" s="2"/>
      <c r="I70" s="2"/>
      <c r="J70" s="2"/>
      <c r="K70" s="2"/>
      <c r="L70" s="2"/>
      <c r="M70" s="2"/>
      <c r="N70" s="2"/>
      <c r="O70" s="2"/>
      <c r="P70" s="2"/>
      <c r="Q70" s="2"/>
      <c r="R70" s="2"/>
      <c r="S70" s="2"/>
      <c r="T70" s="2"/>
      <c r="U70" s="2"/>
    </row>
    <row r="71" spans="1:21">
      <c r="A71" s="1"/>
      <c r="B71" s="2"/>
      <c r="C71" s="2"/>
      <c r="D71" s="3"/>
      <c r="E71" s="4"/>
      <c r="F71" s="2"/>
      <c r="G71" s="2"/>
      <c r="H71" s="2"/>
      <c r="I71" s="2"/>
      <c r="J71" s="2"/>
      <c r="K71" s="2"/>
      <c r="L71" s="2"/>
      <c r="M71" s="2"/>
      <c r="N71" s="2"/>
      <c r="O71" s="2"/>
      <c r="P71" s="2"/>
      <c r="Q71" s="2"/>
      <c r="R71" s="2"/>
      <c r="S71" s="2"/>
      <c r="T71" s="2"/>
      <c r="U71" s="2"/>
    </row>
    <row r="72" spans="1:21">
      <c r="A72" s="1"/>
      <c r="B72" s="2"/>
      <c r="C72" s="2"/>
      <c r="D72" s="3"/>
      <c r="E72" s="4"/>
      <c r="F72" s="2"/>
      <c r="G72" s="2"/>
      <c r="H72" s="2"/>
      <c r="I72" s="2"/>
      <c r="J72" s="2"/>
      <c r="K72" s="2"/>
      <c r="L72" s="2"/>
      <c r="M72" s="2"/>
      <c r="N72" s="2"/>
      <c r="O72" s="2"/>
      <c r="P72" s="2"/>
      <c r="Q72" s="2"/>
      <c r="R72" s="2"/>
      <c r="S72" s="2"/>
      <c r="T72" s="2"/>
      <c r="U72" s="2"/>
    </row>
    <row r="73" spans="1:21">
      <c r="A73" s="1"/>
      <c r="B73" s="2"/>
      <c r="C73" s="2"/>
      <c r="D73" s="3"/>
      <c r="E73" s="4"/>
      <c r="F73" s="2"/>
      <c r="G73" s="2"/>
      <c r="H73" s="2"/>
      <c r="I73" s="2"/>
      <c r="J73" s="2"/>
      <c r="K73" s="2"/>
      <c r="L73" s="2"/>
      <c r="M73" s="2"/>
      <c r="N73" s="2"/>
      <c r="O73" s="2"/>
      <c r="P73" s="2"/>
      <c r="Q73" s="2"/>
      <c r="R73" s="2"/>
      <c r="S73" s="2"/>
      <c r="T73" s="2"/>
      <c r="U73" s="2"/>
    </row>
    <row r="74" spans="1:21">
      <c r="A74" s="1"/>
      <c r="B74" s="2"/>
      <c r="C74" s="2"/>
      <c r="D74" s="3"/>
      <c r="E74" s="4"/>
      <c r="F74" s="2"/>
      <c r="G74" s="2"/>
      <c r="H74" s="2"/>
      <c r="I74" s="2"/>
      <c r="J74" s="2"/>
      <c r="K74" s="2"/>
      <c r="L74" s="2"/>
      <c r="M74" s="2"/>
      <c r="N74" s="2"/>
      <c r="O74" s="2"/>
      <c r="P74" s="2"/>
      <c r="Q74" s="2"/>
      <c r="R74" s="2"/>
      <c r="S74" s="2"/>
      <c r="T74" s="2"/>
      <c r="U74" s="2"/>
    </row>
    <row r="75" spans="1:21">
      <c r="A75" s="1"/>
      <c r="B75" s="2"/>
      <c r="C75" s="2"/>
      <c r="D75" s="3"/>
      <c r="E75" s="4"/>
      <c r="F75" s="2"/>
      <c r="G75" s="2"/>
      <c r="H75" s="2"/>
      <c r="I75" s="2"/>
      <c r="J75" s="2"/>
      <c r="K75" s="2"/>
      <c r="L75" s="2"/>
      <c r="M75" s="2"/>
      <c r="N75" s="2"/>
      <c r="O75" s="2"/>
      <c r="P75" s="2"/>
      <c r="Q75" s="2"/>
      <c r="R75" s="2"/>
      <c r="S75" s="2"/>
      <c r="T75" s="2"/>
      <c r="U75" s="2"/>
    </row>
    <row r="76" spans="1:21">
      <c r="A76" s="1"/>
      <c r="B76" s="2"/>
      <c r="C76" s="2"/>
      <c r="D76" s="3"/>
      <c r="E76" s="4"/>
      <c r="F76" s="2"/>
      <c r="G76" s="2"/>
      <c r="H76" s="2"/>
      <c r="I76" s="2"/>
      <c r="J76" s="2"/>
      <c r="K76" s="2"/>
      <c r="L76" s="2"/>
      <c r="M76" s="2"/>
      <c r="N76" s="2"/>
      <c r="O76" s="2"/>
      <c r="P76" s="2"/>
      <c r="Q76" s="2"/>
      <c r="R76" s="2"/>
      <c r="S76" s="2"/>
      <c r="T76" s="2"/>
      <c r="U76" s="2"/>
    </row>
    <row r="77" spans="1:21">
      <c r="A77" s="1"/>
      <c r="B77" s="2"/>
      <c r="C77" s="2"/>
      <c r="D77" s="3"/>
      <c r="E77" s="4"/>
      <c r="F77" s="2"/>
      <c r="G77" s="2"/>
      <c r="H77" s="2"/>
      <c r="I77" s="2"/>
      <c r="J77" s="2"/>
      <c r="K77" s="2"/>
      <c r="L77" s="2"/>
      <c r="M77" s="2"/>
      <c r="N77" s="2"/>
      <c r="O77" s="2"/>
      <c r="P77" s="2"/>
      <c r="Q77" s="2"/>
      <c r="R77" s="2"/>
      <c r="S77" s="2"/>
      <c r="T77" s="2"/>
      <c r="U77" s="2"/>
    </row>
    <row r="78" spans="1:21">
      <c r="A78" s="1"/>
      <c r="B78" s="2"/>
      <c r="C78" s="2"/>
      <c r="D78" s="3"/>
      <c r="E78" s="4"/>
      <c r="F78" s="2"/>
      <c r="G78" s="2"/>
      <c r="H78" s="2"/>
      <c r="I78" s="2"/>
      <c r="J78" s="2"/>
      <c r="K78" s="2"/>
      <c r="L78" s="2"/>
      <c r="M78" s="2"/>
      <c r="N78" s="2"/>
      <c r="O78" s="2"/>
      <c r="P78" s="2"/>
      <c r="Q78" s="2"/>
      <c r="R78" s="2"/>
      <c r="S78" s="2"/>
      <c r="T78" s="2"/>
      <c r="U78" s="2"/>
    </row>
    <row r="79" spans="1:21">
      <c r="A79" s="1"/>
      <c r="B79" s="2"/>
      <c r="C79" s="2"/>
      <c r="D79" s="3"/>
      <c r="E79" s="4"/>
      <c r="F79" s="2"/>
      <c r="G79" s="2"/>
      <c r="H79" s="2"/>
      <c r="I79" s="2"/>
      <c r="J79" s="2"/>
      <c r="K79" s="2"/>
      <c r="L79" s="2"/>
      <c r="M79" s="2"/>
      <c r="N79" s="2"/>
      <c r="O79" s="2"/>
      <c r="P79" s="2"/>
      <c r="Q79" s="2"/>
      <c r="R79" s="2"/>
      <c r="S79" s="2"/>
      <c r="T79" s="2"/>
      <c r="U79" s="2"/>
    </row>
    <row r="80" spans="1:21">
      <c r="A80" s="1"/>
      <c r="B80" s="2"/>
      <c r="C80" s="2"/>
      <c r="D80" s="3"/>
      <c r="E80" s="4"/>
      <c r="F80" s="2"/>
      <c r="G80" s="2"/>
      <c r="H80" s="2"/>
      <c r="I80" s="2"/>
      <c r="J80" s="2"/>
      <c r="K80" s="2"/>
      <c r="L80" s="2"/>
      <c r="M80" s="2"/>
      <c r="N80" s="2"/>
      <c r="O80" s="2"/>
      <c r="P80" s="2"/>
      <c r="Q80" s="2"/>
      <c r="R80" s="2"/>
      <c r="S80" s="2"/>
      <c r="T80" s="2"/>
      <c r="U80" s="2"/>
    </row>
    <row r="81" spans="1:21">
      <c r="A81" s="1"/>
      <c r="B81" s="2"/>
      <c r="C81" s="2"/>
      <c r="D81" s="3"/>
      <c r="E81" s="4"/>
      <c r="F81" s="2"/>
      <c r="G81" s="2"/>
      <c r="H81" s="2"/>
      <c r="I81" s="2"/>
      <c r="J81" s="2"/>
      <c r="K81" s="2"/>
      <c r="L81" s="2"/>
      <c r="M81" s="2"/>
      <c r="N81" s="2"/>
      <c r="O81" s="2"/>
      <c r="P81" s="2"/>
      <c r="Q81" s="2"/>
      <c r="R81" s="2"/>
      <c r="S81" s="2"/>
      <c r="T81" s="2"/>
      <c r="U81" s="2"/>
    </row>
    <row r="82" spans="1:21">
      <c r="A82" s="1"/>
      <c r="B82" s="2"/>
      <c r="C82" s="2"/>
      <c r="D82" s="3"/>
      <c r="E82" s="4"/>
      <c r="F82" s="2"/>
      <c r="G82" s="2"/>
      <c r="H82" s="2"/>
      <c r="I82" s="2"/>
      <c r="J82" s="2"/>
      <c r="K82" s="2"/>
      <c r="L82" s="2"/>
      <c r="M82" s="2"/>
      <c r="N82" s="2"/>
      <c r="O82" s="2"/>
      <c r="P82" s="2"/>
      <c r="Q82" s="2"/>
      <c r="R82" s="2"/>
      <c r="S82" s="2"/>
      <c r="T82" s="2"/>
      <c r="U82" s="2"/>
    </row>
    <row r="83" spans="1:21">
      <c r="A83" s="1"/>
      <c r="B83" s="2"/>
      <c r="C83" s="2"/>
      <c r="D83" s="3"/>
      <c r="E83" s="4"/>
      <c r="F83" s="2"/>
      <c r="G83" s="2"/>
      <c r="H83" s="2"/>
      <c r="I83" s="2"/>
      <c r="J83" s="2"/>
      <c r="K83" s="2"/>
      <c r="L83" s="2"/>
      <c r="M83" s="2"/>
      <c r="N83" s="2"/>
      <c r="O83" s="2"/>
      <c r="P83" s="2"/>
      <c r="Q83" s="2"/>
      <c r="R83" s="2"/>
      <c r="S83" s="2"/>
      <c r="T83" s="2"/>
      <c r="U83" s="2"/>
    </row>
    <row r="84" spans="1:21">
      <c r="A84" s="1"/>
      <c r="B84" s="2"/>
      <c r="C84" s="2"/>
      <c r="D84" s="3"/>
      <c r="E84" s="4"/>
      <c r="F84" s="2"/>
      <c r="G84" s="2"/>
      <c r="H84" s="2"/>
      <c r="I84" s="2"/>
      <c r="J84" s="2"/>
      <c r="K84" s="2"/>
      <c r="L84" s="2"/>
      <c r="M84" s="2"/>
      <c r="N84" s="2"/>
      <c r="O84" s="2"/>
      <c r="P84" s="2"/>
      <c r="Q84" s="2"/>
      <c r="R84" s="2"/>
      <c r="S84" s="2"/>
      <c r="T84" s="2"/>
      <c r="U84" s="2"/>
    </row>
    <row r="85" spans="1:21">
      <c r="A85" s="1"/>
      <c r="B85" s="2"/>
      <c r="C85" s="2"/>
      <c r="D85" s="3"/>
      <c r="E85" s="4"/>
      <c r="F85" s="2"/>
      <c r="G85" s="2"/>
      <c r="H85" s="2"/>
      <c r="I85" s="2"/>
      <c r="J85" s="2"/>
      <c r="K85" s="2"/>
      <c r="L85" s="2"/>
      <c r="M85" s="2"/>
      <c r="N85" s="2"/>
      <c r="O85" s="2"/>
      <c r="P85" s="2"/>
      <c r="Q85" s="2"/>
      <c r="R85" s="2"/>
      <c r="S85" s="2"/>
      <c r="T85" s="2"/>
      <c r="U85" s="2"/>
    </row>
    <row r="86" spans="1:21">
      <c r="A86" s="1"/>
      <c r="B86" s="2"/>
      <c r="C86" s="2"/>
      <c r="D86" s="3"/>
      <c r="E86" s="4"/>
      <c r="F86" s="2"/>
      <c r="G86" s="2"/>
      <c r="H86" s="2"/>
      <c r="I86" s="2"/>
      <c r="J86" s="2"/>
      <c r="K86" s="2"/>
      <c r="L86" s="2"/>
      <c r="M86" s="2"/>
      <c r="N86" s="2"/>
      <c r="O86" s="2"/>
      <c r="P86" s="2"/>
      <c r="Q86" s="2"/>
      <c r="R86" s="2"/>
      <c r="S86" s="2"/>
      <c r="T86" s="2"/>
      <c r="U86" s="2"/>
    </row>
    <row r="87" spans="1:21">
      <c r="A87" s="1"/>
      <c r="B87" s="2"/>
      <c r="C87" s="2"/>
      <c r="D87" s="3"/>
      <c r="E87" s="4"/>
      <c r="F87" s="2"/>
      <c r="G87" s="2"/>
      <c r="H87" s="2"/>
      <c r="I87" s="2"/>
      <c r="J87" s="2"/>
      <c r="K87" s="2"/>
      <c r="L87" s="2"/>
      <c r="M87" s="2"/>
      <c r="N87" s="2"/>
      <c r="O87" s="2"/>
      <c r="P87" s="2"/>
      <c r="Q87" s="2"/>
      <c r="R87" s="2"/>
      <c r="S87" s="2"/>
      <c r="T87" s="2"/>
      <c r="U87" s="2"/>
    </row>
    <row r="88" spans="1:21">
      <c r="A88" s="1"/>
      <c r="B88" s="2"/>
      <c r="C88" s="2"/>
      <c r="D88" s="3"/>
      <c r="E88" s="4"/>
      <c r="F88" s="2"/>
      <c r="G88" s="2"/>
      <c r="H88" s="2"/>
      <c r="I88" s="2"/>
      <c r="J88" s="2"/>
      <c r="K88" s="2"/>
      <c r="L88" s="2"/>
      <c r="M88" s="2"/>
      <c r="N88" s="2"/>
      <c r="O88" s="2"/>
      <c r="P88" s="2"/>
      <c r="Q88" s="2"/>
      <c r="R88" s="2"/>
      <c r="S88" s="2"/>
      <c r="T88" s="2"/>
      <c r="U88" s="2"/>
    </row>
    <row r="89" spans="1:21">
      <c r="A89" s="1"/>
      <c r="B89" s="2"/>
      <c r="C89" s="2"/>
      <c r="D89" s="3"/>
      <c r="E89" s="4"/>
      <c r="F89" s="2"/>
      <c r="G89" s="2"/>
      <c r="H89" s="2"/>
      <c r="I89" s="2"/>
      <c r="J89" s="2"/>
      <c r="K89" s="2"/>
      <c r="L89" s="2"/>
      <c r="M89" s="2"/>
      <c r="N89" s="2"/>
      <c r="O89" s="2"/>
      <c r="P89" s="2"/>
      <c r="Q89" s="2"/>
      <c r="R89" s="2"/>
      <c r="S89" s="2"/>
      <c r="T89" s="2"/>
      <c r="U89" s="2"/>
    </row>
    <row r="90" spans="1:21">
      <c r="A90" s="1"/>
      <c r="B90" s="2"/>
      <c r="C90" s="2"/>
      <c r="D90" s="3"/>
      <c r="E90" s="4"/>
      <c r="F90" s="2"/>
      <c r="G90" s="2"/>
      <c r="H90" s="2"/>
      <c r="I90" s="2"/>
      <c r="J90" s="2"/>
      <c r="K90" s="2"/>
      <c r="L90" s="2"/>
      <c r="M90" s="2"/>
      <c r="N90" s="2"/>
      <c r="O90" s="2"/>
      <c r="P90" s="2"/>
      <c r="Q90" s="2"/>
      <c r="R90" s="2"/>
      <c r="S90" s="2"/>
      <c r="T90" s="2"/>
      <c r="U90" s="2"/>
    </row>
    <row r="91" spans="1:21">
      <c r="A91" s="1"/>
      <c r="B91" s="2"/>
      <c r="C91" s="2"/>
      <c r="D91" s="3"/>
      <c r="E91" s="4"/>
      <c r="F91" s="2"/>
      <c r="G91" s="2"/>
      <c r="H91" s="2"/>
      <c r="I91" s="2"/>
      <c r="J91" s="2"/>
      <c r="K91" s="2"/>
      <c r="L91" s="2"/>
      <c r="M91" s="2"/>
      <c r="N91" s="2"/>
      <c r="O91" s="2"/>
      <c r="P91" s="2"/>
      <c r="Q91" s="2"/>
      <c r="R91" s="2"/>
      <c r="S91" s="2"/>
      <c r="T91" s="2"/>
      <c r="U91" s="2"/>
    </row>
    <row r="92" spans="1:21">
      <c r="A92" s="1"/>
      <c r="B92" s="2"/>
      <c r="C92" s="2"/>
      <c r="D92" s="3"/>
      <c r="E92" s="4"/>
      <c r="F92" s="2"/>
      <c r="G92" s="2"/>
      <c r="H92" s="2"/>
      <c r="I92" s="2"/>
      <c r="J92" s="2"/>
      <c r="K92" s="2"/>
      <c r="L92" s="2"/>
      <c r="M92" s="2"/>
      <c r="N92" s="2"/>
      <c r="O92" s="2"/>
      <c r="P92" s="2"/>
      <c r="Q92" s="2"/>
      <c r="R92" s="2"/>
      <c r="S92" s="2"/>
      <c r="T92" s="2"/>
      <c r="U92" s="2"/>
    </row>
    <row r="93" spans="1:21">
      <c r="A93" s="1"/>
      <c r="B93" s="2"/>
      <c r="C93" s="2"/>
      <c r="D93" s="3"/>
      <c r="E93" s="4"/>
      <c r="F93" s="2"/>
      <c r="G93" s="2"/>
      <c r="H93" s="2"/>
      <c r="I93" s="2"/>
      <c r="J93" s="2"/>
      <c r="K93" s="2"/>
      <c r="L93" s="2"/>
      <c r="M93" s="2"/>
      <c r="N93" s="2"/>
      <c r="O93" s="2"/>
      <c r="P93" s="2"/>
      <c r="Q93" s="2"/>
      <c r="R93" s="2"/>
      <c r="S93" s="2"/>
      <c r="T93" s="2"/>
      <c r="U93" s="2"/>
    </row>
    <row r="94" spans="1:21">
      <c r="A94" s="1"/>
      <c r="B94" s="2"/>
      <c r="C94" s="2"/>
      <c r="D94" s="3"/>
      <c r="E94" s="4"/>
      <c r="F94" s="2"/>
      <c r="G94" s="2"/>
      <c r="H94" s="2"/>
      <c r="I94" s="2"/>
      <c r="J94" s="2"/>
      <c r="K94" s="2"/>
      <c r="L94" s="2"/>
      <c r="M94" s="2"/>
      <c r="N94" s="2"/>
      <c r="O94" s="2"/>
      <c r="P94" s="2"/>
      <c r="Q94" s="2"/>
      <c r="R94" s="2"/>
      <c r="S94" s="2"/>
      <c r="T94" s="2"/>
      <c r="U94" s="2"/>
    </row>
    <row r="95" spans="1:21">
      <c r="A95" s="1"/>
      <c r="B95" s="2"/>
      <c r="C95" s="2"/>
      <c r="D95" s="3"/>
      <c r="E95" s="4"/>
      <c r="F95" s="2"/>
      <c r="G95" s="2"/>
      <c r="H95" s="2"/>
      <c r="I95" s="2"/>
      <c r="J95" s="2"/>
      <c r="K95" s="2"/>
      <c r="L95" s="2"/>
      <c r="M95" s="2"/>
      <c r="N95" s="2"/>
      <c r="O95" s="2"/>
      <c r="P95" s="2"/>
      <c r="Q95" s="2"/>
      <c r="R95" s="2"/>
      <c r="S95" s="2"/>
      <c r="T95" s="2"/>
      <c r="U95" s="2"/>
    </row>
    <row r="96" spans="1:21">
      <c r="A96" s="1"/>
      <c r="B96" s="2"/>
      <c r="C96" s="2"/>
      <c r="D96" s="3"/>
      <c r="E96" s="4"/>
      <c r="F96" s="2"/>
      <c r="G96" s="2"/>
      <c r="H96" s="2"/>
      <c r="I96" s="2"/>
      <c r="J96" s="2"/>
      <c r="K96" s="2"/>
      <c r="L96" s="2"/>
      <c r="M96" s="2"/>
      <c r="N96" s="2"/>
      <c r="O96" s="2"/>
      <c r="P96" s="2"/>
      <c r="Q96" s="2"/>
      <c r="R96" s="2"/>
      <c r="S96" s="2"/>
      <c r="T96" s="2"/>
      <c r="U96" s="2"/>
    </row>
    <row r="97" spans="1:21">
      <c r="A97" s="1"/>
      <c r="B97" s="2"/>
      <c r="C97" s="2"/>
      <c r="D97" s="3"/>
      <c r="E97" s="4"/>
      <c r="F97" s="2"/>
      <c r="G97" s="2"/>
      <c r="H97" s="2"/>
      <c r="I97" s="2"/>
      <c r="J97" s="2"/>
      <c r="K97" s="2"/>
      <c r="L97" s="2"/>
      <c r="M97" s="2"/>
      <c r="N97" s="2"/>
      <c r="O97" s="2"/>
      <c r="P97" s="2"/>
      <c r="Q97" s="2"/>
      <c r="R97" s="2"/>
      <c r="S97" s="2"/>
      <c r="T97" s="2"/>
      <c r="U97" s="2"/>
    </row>
    <row r="98" spans="1:21">
      <c r="A98" s="1"/>
      <c r="B98" s="2"/>
      <c r="C98" s="2"/>
      <c r="D98" s="3"/>
      <c r="E98" s="4"/>
      <c r="F98" s="2"/>
      <c r="G98" s="2"/>
      <c r="H98" s="2"/>
      <c r="I98" s="2"/>
      <c r="J98" s="2"/>
      <c r="K98" s="2"/>
      <c r="L98" s="2"/>
      <c r="M98" s="2"/>
      <c r="N98" s="2"/>
      <c r="O98" s="2"/>
      <c r="P98" s="2"/>
      <c r="Q98" s="2"/>
      <c r="R98" s="2"/>
      <c r="S98" s="2"/>
      <c r="T98" s="2"/>
      <c r="U98" s="2"/>
    </row>
    <row r="99" spans="1:21">
      <c r="A99" s="1"/>
      <c r="B99" s="2"/>
      <c r="C99" s="2"/>
      <c r="D99" s="3"/>
      <c r="E99" s="4"/>
      <c r="F99" s="2"/>
      <c r="G99" s="2"/>
      <c r="H99" s="2"/>
      <c r="I99" s="2"/>
      <c r="J99" s="2"/>
      <c r="K99" s="2"/>
      <c r="L99" s="2"/>
      <c r="M99" s="2"/>
      <c r="N99" s="2"/>
      <c r="O99" s="2"/>
      <c r="P99" s="2"/>
      <c r="Q99" s="2"/>
      <c r="R99" s="2"/>
      <c r="S99" s="2"/>
      <c r="T99" s="2"/>
      <c r="U99" s="2"/>
    </row>
    <row r="100" spans="1:21">
      <c r="A100" s="1"/>
      <c r="B100" s="2"/>
      <c r="C100" s="2"/>
      <c r="D100" s="3"/>
      <c r="E100" s="4"/>
      <c r="F100" s="2"/>
      <c r="G100" s="2"/>
      <c r="H100" s="2"/>
      <c r="I100" s="2"/>
      <c r="J100" s="2"/>
      <c r="K100" s="2"/>
      <c r="L100" s="2"/>
      <c r="M100" s="2"/>
      <c r="N100" s="2"/>
      <c r="O100" s="2"/>
      <c r="P100" s="2"/>
      <c r="Q100" s="2"/>
      <c r="R100" s="2"/>
      <c r="S100" s="2"/>
      <c r="T100" s="2"/>
      <c r="U100" s="2"/>
    </row>
    <row r="101" spans="1:21">
      <c r="A101" s="1"/>
      <c r="B101" s="2"/>
      <c r="C101" s="2"/>
      <c r="D101" s="3"/>
      <c r="E101" s="4"/>
      <c r="F101" s="2"/>
      <c r="G101" s="2"/>
      <c r="H101" s="2"/>
      <c r="I101" s="2"/>
      <c r="J101" s="2"/>
      <c r="K101" s="2"/>
      <c r="L101" s="2"/>
      <c r="M101" s="2"/>
      <c r="N101" s="2"/>
      <c r="O101" s="2"/>
      <c r="P101" s="2"/>
      <c r="Q101" s="2"/>
      <c r="R101" s="2"/>
      <c r="S101" s="2"/>
      <c r="T101" s="2"/>
      <c r="U101" s="2"/>
    </row>
    <row r="102" spans="1:21">
      <c r="A102" s="1"/>
      <c r="B102" s="2"/>
      <c r="C102" s="2"/>
      <c r="D102" s="3"/>
      <c r="E102" s="4"/>
      <c r="F102" s="2"/>
      <c r="G102" s="2"/>
      <c r="H102" s="2"/>
      <c r="I102" s="2"/>
      <c r="J102" s="2"/>
      <c r="K102" s="2"/>
      <c r="L102" s="2"/>
      <c r="M102" s="2"/>
      <c r="N102" s="2"/>
      <c r="O102" s="2"/>
      <c r="P102" s="2"/>
      <c r="Q102" s="2"/>
      <c r="R102" s="2"/>
      <c r="S102" s="2"/>
      <c r="T102" s="2"/>
      <c r="U102" s="2"/>
    </row>
    <row r="103" spans="1:21">
      <c r="A103" s="1"/>
      <c r="B103" s="2"/>
      <c r="C103" s="2"/>
      <c r="D103" s="3"/>
      <c r="E103" s="4"/>
      <c r="F103" s="2"/>
      <c r="G103" s="2"/>
      <c r="H103" s="2"/>
      <c r="I103" s="2"/>
      <c r="J103" s="2"/>
      <c r="K103" s="2"/>
      <c r="L103" s="2"/>
      <c r="M103" s="2"/>
      <c r="N103" s="2"/>
      <c r="O103" s="2"/>
      <c r="P103" s="2"/>
      <c r="Q103" s="2"/>
      <c r="R103" s="2"/>
      <c r="S103" s="2"/>
      <c r="T103" s="2"/>
      <c r="U103" s="2"/>
    </row>
    <row r="104" spans="1:21">
      <c r="A104" s="1"/>
      <c r="B104" s="2"/>
      <c r="C104" s="2"/>
      <c r="D104" s="3"/>
      <c r="E104" s="4"/>
      <c r="F104" s="2"/>
      <c r="G104" s="2"/>
      <c r="H104" s="2"/>
      <c r="I104" s="2"/>
      <c r="J104" s="2"/>
      <c r="K104" s="2"/>
      <c r="L104" s="2"/>
      <c r="M104" s="2"/>
      <c r="N104" s="2"/>
      <c r="O104" s="2"/>
      <c r="P104" s="2"/>
      <c r="Q104" s="2"/>
      <c r="R104" s="2"/>
      <c r="S104" s="2"/>
      <c r="T104" s="2"/>
      <c r="U104" s="2"/>
    </row>
    <row r="105" spans="1:21">
      <c r="A105" s="1"/>
      <c r="B105" s="2"/>
      <c r="C105" s="2"/>
      <c r="D105" s="3"/>
      <c r="E105" s="4"/>
      <c r="F105" s="2"/>
      <c r="G105" s="2"/>
      <c r="H105" s="2"/>
      <c r="I105" s="2"/>
      <c r="J105" s="2"/>
      <c r="K105" s="2"/>
      <c r="L105" s="2"/>
      <c r="M105" s="2"/>
      <c r="N105" s="2"/>
      <c r="O105" s="2"/>
      <c r="P105" s="2"/>
      <c r="Q105" s="2"/>
      <c r="R105" s="2"/>
      <c r="S105" s="2"/>
      <c r="T105" s="2"/>
      <c r="U105" s="2"/>
    </row>
    <row r="106" spans="1:21">
      <c r="A106" s="1"/>
      <c r="B106" s="2"/>
      <c r="C106" s="2"/>
      <c r="D106" s="3"/>
      <c r="E106" s="4"/>
      <c r="F106" s="2"/>
      <c r="G106" s="2"/>
      <c r="H106" s="2"/>
      <c r="I106" s="2"/>
      <c r="J106" s="2"/>
      <c r="K106" s="2"/>
      <c r="L106" s="2"/>
      <c r="M106" s="2"/>
      <c r="N106" s="2"/>
      <c r="O106" s="2"/>
      <c r="P106" s="2"/>
      <c r="Q106" s="2"/>
      <c r="R106" s="2"/>
      <c r="S106" s="2"/>
      <c r="T106" s="2"/>
      <c r="U106" s="2"/>
    </row>
    <row r="107" spans="1:21">
      <c r="A107" s="1"/>
      <c r="B107" s="2"/>
      <c r="C107" s="2"/>
      <c r="D107" s="3"/>
      <c r="E107" s="4"/>
      <c r="F107" s="2"/>
      <c r="G107" s="2"/>
      <c r="H107" s="2"/>
      <c r="I107" s="2"/>
      <c r="J107" s="2"/>
      <c r="K107" s="2"/>
      <c r="L107" s="2"/>
      <c r="M107" s="2"/>
      <c r="N107" s="2"/>
      <c r="O107" s="2"/>
      <c r="P107" s="2"/>
      <c r="Q107" s="2"/>
      <c r="R107" s="2"/>
      <c r="S107" s="2"/>
      <c r="T107" s="2"/>
      <c r="U107" s="2"/>
    </row>
    <row r="108" spans="1:21">
      <c r="A108" s="1"/>
      <c r="B108" s="2"/>
      <c r="C108" s="2"/>
      <c r="D108" s="3"/>
      <c r="E108" s="4"/>
      <c r="F108" s="2"/>
      <c r="G108" s="2"/>
      <c r="H108" s="2"/>
      <c r="I108" s="2"/>
      <c r="J108" s="2"/>
      <c r="K108" s="2"/>
      <c r="L108" s="2"/>
      <c r="M108" s="2"/>
      <c r="N108" s="2"/>
      <c r="O108" s="2"/>
      <c r="P108" s="2"/>
      <c r="Q108" s="2"/>
      <c r="R108" s="2"/>
      <c r="S108" s="2"/>
      <c r="T108" s="2"/>
      <c r="U108" s="2"/>
    </row>
    <row r="109" spans="1:21">
      <c r="A109" s="1"/>
      <c r="B109" s="2"/>
      <c r="C109" s="2"/>
      <c r="D109" s="3"/>
      <c r="E109" s="4"/>
      <c r="F109" s="2"/>
      <c r="G109" s="2"/>
      <c r="H109" s="2"/>
      <c r="I109" s="2"/>
      <c r="J109" s="2"/>
      <c r="K109" s="2"/>
      <c r="L109" s="2"/>
      <c r="M109" s="2"/>
      <c r="N109" s="2"/>
      <c r="O109" s="2"/>
      <c r="P109" s="2"/>
      <c r="Q109" s="2"/>
      <c r="R109" s="2"/>
      <c r="S109" s="2"/>
      <c r="T109" s="2"/>
      <c r="U109" s="2"/>
    </row>
    <row r="110" spans="1:21">
      <c r="A110" s="1"/>
      <c r="B110" s="2"/>
      <c r="C110" s="2"/>
      <c r="D110" s="3"/>
      <c r="E110" s="4"/>
      <c r="F110" s="2"/>
      <c r="G110" s="2"/>
      <c r="H110" s="2"/>
      <c r="I110" s="2"/>
      <c r="J110" s="2"/>
      <c r="K110" s="2"/>
      <c r="L110" s="2"/>
      <c r="M110" s="2"/>
      <c r="N110" s="2"/>
      <c r="O110" s="2"/>
      <c r="P110" s="2"/>
      <c r="Q110" s="2"/>
      <c r="R110" s="2"/>
      <c r="S110" s="2"/>
      <c r="T110" s="2"/>
      <c r="U110" s="2"/>
    </row>
    <row r="111" spans="1:21">
      <c r="A111" s="1"/>
      <c r="B111" s="2"/>
      <c r="C111" s="2"/>
      <c r="D111" s="3"/>
      <c r="E111" s="4"/>
      <c r="F111" s="2"/>
      <c r="G111" s="2"/>
      <c r="H111" s="2"/>
      <c r="I111" s="2"/>
      <c r="J111" s="2"/>
      <c r="K111" s="2"/>
      <c r="L111" s="2"/>
      <c r="M111" s="2"/>
      <c r="N111" s="2"/>
      <c r="O111" s="2"/>
      <c r="P111" s="2"/>
      <c r="Q111" s="2"/>
      <c r="R111" s="2"/>
      <c r="S111" s="2"/>
      <c r="T111" s="2"/>
      <c r="U111" s="2"/>
    </row>
    <row r="112" spans="1:21">
      <c r="A112" s="1"/>
      <c r="B112" s="2"/>
      <c r="C112" s="2"/>
      <c r="D112" s="3"/>
      <c r="E112" s="4"/>
      <c r="F112" s="2"/>
      <c r="G112" s="2"/>
      <c r="H112" s="2"/>
      <c r="I112" s="2"/>
      <c r="J112" s="2"/>
      <c r="K112" s="2"/>
      <c r="L112" s="2"/>
      <c r="M112" s="2"/>
      <c r="N112" s="2"/>
      <c r="O112" s="2"/>
      <c r="P112" s="2"/>
      <c r="Q112" s="2"/>
      <c r="R112" s="2"/>
      <c r="S112" s="2"/>
      <c r="T112" s="2"/>
      <c r="U112" s="2"/>
    </row>
    <row r="113" spans="1:21">
      <c r="A113" s="1"/>
      <c r="B113" s="2"/>
      <c r="C113" s="2"/>
      <c r="D113" s="3"/>
      <c r="E113" s="4"/>
      <c r="F113" s="2"/>
      <c r="G113" s="2"/>
      <c r="H113" s="2"/>
      <c r="I113" s="2"/>
      <c r="J113" s="2"/>
      <c r="K113" s="2"/>
      <c r="L113" s="2"/>
      <c r="M113" s="2"/>
      <c r="N113" s="2"/>
      <c r="O113" s="2"/>
      <c r="P113" s="2"/>
      <c r="Q113" s="2"/>
      <c r="R113" s="2"/>
      <c r="S113" s="2"/>
      <c r="T113" s="2"/>
      <c r="U113" s="2"/>
    </row>
    <row r="114" spans="1:21">
      <c r="A114" s="1"/>
      <c r="B114" s="2"/>
      <c r="C114" s="2"/>
      <c r="D114" s="3"/>
      <c r="E114" s="4"/>
      <c r="F114" s="2"/>
      <c r="G114" s="2"/>
      <c r="H114" s="2"/>
      <c r="I114" s="2"/>
      <c r="J114" s="2"/>
      <c r="K114" s="2"/>
      <c r="L114" s="2"/>
      <c r="M114" s="2"/>
      <c r="N114" s="2"/>
      <c r="O114" s="2"/>
      <c r="P114" s="2"/>
      <c r="Q114" s="2"/>
      <c r="R114" s="2"/>
      <c r="S114" s="2"/>
      <c r="T114" s="2"/>
      <c r="U114" s="2"/>
    </row>
    <row r="115" spans="1:21">
      <c r="A115" s="1"/>
      <c r="B115" s="2"/>
      <c r="C115" s="2"/>
      <c r="D115" s="3"/>
      <c r="E115" s="4"/>
      <c r="F115" s="2"/>
      <c r="G115" s="2"/>
      <c r="H115" s="2"/>
      <c r="I115" s="2"/>
      <c r="J115" s="2"/>
      <c r="K115" s="2"/>
      <c r="L115" s="2"/>
      <c r="M115" s="2"/>
      <c r="N115" s="2"/>
      <c r="O115" s="2"/>
      <c r="P115" s="2"/>
      <c r="Q115" s="2"/>
      <c r="R115" s="2"/>
      <c r="S115" s="2"/>
      <c r="T115" s="2"/>
      <c r="U115" s="2"/>
    </row>
    <row r="116" spans="1:21">
      <c r="A116" s="1"/>
      <c r="B116" s="2"/>
      <c r="C116" s="2"/>
      <c r="D116" s="3"/>
      <c r="E116" s="4"/>
      <c r="F116" s="2"/>
      <c r="G116" s="2"/>
      <c r="H116" s="2"/>
      <c r="I116" s="2"/>
      <c r="J116" s="2"/>
      <c r="K116" s="2"/>
      <c r="L116" s="2"/>
      <c r="M116" s="2"/>
      <c r="N116" s="2"/>
      <c r="O116" s="2"/>
      <c r="P116" s="2"/>
      <c r="Q116" s="2"/>
      <c r="R116" s="2"/>
      <c r="S116" s="2"/>
      <c r="T116" s="2"/>
      <c r="U116" s="2"/>
    </row>
    <row r="117" spans="1:21">
      <c r="A117" s="1"/>
      <c r="B117" s="2"/>
      <c r="C117" s="2"/>
      <c r="D117" s="3"/>
      <c r="E117" s="4"/>
      <c r="F117" s="2"/>
      <c r="G117" s="2"/>
      <c r="H117" s="2"/>
      <c r="I117" s="2"/>
      <c r="J117" s="2"/>
      <c r="K117" s="2"/>
      <c r="L117" s="2"/>
      <c r="M117" s="2"/>
      <c r="N117" s="2"/>
      <c r="O117" s="2"/>
      <c r="P117" s="2"/>
      <c r="Q117" s="2"/>
      <c r="R117" s="2"/>
      <c r="S117" s="2"/>
      <c r="T117" s="2"/>
      <c r="U117" s="2"/>
    </row>
    <row r="118" spans="1:21">
      <c r="A118" s="1"/>
      <c r="B118" s="2"/>
      <c r="C118" s="2"/>
      <c r="D118" s="3"/>
      <c r="E118" s="4"/>
      <c r="F118" s="2"/>
      <c r="G118" s="2"/>
      <c r="H118" s="2"/>
      <c r="I118" s="2"/>
      <c r="J118" s="2"/>
      <c r="K118" s="2"/>
      <c r="L118" s="2"/>
      <c r="M118" s="2"/>
      <c r="N118" s="2"/>
      <c r="O118" s="2"/>
      <c r="P118" s="2"/>
      <c r="Q118" s="2"/>
      <c r="R118" s="2"/>
      <c r="S118" s="2"/>
      <c r="T118" s="2"/>
      <c r="U118" s="2"/>
    </row>
    <row r="119" spans="1:21">
      <c r="A119" s="1"/>
      <c r="B119" s="2"/>
      <c r="C119" s="2"/>
      <c r="D119" s="3"/>
      <c r="E119" s="4"/>
      <c r="F119" s="2"/>
      <c r="G119" s="2"/>
      <c r="H119" s="2"/>
      <c r="I119" s="2"/>
      <c r="J119" s="2"/>
      <c r="K119" s="2"/>
      <c r="L119" s="2"/>
      <c r="M119" s="2"/>
      <c r="N119" s="2"/>
      <c r="O119" s="2"/>
      <c r="P119" s="2"/>
      <c r="Q119" s="2"/>
      <c r="R119" s="2"/>
      <c r="S119" s="2"/>
      <c r="T119" s="2"/>
      <c r="U119" s="2"/>
    </row>
    <row r="120" spans="1:21">
      <c r="A120" s="1"/>
      <c r="B120" s="2"/>
      <c r="C120" s="2"/>
      <c r="D120" s="3"/>
      <c r="E120" s="4"/>
      <c r="F120" s="2"/>
      <c r="G120" s="2"/>
      <c r="H120" s="2"/>
      <c r="I120" s="2"/>
      <c r="J120" s="2"/>
      <c r="K120" s="2"/>
      <c r="L120" s="2"/>
      <c r="M120" s="2"/>
      <c r="N120" s="2"/>
      <c r="O120" s="2"/>
      <c r="P120" s="2"/>
      <c r="Q120" s="2"/>
      <c r="R120" s="2"/>
      <c r="S120" s="2"/>
      <c r="T120" s="2"/>
      <c r="U120" s="2"/>
    </row>
    <row r="121" spans="1:21">
      <c r="A121" s="1"/>
      <c r="B121" s="2"/>
      <c r="C121" s="2"/>
      <c r="D121" s="3"/>
      <c r="E121" s="4"/>
      <c r="F121" s="2"/>
      <c r="G121" s="2"/>
      <c r="H121" s="2"/>
      <c r="I121" s="2"/>
      <c r="J121" s="2"/>
      <c r="K121" s="2"/>
      <c r="L121" s="2"/>
      <c r="M121" s="2"/>
      <c r="N121" s="2"/>
      <c r="O121" s="2"/>
      <c r="P121" s="2"/>
      <c r="Q121" s="2"/>
      <c r="R121" s="2"/>
      <c r="S121" s="2"/>
      <c r="T121" s="2"/>
      <c r="U121" s="2"/>
    </row>
    <row r="122" spans="1:21">
      <c r="A122" s="1"/>
      <c r="B122" s="2"/>
      <c r="C122" s="2"/>
      <c r="D122" s="3"/>
      <c r="E122" s="4"/>
      <c r="F122" s="2"/>
      <c r="G122" s="2"/>
      <c r="H122" s="2"/>
      <c r="I122" s="2"/>
      <c r="J122" s="2"/>
      <c r="K122" s="2"/>
      <c r="L122" s="2"/>
      <c r="M122" s="2"/>
      <c r="N122" s="2"/>
      <c r="O122" s="2"/>
      <c r="P122" s="2"/>
      <c r="Q122" s="2"/>
      <c r="R122" s="2"/>
      <c r="S122" s="2"/>
      <c r="T122" s="2"/>
      <c r="U122" s="2"/>
    </row>
    <row r="123" spans="1:21">
      <c r="A123" s="1"/>
      <c r="B123" s="2"/>
      <c r="C123" s="2"/>
      <c r="D123" s="3"/>
      <c r="E123" s="4"/>
      <c r="F123" s="2"/>
      <c r="G123" s="2"/>
      <c r="H123" s="2"/>
      <c r="I123" s="2"/>
      <c r="J123" s="2"/>
      <c r="K123" s="2"/>
      <c r="L123" s="2"/>
      <c r="M123" s="2"/>
      <c r="N123" s="2"/>
      <c r="O123" s="2"/>
      <c r="P123" s="2"/>
      <c r="Q123" s="2"/>
      <c r="R123" s="2"/>
      <c r="S123" s="2"/>
      <c r="T123" s="2"/>
      <c r="U123" s="2"/>
    </row>
    <row r="124" spans="1:21">
      <c r="A124" s="1"/>
      <c r="B124" s="2"/>
      <c r="C124" s="2"/>
      <c r="D124" s="3"/>
      <c r="E124" s="4"/>
      <c r="F124" s="2"/>
      <c r="G124" s="2"/>
      <c r="H124" s="2"/>
      <c r="I124" s="2"/>
      <c r="J124" s="2"/>
      <c r="K124" s="2"/>
      <c r="L124" s="2"/>
      <c r="M124" s="2"/>
      <c r="N124" s="2"/>
      <c r="O124" s="2"/>
      <c r="P124" s="2"/>
      <c r="Q124" s="2"/>
      <c r="R124" s="2"/>
      <c r="S124" s="2"/>
      <c r="T124" s="2"/>
      <c r="U124" s="2"/>
    </row>
    <row r="125" spans="1:21">
      <c r="A125" s="1"/>
      <c r="B125" s="2"/>
      <c r="C125" s="2"/>
      <c r="D125" s="3"/>
      <c r="E125" s="4"/>
      <c r="F125" s="2"/>
      <c r="G125" s="2"/>
      <c r="H125" s="2"/>
      <c r="I125" s="2"/>
      <c r="J125" s="2"/>
      <c r="K125" s="2"/>
      <c r="L125" s="2"/>
      <c r="M125" s="2"/>
      <c r="N125" s="2"/>
      <c r="O125" s="2"/>
      <c r="P125" s="2"/>
      <c r="Q125" s="2"/>
      <c r="R125" s="2"/>
      <c r="S125" s="2"/>
      <c r="T125" s="2"/>
      <c r="U125" s="2"/>
    </row>
    <row r="126" spans="1:21">
      <c r="A126" s="1"/>
      <c r="B126" s="2"/>
      <c r="C126" s="2"/>
      <c r="D126" s="3"/>
      <c r="E126" s="4"/>
      <c r="F126" s="2"/>
      <c r="G126" s="2"/>
      <c r="H126" s="2"/>
      <c r="I126" s="2"/>
      <c r="J126" s="2"/>
      <c r="K126" s="2"/>
      <c r="L126" s="2"/>
      <c r="M126" s="2"/>
      <c r="N126" s="2"/>
      <c r="O126" s="2"/>
      <c r="P126" s="2"/>
      <c r="Q126" s="2"/>
      <c r="R126" s="2"/>
      <c r="S126" s="2"/>
      <c r="T126" s="2"/>
      <c r="U126" s="2"/>
    </row>
    <row r="127" spans="1:21">
      <c r="A127" s="1"/>
      <c r="B127" s="2"/>
      <c r="C127" s="2"/>
      <c r="D127" s="3"/>
      <c r="E127" s="4"/>
      <c r="F127" s="2"/>
      <c r="G127" s="2"/>
      <c r="H127" s="2"/>
      <c r="I127" s="2"/>
      <c r="J127" s="2"/>
      <c r="K127" s="2"/>
      <c r="L127" s="2"/>
      <c r="M127" s="2"/>
      <c r="N127" s="2"/>
      <c r="O127" s="2"/>
      <c r="P127" s="2"/>
      <c r="Q127" s="2"/>
      <c r="R127" s="2"/>
      <c r="S127" s="2"/>
      <c r="T127" s="2"/>
      <c r="U127" s="2"/>
    </row>
    <row r="128" spans="1:21">
      <c r="A128" s="1"/>
      <c r="B128" s="2"/>
      <c r="C128" s="2"/>
      <c r="D128" s="3"/>
      <c r="E128" s="4"/>
      <c r="F128" s="2"/>
      <c r="G128" s="2"/>
      <c r="H128" s="2"/>
      <c r="I128" s="2"/>
      <c r="J128" s="2"/>
      <c r="K128" s="2"/>
      <c r="L128" s="2"/>
      <c r="M128" s="2"/>
      <c r="N128" s="2"/>
      <c r="O128" s="2"/>
      <c r="P128" s="2"/>
      <c r="Q128" s="2"/>
      <c r="R128" s="2"/>
      <c r="S128" s="2"/>
      <c r="T128" s="2"/>
      <c r="U128" s="2"/>
    </row>
    <row r="129" spans="1:21">
      <c r="A129" s="1"/>
      <c r="B129" s="2"/>
      <c r="C129" s="2"/>
      <c r="D129" s="3"/>
      <c r="E129" s="4"/>
      <c r="F129" s="2"/>
      <c r="G129" s="2"/>
      <c r="H129" s="2"/>
      <c r="I129" s="2"/>
      <c r="J129" s="2"/>
      <c r="K129" s="2"/>
      <c r="L129" s="2"/>
      <c r="M129" s="2"/>
      <c r="N129" s="2"/>
      <c r="O129" s="2"/>
      <c r="P129" s="2"/>
      <c r="Q129" s="2"/>
      <c r="R129" s="2"/>
      <c r="S129" s="2"/>
      <c r="T129" s="2"/>
      <c r="U129" s="2"/>
    </row>
    <row r="130" spans="1:21">
      <c r="A130" s="1"/>
      <c r="B130" s="2"/>
      <c r="C130" s="2"/>
      <c r="D130" s="3"/>
      <c r="E130" s="4"/>
      <c r="F130" s="2"/>
      <c r="G130" s="2"/>
      <c r="H130" s="2"/>
      <c r="I130" s="2"/>
      <c r="J130" s="2"/>
      <c r="K130" s="2"/>
      <c r="L130" s="2"/>
      <c r="M130" s="2"/>
      <c r="N130" s="2"/>
      <c r="O130" s="2"/>
      <c r="P130" s="2"/>
      <c r="Q130" s="2"/>
      <c r="R130" s="2"/>
      <c r="S130" s="2"/>
      <c r="T130" s="2"/>
      <c r="U130" s="2"/>
    </row>
    <row r="131" spans="1:21">
      <c r="A131" s="1"/>
      <c r="B131" s="2"/>
      <c r="C131" s="2"/>
      <c r="D131" s="3"/>
      <c r="E131" s="4"/>
      <c r="F131" s="2"/>
      <c r="G131" s="2"/>
      <c r="H131" s="2"/>
      <c r="I131" s="2"/>
      <c r="J131" s="2"/>
      <c r="K131" s="2"/>
      <c r="L131" s="2"/>
      <c r="M131" s="2"/>
      <c r="N131" s="2"/>
      <c r="O131" s="2"/>
      <c r="P131" s="2"/>
      <c r="Q131" s="2"/>
      <c r="R131" s="2"/>
      <c r="S131" s="2"/>
      <c r="T131" s="2"/>
      <c r="U131" s="2"/>
    </row>
    <row r="132" spans="1:21">
      <c r="A132" s="1"/>
      <c r="B132" s="2"/>
      <c r="C132" s="2"/>
      <c r="D132" s="3"/>
      <c r="E132" s="4"/>
      <c r="F132" s="2"/>
      <c r="G132" s="2"/>
      <c r="H132" s="2"/>
      <c r="I132" s="2"/>
      <c r="J132" s="2"/>
      <c r="K132" s="2"/>
      <c r="L132" s="2"/>
      <c r="M132" s="2"/>
      <c r="N132" s="2"/>
      <c r="O132" s="2"/>
      <c r="P132" s="2"/>
      <c r="Q132" s="2"/>
      <c r="R132" s="2"/>
      <c r="S132" s="2"/>
      <c r="T132" s="2"/>
      <c r="U132" s="2"/>
    </row>
    <row r="133" spans="1:21">
      <c r="A133" s="1"/>
      <c r="B133" s="2"/>
      <c r="C133" s="2"/>
      <c r="D133" s="3"/>
      <c r="E133" s="4"/>
      <c r="F133" s="2"/>
      <c r="G133" s="2"/>
      <c r="H133" s="2"/>
      <c r="I133" s="2"/>
      <c r="J133" s="2"/>
      <c r="K133" s="2"/>
      <c r="L133" s="2"/>
      <c r="M133" s="2"/>
      <c r="N133" s="2"/>
      <c r="O133" s="2"/>
      <c r="P133" s="2"/>
      <c r="Q133" s="2"/>
      <c r="R133" s="2"/>
      <c r="S133" s="2"/>
      <c r="T133" s="2"/>
      <c r="U133" s="2"/>
    </row>
    <row r="134" spans="1:21">
      <c r="A134" s="1"/>
      <c r="B134" s="2"/>
      <c r="C134" s="2"/>
      <c r="D134" s="3"/>
      <c r="E134" s="4"/>
      <c r="F134" s="2"/>
      <c r="G134" s="2"/>
      <c r="H134" s="2"/>
      <c r="I134" s="2"/>
      <c r="J134" s="2"/>
      <c r="K134" s="2"/>
      <c r="L134" s="2"/>
      <c r="M134" s="2"/>
      <c r="N134" s="2"/>
      <c r="O134" s="2"/>
      <c r="P134" s="2"/>
      <c r="Q134" s="2"/>
      <c r="R134" s="2"/>
      <c r="S134" s="2"/>
      <c r="T134" s="2"/>
      <c r="U134" s="2"/>
    </row>
    <row r="135" spans="1:21">
      <c r="A135" s="1"/>
      <c r="B135" s="2"/>
      <c r="C135" s="2"/>
      <c r="D135" s="3"/>
      <c r="E135" s="4"/>
      <c r="F135" s="2"/>
      <c r="G135" s="2"/>
      <c r="H135" s="2"/>
      <c r="I135" s="2"/>
      <c r="J135" s="2"/>
      <c r="K135" s="2"/>
      <c r="L135" s="2"/>
      <c r="M135" s="2"/>
      <c r="N135" s="2"/>
      <c r="O135" s="2"/>
      <c r="P135" s="2"/>
      <c r="Q135" s="2"/>
      <c r="R135" s="2"/>
      <c r="S135" s="2"/>
      <c r="T135" s="2"/>
      <c r="U135" s="2"/>
    </row>
    <row r="136" spans="1:21">
      <c r="A136" s="1"/>
      <c r="B136" s="2"/>
      <c r="C136" s="2"/>
      <c r="D136" s="3"/>
      <c r="E136" s="4"/>
      <c r="F136" s="2"/>
      <c r="G136" s="2"/>
      <c r="H136" s="2"/>
      <c r="I136" s="2"/>
      <c r="J136" s="2"/>
      <c r="K136" s="2"/>
      <c r="L136" s="2"/>
      <c r="M136" s="2"/>
      <c r="N136" s="2"/>
      <c r="O136" s="2"/>
      <c r="P136" s="2"/>
      <c r="Q136" s="2"/>
      <c r="R136" s="2"/>
      <c r="S136" s="2"/>
      <c r="T136" s="2"/>
      <c r="U136" s="2"/>
    </row>
    <row r="137" spans="1:21">
      <c r="A137" s="1"/>
      <c r="B137" s="2"/>
      <c r="C137" s="2"/>
      <c r="D137" s="3"/>
      <c r="E137" s="4"/>
      <c r="F137" s="2"/>
      <c r="G137" s="2"/>
      <c r="H137" s="2"/>
      <c r="I137" s="2"/>
      <c r="J137" s="2"/>
      <c r="K137" s="2"/>
      <c r="L137" s="2"/>
      <c r="M137" s="2"/>
      <c r="N137" s="2"/>
      <c r="O137" s="2"/>
      <c r="P137" s="2"/>
      <c r="Q137" s="2"/>
      <c r="R137" s="2"/>
      <c r="S137" s="2"/>
      <c r="T137" s="2"/>
      <c r="U137" s="2"/>
    </row>
    <row r="138" spans="1:21">
      <c r="A138" s="1"/>
      <c r="B138" s="2"/>
      <c r="C138" s="2"/>
      <c r="D138" s="3"/>
      <c r="E138" s="4"/>
      <c r="F138" s="2"/>
      <c r="G138" s="2"/>
      <c r="H138" s="2"/>
      <c r="I138" s="2"/>
      <c r="J138" s="2"/>
      <c r="K138" s="2"/>
      <c r="L138" s="2"/>
      <c r="M138" s="2"/>
      <c r="N138" s="2"/>
      <c r="O138" s="2"/>
      <c r="P138" s="2"/>
      <c r="Q138" s="2"/>
      <c r="R138" s="2"/>
      <c r="S138" s="2"/>
      <c r="T138" s="2"/>
      <c r="U138" s="2"/>
    </row>
    <row r="139" spans="1:21">
      <c r="A139" s="1"/>
      <c r="B139" s="2"/>
      <c r="C139" s="2"/>
      <c r="D139" s="3"/>
      <c r="E139" s="4"/>
      <c r="F139" s="2"/>
      <c r="G139" s="2"/>
      <c r="H139" s="2"/>
      <c r="I139" s="2"/>
      <c r="J139" s="2"/>
      <c r="K139" s="2"/>
      <c r="L139" s="2"/>
      <c r="M139" s="2"/>
      <c r="N139" s="2"/>
      <c r="O139" s="2"/>
      <c r="P139" s="2"/>
      <c r="Q139" s="2"/>
      <c r="R139" s="2"/>
      <c r="S139" s="2"/>
      <c r="T139" s="2"/>
      <c r="U139" s="2"/>
    </row>
    <row r="140" spans="1:21">
      <c r="A140" s="1"/>
      <c r="B140" s="2"/>
      <c r="C140" s="2"/>
      <c r="D140" s="3"/>
      <c r="E140" s="4"/>
      <c r="F140" s="2"/>
      <c r="G140" s="2"/>
      <c r="H140" s="2"/>
      <c r="I140" s="2"/>
      <c r="J140" s="2"/>
      <c r="K140" s="2"/>
      <c r="L140" s="2"/>
      <c r="M140" s="2"/>
      <c r="N140" s="2"/>
      <c r="O140" s="2"/>
      <c r="P140" s="2"/>
      <c r="Q140" s="2"/>
      <c r="R140" s="2"/>
      <c r="S140" s="2"/>
      <c r="T140" s="2"/>
      <c r="U140" s="2"/>
    </row>
    <row r="141" spans="1:21">
      <c r="A141" s="1"/>
      <c r="B141" s="2"/>
      <c r="C141" s="2"/>
      <c r="D141" s="3"/>
      <c r="E141" s="4"/>
      <c r="F141" s="2"/>
      <c r="G141" s="2"/>
      <c r="H141" s="2"/>
      <c r="I141" s="2"/>
      <c r="J141" s="2"/>
      <c r="K141" s="2"/>
      <c r="L141" s="2"/>
      <c r="M141" s="2"/>
      <c r="N141" s="2"/>
      <c r="O141" s="2"/>
      <c r="P141" s="2"/>
      <c r="Q141" s="2"/>
      <c r="R141" s="2"/>
      <c r="S141" s="2"/>
      <c r="T141" s="2"/>
      <c r="U141" s="2"/>
    </row>
    <row r="142" spans="1:21">
      <c r="A142" s="1"/>
      <c r="B142" s="2"/>
      <c r="C142" s="2"/>
      <c r="D142" s="3"/>
      <c r="E142" s="4"/>
      <c r="F142" s="2"/>
      <c r="G142" s="2"/>
      <c r="H142" s="2"/>
      <c r="I142" s="2"/>
      <c r="J142" s="2"/>
      <c r="K142" s="2"/>
      <c r="L142" s="2"/>
      <c r="M142" s="2"/>
      <c r="N142" s="2"/>
      <c r="O142" s="2"/>
      <c r="P142" s="2"/>
      <c r="Q142" s="2"/>
      <c r="R142" s="2"/>
      <c r="S142" s="2"/>
      <c r="T142" s="2"/>
      <c r="U142" s="2"/>
    </row>
    <row r="143" spans="1:21">
      <c r="A143" s="1"/>
      <c r="B143" s="2"/>
      <c r="C143" s="2"/>
      <c r="D143" s="3"/>
      <c r="E143" s="4"/>
      <c r="F143" s="2"/>
      <c r="G143" s="2"/>
      <c r="H143" s="2"/>
      <c r="I143" s="2"/>
      <c r="J143" s="2"/>
      <c r="K143" s="2"/>
      <c r="L143" s="2"/>
      <c r="M143" s="2"/>
      <c r="N143" s="2"/>
      <c r="O143" s="2"/>
      <c r="P143" s="2"/>
      <c r="Q143" s="2"/>
      <c r="R143" s="2"/>
      <c r="S143" s="2"/>
      <c r="T143" s="2"/>
      <c r="U143" s="2"/>
    </row>
    <row r="144" spans="1:21">
      <c r="A144" s="1"/>
      <c r="B144" s="2"/>
      <c r="C144" s="2"/>
      <c r="D144" s="3"/>
      <c r="E144" s="4"/>
      <c r="F144" s="2"/>
      <c r="G144" s="2"/>
      <c r="H144" s="2"/>
      <c r="I144" s="2"/>
      <c r="J144" s="2"/>
      <c r="K144" s="2"/>
      <c r="L144" s="2"/>
      <c r="M144" s="2"/>
      <c r="N144" s="2"/>
      <c r="O144" s="2"/>
      <c r="P144" s="2"/>
      <c r="Q144" s="2"/>
      <c r="R144" s="2"/>
      <c r="S144" s="2"/>
      <c r="T144" s="2"/>
      <c r="U144" s="2"/>
    </row>
    <row r="145" spans="1:21">
      <c r="A145" s="1"/>
      <c r="B145" s="2"/>
      <c r="C145" s="2"/>
      <c r="D145" s="3"/>
      <c r="E145" s="4"/>
      <c r="F145" s="2"/>
      <c r="G145" s="2"/>
      <c r="H145" s="2"/>
      <c r="I145" s="2"/>
      <c r="J145" s="2"/>
      <c r="K145" s="2"/>
      <c r="L145" s="2"/>
      <c r="M145" s="2"/>
      <c r="N145" s="2"/>
      <c r="O145" s="2"/>
      <c r="P145" s="2"/>
      <c r="Q145" s="2"/>
      <c r="R145" s="2"/>
      <c r="S145" s="2"/>
      <c r="T145" s="2"/>
      <c r="U145" s="2"/>
    </row>
    <row r="146" spans="1:21">
      <c r="A146" s="1"/>
      <c r="B146" s="2"/>
      <c r="C146" s="2"/>
      <c r="D146" s="3"/>
      <c r="E146" s="4"/>
      <c r="F146" s="2"/>
      <c r="G146" s="2"/>
      <c r="H146" s="2"/>
      <c r="I146" s="2"/>
      <c r="J146" s="2"/>
      <c r="K146" s="2"/>
      <c r="L146" s="2"/>
      <c r="M146" s="2"/>
      <c r="N146" s="2"/>
      <c r="O146" s="2"/>
      <c r="P146" s="2"/>
      <c r="Q146" s="2"/>
      <c r="R146" s="2"/>
      <c r="S146" s="2"/>
      <c r="T146" s="2"/>
      <c r="U146" s="2"/>
    </row>
    <row r="147" spans="1:21">
      <c r="A147" s="1"/>
      <c r="B147" s="2"/>
      <c r="C147" s="2"/>
      <c r="D147" s="3"/>
      <c r="E147" s="4"/>
      <c r="F147" s="2"/>
      <c r="G147" s="2"/>
      <c r="H147" s="2"/>
      <c r="I147" s="2"/>
      <c r="J147" s="2"/>
      <c r="K147" s="2"/>
      <c r="L147" s="2"/>
      <c r="M147" s="2"/>
      <c r="N147" s="2"/>
      <c r="O147" s="2"/>
      <c r="P147" s="2"/>
      <c r="Q147" s="2"/>
      <c r="R147" s="2"/>
      <c r="S147" s="2"/>
      <c r="T147" s="2"/>
      <c r="U147" s="2"/>
    </row>
    <row r="148" spans="1:21">
      <c r="A148" s="1"/>
      <c r="B148" s="2"/>
      <c r="C148" s="2"/>
      <c r="D148" s="3"/>
      <c r="E148" s="4"/>
      <c r="F148" s="2"/>
      <c r="G148" s="2"/>
      <c r="H148" s="2"/>
      <c r="I148" s="2"/>
      <c r="J148" s="2"/>
      <c r="K148" s="2"/>
      <c r="L148" s="2"/>
      <c r="M148" s="2"/>
      <c r="N148" s="2"/>
      <c r="O148" s="2"/>
      <c r="P148" s="2"/>
      <c r="Q148" s="2"/>
      <c r="R148" s="2"/>
      <c r="S148" s="2"/>
      <c r="T148" s="2"/>
      <c r="U148" s="2"/>
    </row>
    <row r="149" spans="1:21">
      <c r="A149" s="1"/>
      <c r="B149" s="2"/>
      <c r="C149" s="2"/>
      <c r="D149" s="3"/>
      <c r="E149" s="4"/>
      <c r="F149" s="2"/>
      <c r="G149" s="2"/>
      <c r="H149" s="2"/>
      <c r="I149" s="2"/>
      <c r="J149" s="2"/>
      <c r="K149" s="2"/>
      <c r="L149" s="2"/>
      <c r="M149" s="2"/>
      <c r="N149" s="2"/>
      <c r="O149" s="2"/>
      <c r="P149" s="2"/>
      <c r="Q149" s="2"/>
      <c r="R149" s="2"/>
      <c r="S149" s="2"/>
      <c r="T149" s="2"/>
      <c r="U149" s="2"/>
    </row>
    <row r="150" spans="1:21">
      <c r="A150" s="1"/>
      <c r="B150" s="2"/>
      <c r="C150" s="2"/>
      <c r="D150" s="3"/>
      <c r="E150" s="4"/>
      <c r="F150" s="2"/>
      <c r="G150" s="2"/>
      <c r="H150" s="2"/>
      <c r="I150" s="2"/>
      <c r="J150" s="2"/>
      <c r="K150" s="2"/>
      <c r="L150" s="2"/>
      <c r="M150" s="2"/>
      <c r="N150" s="2"/>
      <c r="O150" s="2"/>
      <c r="P150" s="2"/>
      <c r="Q150" s="2"/>
      <c r="R150" s="2"/>
      <c r="S150" s="2"/>
      <c r="T150" s="2"/>
      <c r="U150" s="2"/>
    </row>
    <row r="151" spans="1:21">
      <c r="A151" s="1"/>
      <c r="B151" s="2"/>
      <c r="C151" s="2"/>
      <c r="D151" s="3"/>
      <c r="E151" s="4"/>
      <c r="F151" s="2"/>
      <c r="G151" s="2"/>
      <c r="H151" s="2"/>
      <c r="I151" s="2"/>
      <c r="J151" s="2"/>
      <c r="K151" s="2"/>
      <c r="L151" s="2"/>
      <c r="M151" s="2"/>
      <c r="N151" s="2"/>
      <c r="O151" s="2"/>
      <c r="P151" s="2"/>
      <c r="Q151" s="2"/>
      <c r="R151" s="2"/>
      <c r="S151" s="2"/>
      <c r="T151" s="2"/>
      <c r="U151" s="2"/>
    </row>
    <row r="152" spans="1:21">
      <c r="A152" s="1"/>
      <c r="B152" s="2"/>
      <c r="C152" s="2"/>
      <c r="D152" s="3"/>
      <c r="E152" s="4"/>
      <c r="F152" s="2"/>
      <c r="G152" s="2"/>
      <c r="H152" s="2"/>
      <c r="I152" s="2"/>
      <c r="J152" s="2"/>
      <c r="K152" s="2"/>
      <c r="L152" s="2"/>
      <c r="M152" s="2"/>
      <c r="N152" s="2"/>
      <c r="O152" s="2"/>
      <c r="P152" s="2"/>
      <c r="Q152" s="2"/>
      <c r="R152" s="2"/>
      <c r="S152" s="2"/>
      <c r="T152" s="2"/>
      <c r="U152" s="2"/>
    </row>
    <row r="153" spans="1:21">
      <c r="A153" s="1"/>
      <c r="B153" s="2"/>
      <c r="C153" s="2"/>
      <c r="D153" s="3"/>
      <c r="E153" s="4"/>
      <c r="F153" s="2"/>
      <c r="G153" s="2"/>
      <c r="H153" s="2"/>
      <c r="I153" s="2"/>
      <c r="J153" s="2"/>
      <c r="K153" s="2"/>
      <c r="L153" s="2"/>
      <c r="M153" s="2"/>
      <c r="N153" s="2"/>
      <c r="O153" s="2"/>
      <c r="P153" s="2"/>
      <c r="Q153" s="2"/>
      <c r="R153" s="2"/>
      <c r="S153" s="2"/>
      <c r="T153" s="2"/>
      <c r="U153" s="2"/>
    </row>
    <row r="154" spans="1:21">
      <c r="A154" s="1"/>
      <c r="B154" s="2"/>
      <c r="C154" s="2"/>
      <c r="D154" s="3"/>
      <c r="E154" s="4"/>
      <c r="F154" s="2"/>
      <c r="G154" s="2"/>
      <c r="H154" s="2"/>
      <c r="I154" s="2"/>
      <c r="J154" s="2"/>
      <c r="K154" s="2"/>
      <c r="L154" s="2"/>
      <c r="M154" s="2"/>
      <c r="N154" s="2"/>
      <c r="O154" s="2"/>
      <c r="P154" s="2"/>
      <c r="Q154" s="2"/>
      <c r="R154" s="2"/>
      <c r="S154" s="2"/>
      <c r="T154" s="2"/>
      <c r="U154" s="2"/>
    </row>
    <row r="155" spans="1:21">
      <c r="A155" s="1"/>
      <c r="B155" s="2"/>
      <c r="C155" s="2"/>
      <c r="D155" s="3"/>
      <c r="E155" s="4"/>
      <c r="F155" s="2"/>
      <c r="G155" s="2"/>
      <c r="H155" s="2"/>
      <c r="I155" s="2"/>
      <c r="J155" s="2"/>
      <c r="K155" s="2"/>
      <c r="L155" s="2"/>
      <c r="M155" s="2"/>
      <c r="N155" s="2"/>
      <c r="O155" s="2"/>
      <c r="P155" s="2"/>
      <c r="Q155" s="2"/>
      <c r="R155" s="2"/>
      <c r="S155" s="2"/>
      <c r="T155" s="2"/>
      <c r="U155" s="2"/>
    </row>
    <row r="156" spans="1:21">
      <c r="A156" s="1"/>
      <c r="B156" s="2"/>
      <c r="C156" s="2"/>
      <c r="D156" s="3"/>
      <c r="E156" s="4"/>
      <c r="F156" s="2"/>
      <c r="G156" s="2"/>
      <c r="H156" s="2"/>
      <c r="I156" s="2"/>
      <c r="J156" s="2"/>
      <c r="K156" s="2"/>
      <c r="L156" s="2"/>
      <c r="M156" s="2"/>
      <c r="N156" s="2"/>
      <c r="O156" s="2"/>
      <c r="P156" s="2"/>
      <c r="Q156" s="2"/>
      <c r="R156" s="2"/>
      <c r="S156" s="2"/>
      <c r="T156" s="2"/>
      <c r="U156" s="2"/>
    </row>
    <row r="157" spans="1:21">
      <c r="A157" s="1"/>
      <c r="B157" s="2"/>
      <c r="C157" s="2"/>
      <c r="D157" s="3"/>
      <c r="E157" s="4"/>
      <c r="F157" s="2"/>
      <c r="G157" s="2"/>
      <c r="H157" s="2"/>
      <c r="I157" s="2"/>
      <c r="J157" s="2"/>
      <c r="K157" s="2"/>
      <c r="L157" s="2"/>
      <c r="M157" s="2"/>
      <c r="N157" s="2"/>
      <c r="O157" s="2"/>
      <c r="P157" s="2"/>
      <c r="Q157" s="2"/>
      <c r="R157" s="2"/>
      <c r="S157" s="2"/>
      <c r="T157" s="2"/>
      <c r="U157" s="2"/>
    </row>
    <row r="158" spans="1:21">
      <c r="A158" s="1"/>
      <c r="B158" s="2"/>
      <c r="C158" s="2"/>
      <c r="D158" s="3"/>
      <c r="E158" s="4"/>
      <c r="F158" s="2"/>
      <c r="G158" s="2"/>
      <c r="H158" s="2"/>
      <c r="I158" s="2"/>
      <c r="J158" s="2"/>
      <c r="K158" s="2"/>
      <c r="L158" s="2"/>
      <c r="M158" s="2"/>
      <c r="N158" s="2"/>
      <c r="O158" s="2"/>
      <c r="P158" s="2"/>
      <c r="Q158" s="2"/>
      <c r="R158" s="2"/>
      <c r="S158" s="2"/>
      <c r="T158" s="2"/>
      <c r="U158" s="2"/>
    </row>
    <row r="159" spans="1:21">
      <c r="A159" s="1"/>
      <c r="B159" s="2"/>
      <c r="C159" s="2"/>
      <c r="D159" s="3"/>
      <c r="E159" s="4"/>
      <c r="F159" s="2"/>
      <c r="G159" s="2"/>
      <c r="H159" s="2"/>
      <c r="I159" s="2"/>
      <c r="J159" s="2"/>
      <c r="K159" s="2"/>
      <c r="L159" s="2"/>
      <c r="M159" s="2"/>
      <c r="N159" s="2"/>
      <c r="O159" s="2"/>
      <c r="P159" s="2"/>
      <c r="Q159" s="2"/>
      <c r="R159" s="2"/>
      <c r="S159" s="2"/>
      <c r="T159" s="2"/>
      <c r="U159" s="2"/>
    </row>
    <row r="160" spans="1:21">
      <c r="A160" s="1"/>
      <c r="B160" s="2"/>
      <c r="C160" s="2"/>
      <c r="D160" s="3"/>
      <c r="E160" s="4"/>
      <c r="F160" s="2"/>
      <c r="G160" s="2"/>
      <c r="H160" s="2"/>
      <c r="I160" s="2"/>
      <c r="J160" s="2"/>
      <c r="K160" s="2"/>
      <c r="L160" s="2"/>
      <c r="M160" s="2"/>
      <c r="N160" s="2"/>
      <c r="O160" s="2"/>
      <c r="P160" s="2"/>
      <c r="Q160" s="2"/>
      <c r="R160" s="2"/>
      <c r="S160" s="2"/>
      <c r="T160" s="2"/>
      <c r="U160" s="2"/>
    </row>
    <row r="161" spans="1:21">
      <c r="A161" s="1"/>
      <c r="B161" s="2"/>
      <c r="C161" s="2"/>
      <c r="D161" s="3"/>
      <c r="E161" s="4"/>
      <c r="F161" s="2"/>
      <c r="G161" s="2"/>
      <c r="H161" s="2"/>
      <c r="I161" s="2"/>
      <c r="J161" s="2"/>
      <c r="K161" s="2"/>
      <c r="L161" s="2"/>
      <c r="M161" s="2"/>
      <c r="N161" s="2"/>
      <c r="O161" s="2"/>
      <c r="P161" s="2"/>
      <c r="Q161" s="2"/>
      <c r="R161" s="2"/>
      <c r="S161" s="2"/>
      <c r="T161" s="2"/>
      <c r="U161" s="2"/>
    </row>
    <row r="162" spans="1:21">
      <c r="A162" s="1"/>
      <c r="B162" s="2"/>
      <c r="C162" s="2"/>
      <c r="D162" s="3"/>
      <c r="E162" s="4"/>
      <c r="F162" s="2"/>
      <c r="G162" s="2"/>
      <c r="H162" s="2"/>
      <c r="I162" s="2"/>
      <c r="J162" s="2"/>
      <c r="K162" s="2"/>
      <c r="L162" s="2"/>
      <c r="M162" s="2"/>
      <c r="N162" s="2"/>
      <c r="O162" s="2"/>
      <c r="P162" s="2"/>
      <c r="Q162" s="2"/>
      <c r="R162" s="2"/>
      <c r="S162" s="2"/>
      <c r="T162" s="2"/>
      <c r="U162" s="2"/>
    </row>
    <row r="163" spans="1:21">
      <c r="A163" s="1"/>
      <c r="B163" s="2"/>
      <c r="C163" s="2"/>
      <c r="D163" s="3"/>
      <c r="E163" s="4"/>
      <c r="F163" s="2"/>
      <c r="G163" s="2"/>
      <c r="H163" s="2"/>
      <c r="I163" s="2"/>
      <c r="J163" s="2"/>
      <c r="K163" s="2"/>
      <c r="L163" s="2"/>
      <c r="M163" s="2"/>
      <c r="N163" s="2"/>
      <c r="O163" s="2"/>
      <c r="P163" s="2"/>
      <c r="Q163" s="2"/>
      <c r="R163" s="2"/>
      <c r="S163" s="2"/>
      <c r="T163" s="2"/>
      <c r="U163" s="2"/>
    </row>
    <row r="164" spans="1:21">
      <c r="A164" s="1"/>
      <c r="B164" s="2"/>
      <c r="C164" s="2"/>
      <c r="D164" s="3"/>
      <c r="E164" s="4"/>
      <c r="F164" s="2"/>
      <c r="G164" s="2"/>
      <c r="H164" s="2"/>
      <c r="I164" s="2"/>
      <c r="J164" s="2"/>
      <c r="K164" s="2"/>
      <c r="L164" s="2"/>
      <c r="M164" s="2"/>
      <c r="N164" s="2"/>
      <c r="O164" s="2"/>
      <c r="P164" s="2"/>
      <c r="Q164" s="2"/>
      <c r="R164" s="2"/>
      <c r="S164" s="2"/>
      <c r="T164" s="2"/>
      <c r="U164" s="2"/>
    </row>
    <row r="165" spans="1:21">
      <c r="A165" s="1"/>
      <c r="B165" s="2"/>
      <c r="C165" s="2"/>
      <c r="D165" s="3"/>
      <c r="E165" s="4"/>
      <c r="F165" s="2"/>
      <c r="G165" s="2"/>
      <c r="H165" s="2"/>
      <c r="I165" s="2"/>
      <c r="J165" s="2"/>
      <c r="K165" s="2"/>
      <c r="L165" s="2"/>
      <c r="M165" s="2"/>
      <c r="N165" s="2"/>
      <c r="O165" s="2"/>
      <c r="P165" s="2"/>
      <c r="Q165" s="2"/>
      <c r="R165" s="2"/>
      <c r="S165" s="2"/>
      <c r="T165" s="2"/>
      <c r="U165" s="2"/>
    </row>
    <row r="166" spans="1:21">
      <c r="A166" s="1"/>
      <c r="B166" s="2"/>
      <c r="C166" s="2"/>
      <c r="D166" s="3"/>
      <c r="E166" s="4"/>
      <c r="F166" s="2"/>
      <c r="G166" s="2"/>
      <c r="H166" s="2"/>
      <c r="I166" s="2"/>
      <c r="J166" s="2"/>
      <c r="K166" s="2"/>
      <c r="L166" s="2"/>
      <c r="M166" s="2"/>
      <c r="N166" s="2"/>
      <c r="O166" s="2"/>
      <c r="P166" s="2"/>
      <c r="Q166" s="2"/>
      <c r="R166" s="2"/>
      <c r="S166" s="2"/>
      <c r="T166" s="2"/>
      <c r="U166" s="2"/>
    </row>
    <row r="167" spans="1:21">
      <c r="A167" s="1"/>
      <c r="B167" s="2"/>
      <c r="C167" s="2"/>
      <c r="D167" s="3"/>
      <c r="E167" s="4"/>
      <c r="F167" s="2"/>
      <c r="G167" s="2"/>
      <c r="H167" s="2"/>
      <c r="I167" s="2"/>
      <c r="J167" s="2"/>
      <c r="K167" s="2"/>
      <c r="L167" s="2"/>
      <c r="M167" s="2"/>
      <c r="N167" s="2"/>
      <c r="O167" s="2"/>
      <c r="P167" s="2"/>
      <c r="Q167" s="2"/>
      <c r="R167" s="2"/>
      <c r="S167" s="2"/>
      <c r="T167" s="2"/>
      <c r="U167" s="2"/>
    </row>
    <row r="168" spans="1:21">
      <c r="A168" s="1"/>
      <c r="B168" s="2"/>
      <c r="C168" s="2"/>
      <c r="D168" s="3"/>
      <c r="E168" s="4"/>
      <c r="F168" s="2"/>
      <c r="G168" s="2"/>
      <c r="H168" s="2"/>
      <c r="I168" s="2"/>
      <c r="J168" s="2"/>
      <c r="K168" s="2"/>
      <c r="L168" s="2"/>
      <c r="M168" s="2"/>
      <c r="N168" s="2"/>
      <c r="O168" s="2"/>
      <c r="P168" s="2"/>
      <c r="Q168" s="2"/>
      <c r="R168" s="2"/>
      <c r="S168" s="2"/>
      <c r="T168" s="2"/>
      <c r="U168" s="2"/>
    </row>
    <row r="169" spans="1:21">
      <c r="A169" s="1"/>
      <c r="B169" s="2"/>
      <c r="C169" s="2"/>
      <c r="D169" s="3"/>
      <c r="E169" s="4"/>
      <c r="F169" s="2"/>
      <c r="G169" s="2"/>
      <c r="H169" s="2"/>
      <c r="I169" s="2"/>
      <c r="J169" s="2"/>
      <c r="K169" s="2"/>
      <c r="L169" s="2"/>
      <c r="M169" s="2"/>
      <c r="N169" s="2"/>
      <c r="O169" s="2"/>
      <c r="P169" s="2"/>
      <c r="Q169" s="2"/>
      <c r="R169" s="2"/>
      <c r="S169" s="2"/>
      <c r="T169" s="2"/>
      <c r="U169" s="2"/>
    </row>
    <row r="170" spans="1:21">
      <c r="A170" s="1"/>
      <c r="B170" s="2"/>
      <c r="C170" s="2"/>
      <c r="D170" s="3"/>
      <c r="E170" s="4"/>
      <c r="F170" s="2"/>
      <c r="G170" s="2"/>
      <c r="H170" s="2"/>
      <c r="I170" s="2"/>
      <c r="J170" s="2"/>
      <c r="K170" s="2"/>
      <c r="L170" s="2"/>
      <c r="M170" s="2"/>
      <c r="N170" s="2"/>
      <c r="O170" s="2"/>
      <c r="P170" s="2"/>
      <c r="Q170" s="2"/>
      <c r="R170" s="2"/>
      <c r="S170" s="2"/>
      <c r="T170" s="2"/>
      <c r="U170" s="2"/>
    </row>
    <row r="171" spans="1:21">
      <c r="A171" s="1"/>
      <c r="B171" s="2"/>
      <c r="C171" s="2"/>
      <c r="D171" s="3"/>
      <c r="E171" s="4"/>
      <c r="F171" s="2"/>
      <c r="G171" s="2"/>
      <c r="H171" s="2"/>
      <c r="I171" s="2"/>
      <c r="J171" s="2"/>
      <c r="K171" s="2"/>
      <c r="L171" s="2"/>
      <c r="M171" s="2"/>
      <c r="N171" s="2"/>
      <c r="O171" s="2"/>
      <c r="P171" s="2"/>
      <c r="Q171" s="2"/>
      <c r="R171" s="2"/>
      <c r="S171" s="2"/>
      <c r="T171" s="2"/>
      <c r="U171" s="2"/>
    </row>
    <row r="172" spans="1:21">
      <c r="A172" s="1"/>
      <c r="B172" s="2"/>
      <c r="C172" s="2"/>
      <c r="D172" s="3"/>
      <c r="E172" s="4"/>
      <c r="F172" s="2"/>
      <c r="G172" s="2"/>
      <c r="H172" s="2"/>
      <c r="I172" s="2"/>
      <c r="J172" s="2"/>
      <c r="K172" s="2"/>
      <c r="L172" s="2"/>
      <c r="M172" s="2"/>
      <c r="N172" s="2"/>
      <c r="O172" s="2"/>
      <c r="P172" s="2"/>
      <c r="Q172" s="2"/>
      <c r="R172" s="2"/>
      <c r="S172" s="2"/>
      <c r="T172" s="2"/>
      <c r="U172" s="2"/>
    </row>
    <row r="173" spans="1:21">
      <c r="A173" s="1"/>
      <c r="B173" s="2"/>
      <c r="C173" s="2"/>
      <c r="D173" s="3"/>
      <c r="E173" s="4"/>
      <c r="F173" s="2"/>
      <c r="G173" s="2"/>
      <c r="H173" s="2"/>
      <c r="I173" s="2"/>
      <c r="J173" s="2"/>
      <c r="K173" s="2"/>
      <c r="L173" s="2"/>
      <c r="M173" s="2"/>
      <c r="N173" s="2"/>
      <c r="O173" s="2"/>
      <c r="P173" s="2"/>
      <c r="Q173" s="2"/>
      <c r="R173" s="2"/>
      <c r="S173" s="2"/>
      <c r="T173" s="2"/>
      <c r="U173" s="2"/>
    </row>
    <row r="174" spans="1:21">
      <c r="A174" s="1"/>
      <c r="B174" s="2"/>
      <c r="C174" s="2"/>
      <c r="D174" s="3"/>
      <c r="E174" s="4"/>
      <c r="F174" s="2"/>
      <c r="G174" s="2"/>
      <c r="H174" s="2"/>
      <c r="I174" s="2"/>
      <c r="J174" s="2"/>
      <c r="K174" s="2"/>
      <c r="L174" s="2"/>
      <c r="M174" s="2"/>
      <c r="N174" s="2"/>
      <c r="O174" s="2"/>
      <c r="P174" s="2"/>
      <c r="Q174" s="2"/>
      <c r="R174" s="2"/>
      <c r="S174" s="2"/>
      <c r="T174" s="2"/>
      <c r="U174" s="2"/>
    </row>
    <row r="175" spans="1:21">
      <c r="A175" s="1"/>
      <c r="B175" s="2"/>
      <c r="C175" s="2"/>
      <c r="D175" s="3"/>
      <c r="E175" s="4"/>
      <c r="F175" s="2"/>
      <c r="G175" s="2"/>
      <c r="H175" s="2"/>
      <c r="I175" s="2"/>
      <c r="J175" s="2"/>
      <c r="K175" s="2"/>
      <c r="L175" s="2"/>
      <c r="M175" s="2"/>
      <c r="N175" s="2"/>
      <c r="O175" s="2"/>
      <c r="P175" s="2"/>
      <c r="Q175" s="2"/>
      <c r="R175" s="2"/>
      <c r="S175" s="2"/>
      <c r="T175" s="2"/>
      <c r="U175" s="2"/>
    </row>
    <row r="176" spans="1:21">
      <c r="A176" s="1"/>
      <c r="B176" s="2"/>
      <c r="C176" s="2"/>
      <c r="D176" s="3"/>
      <c r="E176" s="4"/>
      <c r="F176" s="2"/>
      <c r="G176" s="2"/>
      <c r="H176" s="2"/>
      <c r="I176" s="2"/>
      <c r="J176" s="2"/>
      <c r="K176" s="2"/>
      <c r="L176" s="2"/>
      <c r="M176" s="2"/>
      <c r="N176" s="2"/>
      <c r="O176" s="2"/>
      <c r="P176" s="2"/>
      <c r="Q176" s="2"/>
      <c r="R176" s="2"/>
      <c r="S176" s="2"/>
      <c r="T176" s="2"/>
      <c r="U176" s="2"/>
    </row>
    <row r="177" spans="1:21">
      <c r="A177" s="1"/>
      <c r="B177" s="2"/>
      <c r="C177" s="2"/>
      <c r="D177" s="3"/>
      <c r="E177" s="4"/>
      <c r="F177" s="2"/>
      <c r="G177" s="2"/>
      <c r="H177" s="2"/>
      <c r="I177" s="2"/>
      <c r="J177" s="2"/>
      <c r="K177" s="2"/>
      <c r="L177" s="2"/>
      <c r="M177" s="2"/>
      <c r="N177" s="2"/>
      <c r="O177" s="2"/>
      <c r="P177" s="2"/>
      <c r="Q177" s="2"/>
      <c r="R177" s="2"/>
      <c r="S177" s="2"/>
      <c r="T177" s="2"/>
      <c r="U177" s="2"/>
    </row>
    <row r="178" spans="1:21">
      <c r="A178" s="1"/>
      <c r="B178" s="2"/>
      <c r="C178" s="2"/>
      <c r="D178" s="3"/>
      <c r="E178" s="4"/>
      <c r="F178" s="2"/>
      <c r="G178" s="2"/>
      <c r="H178" s="2"/>
      <c r="I178" s="2"/>
      <c r="J178" s="2"/>
      <c r="K178" s="2"/>
      <c r="L178" s="2"/>
      <c r="M178" s="2"/>
      <c r="N178" s="2"/>
      <c r="O178" s="2"/>
      <c r="P178" s="2"/>
      <c r="Q178" s="2"/>
      <c r="R178" s="2"/>
      <c r="S178" s="2"/>
      <c r="T178" s="2"/>
      <c r="U178" s="2"/>
    </row>
    <row r="179" spans="1:21">
      <c r="A179" s="1"/>
      <c r="B179" s="2"/>
      <c r="C179" s="2"/>
      <c r="D179" s="3"/>
      <c r="E179" s="4"/>
      <c r="F179" s="2"/>
      <c r="G179" s="2"/>
      <c r="H179" s="2"/>
      <c r="I179" s="2"/>
      <c r="J179" s="2"/>
      <c r="K179" s="2"/>
      <c r="L179" s="2"/>
      <c r="M179" s="2"/>
      <c r="N179" s="2"/>
      <c r="O179" s="2"/>
      <c r="P179" s="2"/>
      <c r="Q179" s="2"/>
      <c r="R179" s="2"/>
      <c r="S179" s="2"/>
      <c r="T179" s="2"/>
      <c r="U179" s="2"/>
    </row>
    <row r="180" spans="1:21">
      <c r="A180" s="1"/>
      <c r="B180" s="2"/>
      <c r="C180" s="2"/>
      <c r="D180" s="3"/>
      <c r="E180" s="4"/>
      <c r="F180" s="2"/>
      <c r="G180" s="2"/>
      <c r="H180" s="2"/>
      <c r="I180" s="2"/>
      <c r="J180" s="2"/>
      <c r="K180" s="2"/>
      <c r="L180" s="2"/>
      <c r="M180" s="2"/>
      <c r="N180" s="2"/>
      <c r="O180" s="2"/>
      <c r="P180" s="2"/>
      <c r="Q180" s="2"/>
      <c r="R180" s="2"/>
      <c r="S180" s="2"/>
      <c r="T180" s="2"/>
      <c r="U180" s="2"/>
    </row>
    <row r="181" spans="1:21">
      <c r="A181" s="1"/>
      <c r="B181" s="2"/>
      <c r="C181" s="2"/>
      <c r="D181" s="3"/>
      <c r="E181" s="4"/>
      <c r="F181" s="2"/>
      <c r="G181" s="2"/>
      <c r="H181" s="2"/>
      <c r="I181" s="2"/>
      <c r="J181" s="2"/>
      <c r="K181" s="2"/>
      <c r="L181" s="2"/>
      <c r="M181" s="2"/>
      <c r="N181" s="2"/>
      <c r="O181" s="2"/>
      <c r="P181" s="2"/>
      <c r="Q181" s="2"/>
      <c r="R181" s="2"/>
      <c r="S181" s="2"/>
      <c r="T181" s="2"/>
      <c r="U181" s="2"/>
    </row>
    <row r="182" spans="1:21">
      <c r="A182" s="1"/>
      <c r="B182" s="2"/>
      <c r="C182" s="2"/>
      <c r="D182" s="3"/>
      <c r="E182" s="4"/>
      <c r="F182" s="2"/>
      <c r="G182" s="2"/>
      <c r="H182" s="2"/>
      <c r="I182" s="2"/>
      <c r="J182" s="2"/>
      <c r="K182" s="2"/>
      <c r="L182" s="2"/>
      <c r="M182" s="2"/>
      <c r="N182" s="2"/>
      <c r="O182" s="2"/>
      <c r="P182" s="2"/>
      <c r="Q182" s="2"/>
      <c r="R182" s="2"/>
      <c r="S182" s="2"/>
      <c r="T182" s="2"/>
      <c r="U182" s="2"/>
    </row>
    <row r="183" spans="1:21">
      <c r="A183" s="1"/>
      <c r="B183" s="2"/>
      <c r="C183" s="2"/>
      <c r="D183" s="3"/>
      <c r="E183" s="4"/>
      <c r="F183" s="2"/>
      <c r="G183" s="2"/>
      <c r="H183" s="2"/>
      <c r="I183" s="2"/>
      <c r="J183" s="2"/>
      <c r="K183" s="2"/>
      <c r="L183" s="2"/>
      <c r="M183" s="2"/>
      <c r="N183" s="2"/>
      <c r="O183" s="2"/>
      <c r="P183" s="2"/>
      <c r="Q183" s="2"/>
      <c r="R183" s="2"/>
      <c r="S183" s="2"/>
      <c r="T183" s="2"/>
      <c r="U183" s="2"/>
    </row>
    <row r="184" spans="1:21">
      <c r="A184" s="1"/>
      <c r="B184" s="2"/>
      <c r="C184" s="2"/>
      <c r="D184" s="3"/>
      <c r="E184" s="4"/>
      <c r="F184" s="2"/>
      <c r="G184" s="2"/>
      <c r="H184" s="2"/>
      <c r="I184" s="2"/>
      <c r="J184" s="2"/>
      <c r="K184" s="2"/>
      <c r="L184" s="2"/>
      <c r="M184" s="2"/>
      <c r="N184" s="2"/>
      <c r="O184" s="2"/>
      <c r="P184" s="2"/>
      <c r="Q184" s="2"/>
      <c r="R184" s="2"/>
      <c r="S184" s="2"/>
      <c r="T184" s="2"/>
      <c r="U184" s="2"/>
    </row>
    <row r="185" spans="1:21">
      <c r="A185" s="1"/>
      <c r="B185" s="2"/>
      <c r="C185" s="2"/>
      <c r="D185" s="3"/>
      <c r="E185" s="4"/>
      <c r="F185" s="2"/>
      <c r="G185" s="2"/>
      <c r="H185" s="2"/>
      <c r="I185" s="2"/>
      <c r="J185" s="2"/>
      <c r="K185" s="2"/>
      <c r="L185" s="2"/>
      <c r="M185" s="2"/>
      <c r="N185" s="2"/>
      <c r="O185" s="2"/>
      <c r="P185" s="2"/>
      <c r="Q185" s="2"/>
      <c r="R185" s="2"/>
      <c r="S185" s="2"/>
      <c r="T185" s="2"/>
      <c r="U185" s="2"/>
    </row>
    <row r="186" spans="1:21">
      <c r="A186" s="1"/>
      <c r="B186" s="2"/>
      <c r="C186" s="2"/>
      <c r="D186" s="3"/>
      <c r="E186" s="4"/>
      <c r="F186" s="2"/>
      <c r="G186" s="2"/>
      <c r="H186" s="2"/>
      <c r="I186" s="2"/>
      <c r="J186" s="2"/>
      <c r="K186" s="2"/>
      <c r="L186" s="2"/>
      <c r="M186" s="2"/>
      <c r="N186" s="2"/>
      <c r="O186" s="2"/>
      <c r="P186" s="2"/>
      <c r="Q186" s="2"/>
      <c r="R186" s="2"/>
      <c r="S186" s="2"/>
      <c r="T186" s="2"/>
      <c r="U186" s="2"/>
    </row>
    <row r="187" spans="1:21">
      <c r="A187" s="1"/>
      <c r="B187" s="2"/>
      <c r="C187" s="2"/>
      <c r="D187" s="3"/>
      <c r="E187" s="4"/>
      <c r="F187" s="2"/>
      <c r="G187" s="2"/>
      <c r="H187" s="2"/>
      <c r="I187" s="2"/>
      <c r="J187" s="2"/>
      <c r="K187" s="2"/>
      <c r="L187" s="2"/>
      <c r="M187" s="2"/>
      <c r="N187" s="2"/>
      <c r="O187" s="2"/>
      <c r="P187" s="2"/>
      <c r="Q187" s="2"/>
      <c r="R187" s="2"/>
      <c r="S187" s="2"/>
      <c r="T187" s="2"/>
      <c r="U187" s="2"/>
    </row>
    <row r="188" spans="1:21">
      <c r="A188" s="1"/>
      <c r="B188" s="2"/>
      <c r="C188" s="2"/>
      <c r="D188" s="3"/>
      <c r="E188" s="4"/>
      <c r="F188" s="2"/>
      <c r="G188" s="2"/>
      <c r="H188" s="2"/>
      <c r="I188" s="2"/>
      <c r="J188" s="2"/>
      <c r="K188" s="2"/>
      <c r="L188" s="2"/>
      <c r="M188" s="2"/>
      <c r="N188" s="2"/>
      <c r="O188" s="2"/>
      <c r="P188" s="2"/>
      <c r="Q188" s="2"/>
      <c r="R188" s="2"/>
      <c r="S188" s="2"/>
      <c r="T188" s="2"/>
      <c r="U188" s="2"/>
    </row>
    <row r="189" spans="1:21">
      <c r="A189" s="1"/>
      <c r="B189" s="2"/>
      <c r="C189" s="2"/>
      <c r="D189" s="3"/>
      <c r="E189" s="4"/>
      <c r="F189" s="2"/>
      <c r="G189" s="2"/>
      <c r="H189" s="2"/>
      <c r="I189" s="2"/>
      <c r="J189" s="2"/>
      <c r="K189" s="2"/>
      <c r="L189" s="2"/>
      <c r="M189" s="2"/>
      <c r="N189" s="2"/>
      <c r="O189" s="2"/>
      <c r="P189" s="2"/>
      <c r="Q189" s="2"/>
      <c r="R189" s="2"/>
      <c r="S189" s="2"/>
      <c r="T189" s="2"/>
      <c r="U189" s="2"/>
    </row>
    <row r="190" spans="1:21">
      <c r="A190" s="1"/>
      <c r="B190" s="2"/>
      <c r="C190" s="2"/>
      <c r="D190" s="3"/>
      <c r="E190" s="4"/>
      <c r="F190" s="2"/>
      <c r="G190" s="2"/>
      <c r="H190" s="2"/>
      <c r="I190" s="2"/>
      <c r="J190" s="2"/>
      <c r="K190" s="2"/>
      <c r="L190" s="2"/>
      <c r="M190" s="2"/>
      <c r="N190" s="2"/>
      <c r="O190" s="2"/>
      <c r="P190" s="2"/>
      <c r="Q190" s="2"/>
      <c r="R190" s="2"/>
      <c r="S190" s="2"/>
      <c r="T190" s="2"/>
      <c r="U190" s="2"/>
    </row>
    <row r="191" spans="1:21">
      <c r="A191" s="1"/>
      <c r="B191" s="2"/>
      <c r="C191" s="2"/>
      <c r="D191" s="3"/>
      <c r="E191" s="4"/>
      <c r="F191" s="2"/>
      <c r="G191" s="2"/>
      <c r="H191" s="2"/>
      <c r="I191" s="2"/>
      <c r="J191" s="2"/>
      <c r="K191" s="2"/>
      <c r="L191" s="2"/>
      <c r="M191" s="2"/>
      <c r="N191" s="2"/>
      <c r="O191" s="2"/>
      <c r="P191" s="2"/>
      <c r="Q191" s="2"/>
      <c r="R191" s="2"/>
      <c r="S191" s="2"/>
      <c r="T191" s="2"/>
      <c r="U191" s="2"/>
    </row>
    <row r="192" spans="1:21">
      <c r="A192" s="1"/>
      <c r="B192" s="2"/>
      <c r="C192" s="2"/>
      <c r="D192" s="3"/>
      <c r="E192" s="4"/>
      <c r="F192" s="2"/>
      <c r="G192" s="2"/>
      <c r="H192" s="2"/>
      <c r="I192" s="2"/>
      <c r="J192" s="2"/>
      <c r="K192" s="2"/>
      <c r="L192" s="2"/>
      <c r="M192" s="2"/>
      <c r="N192" s="2"/>
      <c r="O192" s="2"/>
      <c r="P192" s="2"/>
      <c r="Q192" s="2"/>
      <c r="R192" s="2"/>
      <c r="S192" s="2"/>
      <c r="T192" s="2"/>
      <c r="U192" s="2"/>
    </row>
    <row r="193" spans="1:21">
      <c r="A193" s="1"/>
      <c r="B193" s="2"/>
      <c r="C193" s="2"/>
      <c r="D193" s="3"/>
      <c r="E193" s="4"/>
      <c r="F193" s="2"/>
      <c r="G193" s="2"/>
      <c r="H193" s="2"/>
      <c r="I193" s="2"/>
      <c r="J193" s="2"/>
      <c r="K193" s="2"/>
      <c r="L193" s="2"/>
      <c r="M193" s="2"/>
      <c r="N193" s="2"/>
      <c r="O193" s="2"/>
      <c r="P193" s="2"/>
      <c r="Q193" s="2"/>
      <c r="R193" s="2"/>
      <c r="S193" s="2"/>
      <c r="T193" s="2"/>
      <c r="U193" s="2"/>
    </row>
    <row r="194" spans="1:21">
      <c r="A194" s="1"/>
      <c r="B194" s="2"/>
      <c r="C194" s="2"/>
      <c r="D194" s="3"/>
      <c r="E194" s="4"/>
      <c r="F194" s="2"/>
      <c r="G194" s="2"/>
      <c r="H194" s="2"/>
      <c r="I194" s="2"/>
      <c r="J194" s="2"/>
      <c r="K194" s="2"/>
      <c r="L194" s="2"/>
      <c r="M194" s="2"/>
      <c r="N194" s="2"/>
      <c r="O194" s="2"/>
      <c r="P194" s="2"/>
      <c r="Q194" s="2"/>
      <c r="R194" s="2"/>
      <c r="S194" s="2"/>
      <c r="T194" s="2"/>
      <c r="U194" s="2"/>
    </row>
    <row r="195" spans="1:21">
      <c r="A195" s="1"/>
      <c r="B195" s="2"/>
      <c r="C195" s="2"/>
      <c r="D195" s="3"/>
      <c r="E195" s="4"/>
      <c r="F195" s="2"/>
      <c r="G195" s="2"/>
      <c r="H195" s="2"/>
      <c r="I195" s="2"/>
      <c r="J195" s="2"/>
      <c r="K195" s="2"/>
      <c r="L195" s="2"/>
      <c r="M195" s="2"/>
      <c r="N195" s="2"/>
      <c r="O195" s="2"/>
      <c r="P195" s="2"/>
      <c r="Q195" s="2"/>
      <c r="R195" s="2"/>
      <c r="S195" s="2"/>
      <c r="T195" s="2"/>
      <c r="U195" s="2"/>
    </row>
    <row r="196" spans="1:21">
      <c r="A196" s="1"/>
      <c r="B196" s="2"/>
      <c r="C196" s="2"/>
      <c r="D196" s="3"/>
      <c r="E196" s="4"/>
      <c r="F196" s="2"/>
      <c r="G196" s="2"/>
      <c r="H196" s="2"/>
      <c r="I196" s="2"/>
      <c r="J196" s="2"/>
      <c r="K196" s="2"/>
      <c r="L196" s="2"/>
      <c r="M196" s="2"/>
      <c r="N196" s="2"/>
      <c r="O196" s="2"/>
      <c r="P196" s="2"/>
      <c r="Q196" s="2"/>
      <c r="R196" s="2"/>
      <c r="S196" s="2"/>
      <c r="T196" s="2"/>
      <c r="U196" s="2"/>
    </row>
    <row r="197" spans="1:21">
      <c r="A197" s="1"/>
      <c r="B197" s="2"/>
      <c r="C197" s="2"/>
      <c r="D197" s="3"/>
      <c r="E197" s="4"/>
      <c r="F197" s="2"/>
      <c r="G197" s="2"/>
      <c r="H197" s="2"/>
      <c r="I197" s="2"/>
      <c r="J197" s="2"/>
      <c r="K197" s="2"/>
      <c r="L197" s="2"/>
      <c r="M197" s="2"/>
      <c r="N197" s="2"/>
      <c r="O197" s="2"/>
      <c r="P197" s="2"/>
      <c r="Q197" s="2"/>
      <c r="R197" s="2"/>
      <c r="S197" s="2"/>
      <c r="T197" s="2"/>
      <c r="U197" s="2"/>
    </row>
    <row r="198" spans="1:21">
      <c r="A198" s="1"/>
      <c r="B198" s="2"/>
      <c r="C198" s="2"/>
      <c r="D198" s="3"/>
      <c r="E198" s="4"/>
      <c r="F198" s="2"/>
      <c r="G198" s="2"/>
      <c r="H198" s="2"/>
      <c r="I198" s="2"/>
      <c r="J198" s="2"/>
      <c r="K198" s="2"/>
      <c r="L198" s="2"/>
      <c r="M198" s="2"/>
      <c r="N198" s="2"/>
      <c r="O198" s="2"/>
      <c r="P198" s="2"/>
      <c r="Q198" s="2"/>
      <c r="R198" s="2"/>
      <c r="S198" s="2"/>
      <c r="T198" s="2"/>
      <c r="U198" s="2"/>
    </row>
    <row r="199" spans="1:21">
      <c r="A199" s="1"/>
      <c r="B199" s="2"/>
      <c r="C199" s="2"/>
      <c r="D199" s="3"/>
      <c r="E199" s="4"/>
      <c r="F199" s="2"/>
      <c r="G199" s="2"/>
      <c r="H199" s="2"/>
      <c r="I199" s="2"/>
      <c r="J199" s="2"/>
      <c r="K199" s="2"/>
      <c r="L199" s="2"/>
      <c r="M199" s="2"/>
      <c r="N199" s="2"/>
      <c r="O199" s="2"/>
      <c r="P199" s="2"/>
      <c r="Q199" s="2"/>
      <c r="R199" s="2"/>
      <c r="S199" s="2"/>
      <c r="T199" s="2"/>
      <c r="U199" s="2"/>
    </row>
    <row r="200" spans="1:21">
      <c r="A200" s="1"/>
      <c r="B200" s="2"/>
      <c r="C200" s="2"/>
      <c r="D200" s="3"/>
      <c r="E200" s="4"/>
      <c r="F200" s="2"/>
      <c r="G200" s="2"/>
      <c r="H200" s="2"/>
      <c r="I200" s="2"/>
      <c r="J200" s="2"/>
      <c r="K200" s="2"/>
      <c r="L200" s="2"/>
      <c r="M200" s="2"/>
      <c r="N200" s="2"/>
      <c r="O200" s="2"/>
      <c r="P200" s="2"/>
      <c r="Q200" s="2"/>
      <c r="R200" s="2"/>
      <c r="S200" s="2"/>
      <c r="T200" s="2"/>
      <c r="U200" s="2"/>
    </row>
    <row r="201" spans="1:21">
      <c r="A201" s="1"/>
      <c r="B201" s="2"/>
      <c r="C201" s="2"/>
      <c r="D201" s="3"/>
      <c r="E201" s="4"/>
      <c r="F201" s="2"/>
      <c r="G201" s="2"/>
      <c r="H201" s="2"/>
      <c r="I201" s="2"/>
      <c r="J201" s="2"/>
      <c r="K201" s="2"/>
      <c r="L201" s="2"/>
      <c r="M201" s="2"/>
      <c r="N201" s="2"/>
      <c r="O201" s="2"/>
      <c r="P201" s="2"/>
      <c r="Q201" s="2"/>
      <c r="R201" s="2"/>
      <c r="S201" s="2"/>
      <c r="T201" s="2"/>
      <c r="U201" s="2"/>
    </row>
    <row r="202" spans="1:21">
      <c r="A202" s="1"/>
      <c r="B202" s="2"/>
      <c r="C202" s="2"/>
      <c r="D202" s="3"/>
      <c r="E202" s="4"/>
      <c r="F202" s="2"/>
      <c r="G202" s="2"/>
      <c r="H202" s="2"/>
      <c r="I202" s="2"/>
      <c r="J202" s="2"/>
      <c r="K202" s="2"/>
      <c r="L202" s="2"/>
      <c r="M202" s="2"/>
      <c r="N202" s="2"/>
      <c r="O202" s="2"/>
      <c r="P202" s="2"/>
      <c r="Q202" s="2"/>
      <c r="R202" s="2"/>
      <c r="S202" s="2"/>
      <c r="T202" s="2"/>
      <c r="U202" s="2"/>
    </row>
    <row r="203" spans="1:21">
      <c r="A203" s="1"/>
      <c r="B203" s="2"/>
      <c r="C203" s="2"/>
      <c r="D203" s="3"/>
      <c r="E203" s="4"/>
      <c r="F203" s="2"/>
      <c r="G203" s="2"/>
      <c r="H203" s="2"/>
      <c r="I203" s="2"/>
      <c r="J203" s="2"/>
      <c r="K203" s="2"/>
      <c r="L203" s="2"/>
      <c r="M203" s="2"/>
      <c r="N203" s="2"/>
      <c r="O203" s="2"/>
      <c r="P203" s="2"/>
      <c r="Q203" s="2"/>
      <c r="R203" s="2"/>
      <c r="S203" s="2"/>
      <c r="T203" s="2"/>
      <c r="U203" s="2"/>
    </row>
    <row r="204" spans="1:21">
      <c r="A204" s="1"/>
      <c r="B204" s="2"/>
      <c r="C204" s="2"/>
      <c r="D204" s="3"/>
      <c r="E204" s="4"/>
      <c r="F204" s="2"/>
      <c r="G204" s="2"/>
      <c r="H204" s="2"/>
      <c r="I204" s="2"/>
      <c r="J204" s="2"/>
      <c r="K204" s="2"/>
      <c r="L204" s="2"/>
      <c r="M204" s="2"/>
      <c r="N204" s="2"/>
      <c r="O204" s="2"/>
      <c r="P204" s="2"/>
      <c r="Q204" s="2"/>
      <c r="R204" s="2"/>
      <c r="S204" s="2"/>
      <c r="T204" s="2"/>
      <c r="U204" s="2"/>
    </row>
    <row r="205" spans="1:21">
      <c r="A205" s="1"/>
      <c r="B205" s="2"/>
      <c r="C205" s="2"/>
      <c r="D205" s="3"/>
      <c r="E205" s="4"/>
      <c r="F205" s="2"/>
      <c r="G205" s="2"/>
      <c r="H205" s="2"/>
      <c r="I205" s="2"/>
      <c r="J205" s="2"/>
      <c r="K205" s="2"/>
      <c r="L205" s="2"/>
      <c r="M205" s="2"/>
      <c r="N205" s="2"/>
      <c r="O205" s="2"/>
      <c r="P205" s="2"/>
      <c r="Q205" s="2"/>
      <c r="R205" s="2"/>
      <c r="S205" s="2"/>
      <c r="T205" s="2"/>
      <c r="U205" s="2"/>
    </row>
    <row r="206" spans="1:21">
      <c r="A206" s="1"/>
      <c r="B206" s="2"/>
      <c r="C206" s="2"/>
      <c r="D206" s="3"/>
      <c r="E206" s="4"/>
      <c r="F206" s="2"/>
      <c r="G206" s="2"/>
      <c r="H206" s="2"/>
      <c r="I206" s="2"/>
      <c r="J206" s="2"/>
      <c r="K206" s="2"/>
      <c r="L206" s="2"/>
      <c r="M206" s="2"/>
      <c r="N206" s="2"/>
      <c r="O206" s="2"/>
      <c r="P206" s="2"/>
      <c r="Q206" s="2"/>
      <c r="R206" s="2"/>
      <c r="S206" s="2"/>
      <c r="T206" s="2"/>
      <c r="U206" s="2"/>
    </row>
    <row r="207" spans="1:21">
      <c r="A207" s="1"/>
      <c r="B207" s="2"/>
      <c r="C207" s="2"/>
      <c r="D207" s="3"/>
      <c r="E207" s="4"/>
      <c r="F207" s="2"/>
      <c r="G207" s="2"/>
      <c r="H207" s="2"/>
      <c r="I207" s="2"/>
      <c r="J207" s="2"/>
      <c r="K207" s="2"/>
      <c r="L207" s="2"/>
      <c r="M207" s="2"/>
      <c r="N207" s="2"/>
      <c r="O207" s="2"/>
      <c r="P207" s="2"/>
      <c r="Q207" s="2"/>
      <c r="R207" s="2"/>
      <c r="S207" s="2"/>
      <c r="T207" s="2"/>
      <c r="U207" s="2"/>
    </row>
    <row r="208" spans="1:21">
      <c r="A208" s="1"/>
      <c r="B208" s="2"/>
      <c r="C208" s="2"/>
      <c r="D208" s="3"/>
      <c r="E208" s="4"/>
      <c r="F208" s="2"/>
      <c r="G208" s="2"/>
      <c r="H208" s="2"/>
      <c r="I208" s="2"/>
      <c r="J208" s="2"/>
      <c r="K208" s="2"/>
      <c r="L208" s="2"/>
      <c r="M208" s="2"/>
      <c r="N208" s="2"/>
      <c r="O208" s="2"/>
      <c r="P208" s="2"/>
      <c r="Q208" s="2"/>
      <c r="R208" s="2"/>
      <c r="S208" s="2"/>
      <c r="T208" s="2"/>
      <c r="U208" s="2"/>
    </row>
    <row r="209" spans="1:21">
      <c r="A209" s="1"/>
      <c r="B209" s="2"/>
      <c r="C209" s="2"/>
      <c r="D209" s="3"/>
      <c r="E209" s="4"/>
      <c r="F209" s="2"/>
      <c r="G209" s="2"/>
      <c r="H209" s="2"/>
      <c r="I209" s="2"/>
      <c r="J209" s="2"/>
      <c r="K209" s="2"/>
      <c r="L209" s="2"/>
      <c r="M209" s="2"/>
      <c r="N209" s="2"/>
      <c r="O209" s="2"/>
      <c r="P209" s="2"/>
      <c r="Q209" s="2"/>
      <c r="R209" s="2"/>
      <c r="S209" s="2"/>
      <c r="T209" s="2"/>
      <c r="U209" s="2"/>
    </row>
    <row r="210" spans="1:21">
      <c r="A210" s="1"/>
      <c r="B210" s="2"/>
      <c r="C210" s="2"/>
      <c r="D210" s="3"/>
      <c r="E210" s="4"/>
      <c r="F210" s="2"/>
      <c r="G210" s="2"/>
      <c r="H210" s="2"/>
      <c r="I210" s="2"/>
      <c r="J210" s="2"/>
      <c r="K210" s="2"/>
      <c r="L210" s="2"/>
      <c r="M210" s="2"/>
      <c r="N210" s="2"/>
      <c r="O210" s="2"/>
      <c r="P210" s="2"/>
      <c r="Q210" s="2"/>
      <c r="R210" s="2"/>
      <c r="S210" s="2"/>
      <c r="T210" s="2"/>
      <c r="U210" s="2"/>
    </row>
    <row r="211" spans="1:21">
      <c r="A211" s="1"/>
      <c r="B211" s="2"/>
      <c r="C211" s="2"/>
      <c r="D211" s="3"/>
      <c r="E211" s="4"/>
      <c r="F211" s="2"/>
      <c r="G211" s="2"/>
      <c r="H211" s="2"/>
      <c r="I211" s="2"/>
      <c r="J211" s="2"/>
      <c r="K211" s="2"/>
      <c r="L211" s="2"/>
      <c r="M211" s="2"/>
      <c r="N211" s="2"/>
      <c r="O211" s="2"/>
      <c r="P211" s="2"/>
      <c r="Q211" s="2"/>
      <c r="R211" s="2"/>
      <c r="S211" s="2"/>
      <c r="T211" s="2"/>
      <c r="U211" s="2"/>
    </row>
    <row r="212" spans="1:21">
      <c r="A212" s="1"/>
      <c r="B212" s="2"/>
      <c r="C212" s="2"/>
      <c r="D212" s="3"/>
      <c r="E212" s="4"/>
      <c r="F212" s="2"/>
      <c r="G212" s="2"/>
      <c r="H212" s="2"/>
      <c r="I212" s="2"/>
      <c r="J212" s="2"/>
      <c r="K212" s="2"/>
      <c r="L212" s="2"/>
      <c r="M212" s="2"/>
      <c r="N212" s="2"/>
      <c r="O212" s="2"/>
      <c r="P212" s="2"/>
      <c r="Q212" s="2"/>
      <c r="R212" s="2"/>
      <c r="S212" s="2"/>
      <c r="T212" s="2"/>
      <c r="U212" s="2"/>
    </row>
    <row r="213" spans="1:21">
      <c r="A213" s="1"/>
      <c r="B213" s="2"/>
      <c r="C213" s="2"/>
      <c r="D213" s="3"/>
      <c r="E213" s="4"/>
      <c r="F213" s="2"/>
      <c r="G213" s="2"/>
      <c r="H213" s="2"/>
      <c r="I213" s="2"/>
      <c r="J213" s="2"/>
      <c r="K213" s="2"/>
      <c r="L213" s="2"/>
      <c r="M213" s="2"/>
      <c r="N213" s="2"/>
      <c r="O213" s="2"/>
      <c r="P213" s="2"/>
      <c r="Q213" s="2"/>
      <c r="R213" s="2"/>
      <c r="S213" s="2"/>
      <c r="T213" s="2"/>
      <c r="U213" s="2"/>
    </row>
    <row r="214" spans="1:21">
      <c r="A214" s="1"/>
      <c r="B214" s="2"/>
      <c r="C214" s="2"/>
      <c r="D214" s="3"/>
      <c r="E214" s="4"/>
      <c r="F214" s="2"/>
      <c r="G214" s="2"/>
      <c r="H214" s="2"/>
      <c r="I214" s="2"/>
      <c r="J214" s="2"/>
      <c r="K214" s="2"/>
      <c r="L214" s="2"/>
      <c r="M214" s="2"/>
      <c r="N214" s="2"/>
      <c r="O214" s="2"/>
      <c r="P214" s="2"/>
      <c r="Q214" s="2"/>
      <c r="R214" s="2"/>
      <c r="S214" s="2"/>
      <c r="T214" s="2"/>
      <c r="U214" s="2"/>
    </row>
    <row r="215" spans="1:21">
      <c r="A215" s="1"/>
      <c r="B215" s="2"/>
      <c r="C215" s="2"/>
      <c r="D215" s="3"/>
      <c r="E215" s="4"/>
      <c r="F215" s="2"/>
      <c r="G215" s="2"/>
      <c r="H215" s="2"/>
      <c r="I215" s="2"/>
      <c r="J215" s="2"/>
      <c r="K215" s="2"/>
      <c r="L215" s="2"/>
      <c r="M215" s="2"/>
      <c r="N215" s="2"/>
      <c r="O215" s="2"/>
      <c r="P215" s="2"/>
      <c r="Q215" s="2"/>
      <c r="R215" s="2"/>
      <c r="S215" s="2"/>
      <c r="T215" s="2"/>
      <c r="U215" s="2"/>
    </row>
    <row r="216" spans="1:21">
      <c r="A216" s="1"/>
      <c r="B216" s="2"/>
      <c r="C216" s="2"/>
      <c r="D216" s="3"/>
      <c r="E216" s="4"/>
      <c r="F216" s="2"/>
      <c r="G216" s="2"/>
      <c r="H216" s="2"/>
      <c r="I216" s="2"/>
      <c r="J216" s="2"/>
      <c r="K216" s="2"/>
      <c r="L216" s="2"/>
      <c r="M216" s="2"/>
      <c r="N216" s="2"/>
      <c r="O216" s="2"/>
      <c r="P216" s="2"/>
      <c r="Q216" s="2"/>
      <c r="R216" s="2"/>
      <c r="S216" s="2"/>
      <c r="T216" s="2"/>
      <c r="U216" s="2"/>
    </row>
    <row r="217" spans="1:21">
      <c r="A217" s="1"/>
      <c r="B217" s="2"/>
      <c r="C217" s="2"/>
      <c r="D217" s="3"/>
      <c r="E217" s="4"/>
      <c r="F217" s="2"/>
      <c r="G217" s="2"/>
      <c r="H217" s="2"/>
      <c r="I217" s="2"/>
      <c r="J217" s="2"/>
      <c r="K217" s="2"/>
      <c r="L217" s="2"/>
      <c r="M217" s="2"/>
      <c r="N217" s="2"/>
      <c r="O217" s="2"/>
      <c r="P217" s="2"/>
      <c r="Q217" s="2"/>
      <c r="R217" s="2"/>
      <c r="S217" s="2"/>
      <c r="T217" s="2"/>
      <c r="U217" s="2"/>
    </row>
    <row r="218" spans="1:21">
      <c r="A218" s="1"/>
      <c r="B218" s="2"/>
      <c r="C218" s="2"/>
      <c r="D218" s="3"/>
      <c r="E218" s="4"/>
      <c r="F218" s="2"/>
      <c r="G218" s="2"/>
      <c r="H218" s="2"/>
      <c r="I218" s="2"/>
      <c r="J218" s="2"/>
      <c r="K218" s="2"/>
      <c r="L218" s="2"/>
      <c r="M218" s="2"/>
      <c r="N218" s="2"/>
      <c r="O218" s="2"/>
      <c r="P218" s="2"/>
      <c r="Q218" s="2"/>
      <c r="R218" s="2"/>
      <c r="S218" s="2"/>
      <c r="T218" s="2"/>
      <c r="U218" s="2"/>
    </row>
    <row r="219" spans="1:21">
      <c r="A219" s="1"/>
      <c r="B219" s="2"/>
      <c r="C219" s="2"/>
      <c r="D219" s="3"/>
      <c r="E219" s="4"/>
      <c r="F219" s="2"/>
      <c r="G219" s="2"/>
      <c r="H219" s="2"/>
      <c r="I219" s="2"/>
      <c r="J219" s="2"/>
      <c r="K219" s="2"/>
      <c r="L219" s="2"/>
      <c r="M219" s="2"/>
      <c r="N219" s="2"/>
      <c r="O219" s="2"/>
      <c r="P219" s="2"/>
      <c r="Q219" s="2"/>
      <c r="R219" s="2"/>
      <c r="S219" s="2"/>
      <c r="T219" s="2"/>
      <c r="U219" s="2"/>
    </row>
    <row r="220" spans="1:21">
      <c r="A220" s="1"/>
      <c r="B220" s="2"/>
      <c r="C220" s="2"/>
      <c r="D220" s="3"/>
      <c r="E220" s="4"/>
      <c r="F220" s="2"/>
      <c r="G220" s="2"/>
      <c r="H220" s="2"/>
      <c r="I220" s="2"/>
      <c r="J220" s="2"/>
      <c r="K220" s="2"/>
      <c r="L220" s="2"/>
      <c r="M220" s="2"/>
      <c r="N220" s="2"/>
      <c r="O220" s="2"/>
      <c r="P220" s="2"/>
      <c r="Q220" s="2"/>
      <c r="R220" s="2"/>
      <c r="S220" s="2"/>
      <c r="T220" s="2"/>
      <c r="U220" s="2"/>
    </row>
    <row r="221" spans="1:21">
      <c r="A221" s="1"/>
      <c r="B221" s="2"/>
      <c r="C221" s="2"/>
      <c r="D221" s="3"/>
      <c r="E221" s="4"/>
      <c r="F221" s="2"/>
      <c r="G221" s="2"/>
      <c r="H221" s="2"/>
      <c r="I221" s="2"/>
      <c r="J221" s="2"/>
      <c r="K221" s="2"/>
      <c r="L221" s="2"/>
      <c r="M221" s="2"/>
      <c r="N221" s="2"/>
      <c r="O221" s="2"/>
      <c r="P221" s="2"/>
      <c r="Q221" s="2"/>
      <c r="R221" s="2"/>
      <c r="S221" s="2"/>
      <c r="T221" s="2"/>
      <c r="U221" s="2"/>
    </row>
    <row r="222" spans="1:21">
      <c r="A222" s="1"/>
      <c r="B222" s="2"/>
      <c r="C222" s="2"/>
      <c r="D222" s="3"/>
      <c r="E222" s="4"/>
      <c r="F222" s="2"/>
      <c r="G222" s="2"/>
      <c r="H222" s="2"/>
      <c r="I222" s="2"/>
      <c r="J222" s="2"/>
      <c r="K222" s="2"/>
      <c r="L222" s="2"/>
      <c r="M222" s="2"/>
      <c r="N222" s="2"/>
      <c r="O222" s="2"/>
      <c r="P222" s="2"/>
      <c r="Q222" s="2"/>
      <c r="R222" s="2"/>
      <c r="S222" s="2"/>
      <c r="T222" s="2"/>
      <c r="U222" s="2"/>
    </row>
    <row r="223" spans="1:21">
      <c r="A223" s="1"/>
      <c r="B223" s="2"/>
      <c r="C223" s="2"/>
      <c r="D223" s="3"/>
      <c r="E223" s="4"/>
      <c r="F223" s="2"/>
      <c r="G223" s="2"/>
      <c r="H223" s="2"/>
      <c r="I223" s="2"/>
      <c r="J223" s="2"/>
      <c r="K223" s="2"/>
      <c r="L223" s="2"/>
      <c r="M223" s="2"/>
      <c r="N223" s="2"/>
      <c r="O223" s="2"/>
      <c r="P223" s="2"/>
      <c r="Q223" s="2"/>
      <c r="R223" s="2"/>
      <c r="S223" s="2"/>
      <c r="T223" s="2"/>
      <c r="U223" s="2"/>
    </row>
    <row r="224" spans="1:21">
      <c r="A224" s="1"/>
      <c r="B224" s="2"/>
      <c r="C224" s="2"/>
      <c r="D224" s="3"/>
      <c r="E224" s="4"/>
      <c r="F224" s="2"/>
      <c r="G224" s="2"/>
      <c r="H224" s="2"/>
      <c r="I224" s="2"/>
      <c r="J224" s="2"/>
      <c r="K224" s="2"/>
      <c r="L224" s="2"/>
      <c r="M224" s="2"/>
      <c r="N224" s="2"/>
      <c r="O224" s="2"/>
      <c r="P224" s="2"/>
      <c r="Q224" s="2"/>
      <c r="R224" s="2"/>
      <c r="S224" s="2"/>
      <c r="T224" s="2"/>
      <c r="U224" s="2"/>
    </row>
    <row r="225" spans="1:21">
      <c r="A225" s="1"/>
      <c r="B225" s="2"/>
      <c r="C225" s="2"/>
      <c r="D225" s="3"/>
      <c r="E225" s="4"/>
      <c r="F225" s="2"/>
      <c r="G225" s="2"/>
      <c r="H225" s="2"/>
      <c r="I225" s="2"/>
      <c r="J225" s="2"/>
      <c r="K225" s="2"/>
      <c r="L225" s="2"/>
      <c r="M225" s="2"/>
      <c r="N225" s="2"/>
      <c r="O225" s="2"/>
      <c r="P225" s="2"/>
      <c r="Q225" s="2"/>
      <c r="R225" s="2"/>
      <c r="S225" s="2"/>
      <c r="T225" s="2"/>
      <c r="U225" s="2"/>
    </row>
    <row r="226" spans="1:21">
      <c r="A226" s="1"/>
      <c r="B226" s="2"/>
      <c r="C226" s="2"/>
      <c r="D226" s="3"/>
      <c r="E226" s="4"/>
      <c r="F226" s="2"/>
      <c r="G226" s="2"/>
      <c r="H226" s="2"/>
      <c r="I226" s="2"/>
      <c r="J226" s="2"/>
      <c r="K226" s="2"/>
      <c r="L226" s="2"/>
      <c r="M226" s="2"/>
      <c r="N226" s="2"/>
      <c r="O226" s="2"/>
      <c r="P226" s="2"/>
      <c r="Q226" s="2"/>
      <c r="R226" s="2"/>
      <c r="S226" s="2"/>
      <c r="T226" s="2"/>
      <c r="U226" s="2"/>
    </row>
    <row r="227" spans="1:21">
      <c r="A227" s="1"/>
      <c r="B227" s="2"/>
      <c r="C227" s="2"/>
      <c r="D227" s="3"/>
      <c r="E227" s="4"/>
      <c r="F227" s="2"/>
      <c r="G227" s="2"/>
      <c r="H227" s="2"/>
      <c r="I227" s="2"/>
      <c r="J227" s="2"/>
      <c r="K227" s="2"/>
      <c r="L227" s="2"/>
      <c r="M227" s="2"/>
      <c r="N227" s="2"/>
      <c r="O227" s="2"/>
      <c r="P227" s="2"/>
      <c r="Q227" s="2"/>
      <c r="R227" s="2"/>
      <c r="S227" s="2"/>
      <c r="T227" s="2"/>
      <c r="U227" s="2"/>
    </row>
    <row r="228" spans="1:21">
      <c r="A228" s="1"/>
      <c r="B228" s="2"/>
      <c r="C228" s="2"/>
      <c r="D228" s="3"/>
      <c r="E228" s="4"/>
      <c r="F228" s="2"/>
      <c r="G228" s="2"/>
      <c r="H228" s="2"/>
      <c r="I228" s="2"/>
      <c r="J228" s="2"/>
      <c r="K228" s="2"/>
      <c r="L228" s="2"/>
      <c r="M228" s="2"/>
      <c r="N228" s="2"/>
      <c r="O228" s="2"/>
      <c r="P228" s="2"/>
      <c r="Q228" s="2"/>
      <c r="R228" s="2"/>
      <c r="S228" s="2"/>
      <c r="T228" s="2"/>
      <c r="U228" s="2"/>
    </row>
    <row r="229" spans="1:21">
      <c r="A229" s="1"/>
      <c r="B229" s="2"/>
      <c r="C229" s="2"/>
      <c r="D229" s="3"/>
      <c r="E229" s="4"/>
      <c r="F229" s="2"/>
      <c r="G229" s="2"/>
      <c r="H229" s="2"/>
      <c r="I229" s="2"/>
      <c r="J229" s="2"/>
      <c r="K229" s="2"/>
      <c r="L229" s="2"/>
      <c r="M229" s="2"/>
      <c r="N229" s="2"/>
      <c r="O229" s="2"/>
      <c r="P229" s="2"/>
      <c r="Q229" s="2"/>
      <c r="R229" s="2"/>
      <c r="S229" s="2"/>
      <c r="T229" s="2"/>
      <c r="U229" s="2"/>
    </row>
    <row r="230" spans="1:21">
      <c r="A230" s="1"/>
      <c r="B230" s="2"/>
      <c r="C230" s="2"/>
      <c r="D230" s="3"/>
      <c r="E230" s="4"/>
      <c r="F230" s="2"/>
      <c r="G230" s="2"/>
      <c r="H230" s="2"/>
      <c r="I230" s="2"/>
      <c r="J230" s="2"/>
      <c r="K230" s="2"/>
      <c r="L230" s="2"/>
      <c r="M230" s="2"/>
      <c r="N230" s="2"/>
      <c r="O230" s="2"/>
      <c r="P230" s="2"/>
      <c r="Q230" s="2"/>
      <c r="R230" s="2"/>
      <c r="S230" s="2"/>
      <c r="T230" s="2"/>
      <c r="U230" s="2"/>
    </row>
    <row r="231" spans="1:21">
      <c r="A231" s="1"/>
      <c r="B231" s="2"/>
      <c r="C231" s="2"/>
      <c r="D231" s="3"/>
      <c r="E231" s="4"/>
      <c r="F231" s="2"/>
      <c r="G231" s="2"/>
      <c r="H231" s="2"/>
      <c r="I231" s="2"/>
      <c r="J231" s="2"/>
      <c r="K231" s="2"/>
      <c r="L231" s="2"/>
      <c r="M231" s="2"/>
      <c r="N231" s="2"/>
      <c r="O231" s="2"/>
      <c r="P231" s="2"/>
      <c r="Q231" s="2"/>
      <c r="R231" s="2"/>
      <c r="S231" s="2"/>
      <c r="T231" s="2"/>
      <c r="U231" s="2"/>
    </row>
    <row r="232" spans="1:21">
      <c r="A232" s="1"/>
      <c r="B232" s="2"/>
      <c r="C232" s="2"/>
      <c r="D232" s="3"/>
      <c r="E232" s="4"/>
      <c r="F232" s="2"/>
      <c r="G232" s="2"/>
      <c r="H232" s="2"/>
      <c r="I232" s="2"/>
      <c r="J232" s="2"/>
      <c r="K232" s="2"/>
      <c r="L232" s="2"/>
      <c r="M232" s="2"/>
      <c r="N232" s="2"/>
      <c r="O232" s="2"/>
      <c r="P232" s="2"/>
      <c r="Q232" s="2"/>
      <c r="R232" s="2"/>
      <c r="S232" s="2"/>
      <c r="T232" s="2"/>
      <c r="U232" s="2"/>
    </row>
    <row r="233" spans="1:21">
      <c r="A233" s="1"/>
      <c r="B233" s="2"/>
      <c r="C233" s="2"/>
      <c r="D233" s="3"/>
      <c r="E233" s="4"/>
      <c r="F233" s="2"/>
      <c r="G233" s="2"/>
      <c r="H233" s="2"/>
      <c r="I233" s="2"/>
      <c r="J233" s="2"/>
      <c r="K233" s="2"/>
      <c r="L233" s="2"/>
      <c r="M233" s="2"/>
      <c r="N233" s="2"/>
      <c r="O233" s="2"/>
      <c r="P233" s="2"/>
      <c r="Q233" s="2"/>
      <c r="R233" s="2"/>
      <c r="S233" s="2"/>
      <c r="T233" s="2"/>
      <c r="U233" s="2"/>
    </row>
    <row r="234" spans="1:21">
      <c r="A234" s="1"/>
      <c r="B234" s="2"/>
      <c r="C234" s="2"/>
      <c r="D234" s="3"/>
      <c r="E234" s="4"/>
      <c r="F234" s="2"/>
      <c r="G234" s="2"/>
      <c r="H234" s="2"/>
      <c r="I234" s="2"/>
      <c r="J234" s="2"/>
      <c r="K234" s="2"/>
      <c r="L234" s="2"/>
      <c r="M234" s="2"/>
      <c r="N234" s="2"/>
      <c r="O234" s="2"/>
      <c r="P234" s="2"/>
      <c r="Q234" s="2"/>
      <c r="R234" s="2"/>
      <c r="S234" s="2"/>
      <c r="T234" s="2"/>
      <c r="U234" s="2"/>
    </row>
    <row r="235" spans="1:21">
      <c r="A235" s="1"/>
      <c r="B235" s="2"/>
      <c r="C235" s="2"/>
      <c r="D235" s="3"/>
      <c r="E235" s="4"/>
      <c r="F235" s="2"/>
      <c r="G235" s="2"/>
      <c r="H235" s="2"/>
      <c r="I235" s="2"/>
      <c r="J235" s="2"/>
      <c r="K235" s="2"/>
      <c r="L235" s="2"/>
      <c r="M235" s="2"/>
      <c r="N235" s="2"/>
      <c r="O235" s="2"/>
      <c r="P235" s="2"/>
      <c r="Q235" s="2"/>
      <c r="R235" s="2"/>
      <c r="S235" s="2"/>
      <c r="T235" s="2"/>
      <c r="U235" s="2"/>
    </row>
    <row r="236" spans="1:21">
      <c r="A236" s="1"/>
      <c r="B236" s="2"/>
      <c r="C236" s="2"/>
      <c r="D236" s="3"/>
      <c r="E236" s="4"/>
      <c r="F236" s="2"/>
      <c r="G236" s="2"/>
      <c r="H236" s="2"/>
      <c r="I236" s="2"/>
      <c r="J236" s="2"/>
      <c r="K236" s="2"/>
      <c r="L236" s="2"/>
      <c r="M236" s="2"/>
      <c r="N236" s="2"/>
      <c r="O236" s="2"/>
      <c r="P236" s="2"/>
      <c r="Q236" s="2"/>
      <c r="R236" s="2"/>
      <c r="S236" s="2"/>
      <c r="T236" s="2"/>
      <c r="U236" s="2"/>
    </row>
    <row r="237" spans="1:21">
      <c r="A237" s="1"/>
      <c r="B237" s="2"/>
      <c r="C237" s="2"/>
      <c r="D237" s="3"/>
      <c r="E237" s="4"/>
      <c r="F237" s="2"/>
      <c r="G237" s="2"/>
      <c r="H237" s="2"/>
      <c r="I237" s="2"/>
      <c r="J237" s="2"/>
      <c r="K237" s="2"/>
      <c r="L237" s="2"/>
      <c r="M237" s="2"/>
      <c r="N237" s="2"/>
      <c r="O237" s="2"/>
      <c r="P237" s="2"/>
      <c r="Q237" s="2"/>
      <c r="R237" s="2"/>
      <c r="S237" s="2"/>
      <c r="T237" s="2"/>
      <c r="U237" s="2"/>
    </row>
    <row r="238" spans="1:21">
      <c r="A238" s="1"/>
      <c r="B238" s="2"/>
      <c r="C238" s="2"/>
      <c r="D238" s="3"/>
      <c r="E238" s="4"/>
      <c r="F238" s="2"/>
      <c r="G238" s="2"/>
      <c r="H238" s="2"/>
      <c r="I238" s="2"/>
      <c r="J238" s="2"/>
      <c r="K238" s="2"/>
      <c r="L238" s="2"/>
      <c r="M238" s="2"/>
      <c r="N238" s="2"/>
      <c r="O238" s="2"/>
      <c r="P238" s="2"/>
      <c r="Q238" s="2"/>
      <c r="R238" s="2"/>
      <c r="S238" s="2"/>
      <c r="T238" s="2"/>
      <c r="U238" s="2"/>
    </row>
    <row r="239" spans="1:21">
      <c r="A239" s="1"/>
      <c r="B239" s="2"/>
      <c r="C239" s="2"/>
      <c r="D239" s="3"/>
      <c r="E239" s="4"/>
      <c r="F239" s="2"/>
      <c r="G239" s="2"/>
      <c r="H239" s="2"/>
      <c r="I239" s="2"/>
      <c r="J239" s="2"/>
      <c r="K239" s="2"/>
      <c r="L239" s="2"/>
      <c r="M239" s="2"/>
      <c r="N239" s="2"/>
      <c r="O239" s="2"/>
      <c r="P239" s="2"/>
      <c r="Q239" s="2"/>
      <c r="R239" s="2"/>
      <c r="S239" s="2"/>
      <c r="T239" s="2"/>
      <c r="U239" s="2"/>
    </row>
    <row r="240" spans="1:21">
      <c r="A240" s="1"/>
      <c r="B240" s="2"/>
      <c r="C240" s="2"/>
      <c r="D240" s="3"/>
      <c r="E240" s="4"/>
      <c r="F240" s="2"/>
      <c r="G240" s="2"/>
      <c r="H240" s="2"/>
      <c r="I240" s="2"/>
      <c r="J240" s="2"/>
      <c r="K240" s="2"/>
      <c r="L240" s="2"/>
      <c r="M240" s="2"/>
      <c r="N240" s="2"/>
      <c r="O240" s="2"/>
      <c r="P240" s="2"/>
      <c r="Q240" s="2"/>
      <c r="R240" s="2"/>
      <c r="S240" s="2"/>
      <c r="T240" s="2"/>
      <c r="U240" s="2"/>
    </row>
    <row r="241" spans="1:21">
      <c r="A241" s="1"/>
      <c r="B241" s="2"/>
      <c r="C241" s="2"/>
      <c r="D241" s="3"/>
      <c r="E241" s="4"/>
      <c r="F241" s="2"/>
      <c r="G241" s="2"/>
      <c r="H241" s="2"/>
      <c r="I241" s="2"/>
      <c r="J241" s="2"/>
      <c r="K241" s="2"/>
      <c r="L241" s="2"/>
      <c r="M241" s="2"/>
      <c r="N241" s="2"/>
      <c r="O241" s="2"/>
      <c r="P241" s="2"/>
      <c r="Q241" s="2"/>
      <c r="R241" s="2"/>
      <c r="S241" s="2"/>
      <c r="T241" s="2"/>
      <c r="U241" s="2"/>
    </row>
    <row r="242" spans="1:21">
      <c r="A242" s="1"/>
      <c r="B242" s="2"/>
      <c r="C242" s="2"/>
      <c r="D242" s="3"/>
      <c r="E242" s="4"/>
      <c r="F242" s="2"/>
      <c r="G242" s="2"/>
      <c r="H242" s="2"/>
      <c r="I242" s="2"/>
      <c r="J242" s="2"/>
      <c r="K242" s="2"/>
      <c r="L242" s="2"/>
      <c r="M242" s="2"/>
      <c r="N242" s="2"/>
      <c r="O242" s="2"/>
      <c r="P242" s="2"/>
      <c r="Q242" s="2"/>
      <c r="R242" s="2"/>
      <c r="S242" s="2"/>
      <c r="T242" s="2"/>
      <c r="U242" s="2"/>
    </row>
    <row r="243" spans="1:21">
      <c r="A243" s="1"/>
      <c r="B243" s="2"/>
      <c r="C243" s="2"/>
      <c r="D243" s="1"/>
      <c r="E243" s="6"/>
      <c r="F243" s="2"/>
      <c r="G243" s="2"/>
      <c r="H243" s="2"/>
      <c r="I243" s="2"/>
      <c r="J243" s="2"/>
      <c r="K243" s="2"/>
      <c r="L243" s="2"/>
      <c r="M243" s="2"/>
      <c r="N243" s="2"/>
      <c r="O243" s="2"/>
      <c r="P243" s="2"/>
      <c r="Q243" s="2"/>
      <c r="R243" s="2"/>
      <c r="S243" s="2"/>
      <c r="T243" s="2"/>
      <c r="U243" s="2"/>
    </row>
  </sheetData>
  <protectedRanges>
    <protectedRange sqref="L41" name="Perfomance Data_5_1_1_4_1_1_1"/>
    <protectedRange sqref="L40:M40" name="Perfomance Data_5_1_1_4_1_1_1_1_1"/>
    <protectedRange sqref="J40" name="Perfomance Data_6_2_1_1_1_1_1_1_1_1_1"/>
    <protectedRange sqref="N40" name="Perfomance Data_5_1_1_2_1_1_1_1_1_1"/>
    <protectedRange sqref="P40" name="Perfomance Data_5_1_1_3_2_1_1_1_1_1"/>
    <protectedRange sqref="O40" name="Perfomance Data_1_4_1_1_2_1_1_1_1_1"/>
    <protectedRange sqref="K40" name="Perfomance Data_5_1_1_1_1_1_1_1_1"/>
  </protectedRanges>
  <mergeCells count="38">
    <mergeCell ref="A38:A41"/>
    <mergeCell ref="B38:B41"/>
    <mergeCell ref="W38:X38"/>
    <mergeCell ref="W39:X39"/>
    <mergeCell ref="W40:X40"/>
    <mergeCell ref="W41:X41"/>
    <mergeCell ref="A33:A37"/>
    <mergeCell ref="B33:B37"/>
    <mergeCell ref="W33:X33"/>
    <mergeCell ref="W34:X34"/>
    <mergeCell ref="W35:X35"/>
    <mergeCell ref="W36:X36"/>
    <mergeCell ref="W21:X21"/>
    <mergeCell ref="W24:X24"/>
    <mergeCell ref="W25:X25"/>
    <mergeCell ref="A27:A31"/>
    <mergeCell ref="B27:B31"/>
    <mergeCell ref="W27:X27"/>
    <mergeCell ref="W28:X28"/>
    <mergeCell ref="W29:X29"/>
    <mergeCell ref="W30:X30"/>
    <mergeCell ref="W31:X31"/>
    <mergeCell ref="A9:A14"/>
    <mergeCell ref="B9:B14"/>
    <mergeCell ref="W12:X12"/>
    <mergeCell ref="W13:X13"/>
    <mergeCell ref="W14:X14"/>
    <mergeCell ref="A16:A25"/>
    <mergeCell ref="B16:B25"/>
    <mergeCell ref="W18:X18"/>
    <mergeCell ref="W19:X19"/>
    <mergeCell ref="W20:X20"/>
    <mergeCell ref="V1:Y1"/>
    <mergeCell ref="AA1:AL1"/>
    <mergeCell ref="AN1:AZ1"/>
    <mergeCell ref="W2:X2"/>
    <mergeCell ref="A3:A7"/>
    <mergeCell ref="B3:B7"/>
  </mergeCells>
  <conditionalFormatting sqref="AE3:AL3 AA3:AB3">
    <cfRule type="cellIs" dxfId="243" priority="242" operator="between">
      <formula>10.1</formula>
      <formula>14</formula>
    </cfRule>
    <cfRule type="cellIs" dxfId="242" priority="243" operator="between">
      <formula>4</formula>
      <formula>10</formula>
    </cfRule>
    <cfRule type="cellIs" dxfId="241" priority="244" operator="between">
      <formula>0</formula>
      <formula>4</formula>
    </cfRule>
  </conditionalFormatting>
  <conditionalFormatting sqref="AN3:AY3">
    <cfRule type="cellIs" dxfId="240" priority="239" operator="between">
      <formula>80</formula>
      <formula>100</formula>
    </cfRule>
    <cfRule type="cellIs" dxfId="239" priority="240" operator="between">
      <formula>20</formula>
      <formula>80</formula>
    </cfRule>
    <cfRule type="cellIs" dxfId="238" priority="241" operator="between">
      <formula>0</formula>
      <formula>20</formula>
    </cfRule>
  </conditionalFormatting>
  <conditionalFormatting sqref="AZ3:AZ7 AZ38:AZ41 AZ27:AZ31 AZ16:AZ25 AZ9:AZ14 AZ33:AZ36">
    <cfRule type="cellIs" dxfId="237" priority="236" operator="between">
      <formula>80</formula>
      <formula>100</formula>
    </cfRule>
    <cfRule type="cellIs" dxfId="236" priority="237" operator="between">
      <formula>20</formula>
      <formula>80</formula>
    </cfRule>
    <cfRule type="cellIs" dxfId="235" priority="238" operator="between">
      <formula>0</formula>
      <formula>20</formula>
    </cfRule>
  </conditionalFormatting>
  <conditionalFormatting sqref="AN4:AY4 AN6:AY7 AN5:AP5 AS5:AY5">
    <cfRule type="cellIs" dxfId="234" priority="233" operator="between">
      <formula>80</formula>
      <formula>100</formula>
    </cfRule>
    <cfRule type="cellIs" dxfId="233" priority="234" operator="between">
      <formula>20</formula>
      <formula>80</formula>
    </cfRule>
    <cfRule type="cellIs" dxfId="232" priority="235" operator="between">
      <formula>0</formula>
      <formula>20</formula>
    </cfRule>
  </conditionalFormatting>
  <conditionalFormatting sqref="AN9:AY14">
    <cfRule type="cellIs" dxfId="231" priority="230" operator="between">
      <formula>80</formula>
      <formula>100</formula>
    </cfRule>
    <cfRule type="cellIs" dxfId="230" priority="231" operator="between">
      <formula>20</formula>
      <formula>80</formula>
    </cfRule>
    <cfRule type="cellIs" dxfId="229" priority="232" operator="between">
      <formula>0</formula>
      <formula>20</formula>
    </cfRule>
  </conditionalFormatting>
  <conditionalFormatting sqref="AN16:AY25">
    <cfRule type="cellIs" dxfId="228" priority="227" operator="between">
      <formula>80</formula>
      <formula>100</formula>
    </cfRule>
    <cfRule type="cellIs" dxfId="227" priority="228" operator="between">
      <formula>20</formula>
      <formula>80</formula>
    </cfRule>
    <cfRule type="cellIs" dxfId="226" priority="229" operator="between">
      <formula>0</formula>
      <formula>20</formula>
    </cfRule>
  </conditionalFormatting>
  <conditionalFormatting sqref="AN27:AY31">
    <cfRule type="cellIs" dxfId="225" priority="224" operator="between">
      <formula>80</formula>
      <formula>100</formula>
    </cfRule>
    <cfRule type="cellIs" dxfId="224" priority="225" operator="between">
      <formula>20</formula>
      <formula>80</formula>
    </cfRule>
    <cfRule type="cellIs" dxfId="223" priority="226" operator="between">
      <formula>0</formula>
      <formula>20</formula>
    </cfRule>
  </conditionalFormatting>
  <conditionalFormatting sqref="AN33:AY36">
    <cfRule type="cellIs" dxfId="222" priority="221" operator="between">
      <formula>80</formula>
      <formula>100</formula>
    </cfRule>
    <cfRule type="cellIs" dxfId="221" priority="222" operator="between">
      <formula>20</formula>
      <formula>80</formula>
    </cfRule>
    <cfRule type="cellIs" dxfId="220" priority="223" operator="between">
      <formula>0</formula>
      <formula>20</formula>
    </cfRule>
  </conditionalFormatting>
  <conditionalFormatting sqref="AN38:AY41">
    <cfRule type="cellIs" dxfId="219" priority="218" operator="between">
      <formula>80</formula>
      <formula>100</formula>
    </cfRule>
    <cfRule type="cellIs" dxfId="218" priority="219" operator="between">
      <formula>20</formula>
      <formula>80</formula>
    </cfRule>
    <cfRule type="cellIs" dxfId="217" priority="220" operator="between">
      <formula>0</formula>
      <formula>20</formula>
    </cfRule>
  </conditionalFormatting>
  <conditionalFormatting sqref="AE6:AL6 AC6 AA5:AL5">
    <cfRule type="cellIs" dxfId="216" priority="215" operator="between">
      <formula>3</formula>
      <formula>4</formula>
    </cfRule>
    <cfRule type="cellIs" dxfId="215" priority="216" operator="between">
      <formula>1</formula>
      <formula>3</formula>
    </cfRule>
    <cfRule type="cellIs" dxfId="214" priority="217" operator="between">
      <formula>0</formula>
      <formula>1</formula>
    </cfRule>
  </conditionalFormatting>
  <conditionalFormatting sqref="AC7 AE7:AL7">
    <cfRule type="cellIs" dxfId="213" priority="212" operator="between">
      <formula>3</formula>
      <formula>4</formula>
    </cfRule>
    <cfRule type="cellIs" dxfId="212" priority="213" operator="between">
      <formula>1</formula>
      <formula>3</formula>
    </cfRule>
    <cfRule type="cellIs" dxfId="211" priority="214" operator="between">
      <formula>0</formula>
      <formula>1</formula>
    </cfRule>
  </conditionalFormatting>
  <conditionalFormatting sqref="AA11:AC11 AA9:AL9 AE11:AL11">
    <cfRule type="cellIs" dxfId="210" priority="209" operator="between">
      <formula>2.1</formula>
      <formula>3</formula>
    </cfRule>
    <cfRule type="cellIs" dxfId="209" priority="210" operator="between">
      <formula>1</formula>
      <formula>2</formula>
    </cfRule>
    <cfRule type="cellIs" dxfId="208" priority="211" operator="between">
      <formula>0</formula>
      <formula>1</formula>
    </cfRule>
  </conditionalFormatting>
  <conditionalFormatting sqref="AA12:AC12 AE12:AL12">
    <cfRule type="cellIs" dxfId="207" priority="206" operator="between">
      <formula>1</formula>
      <formula>1</formula>
    </cfRule>
    <cfRule type="cellIs" dxfId="206" priority="207" operator="between">
      <formula>0.5</formula>
      <formula>0.5</formula>
    </cfRule>
    <cfRule type="cellIs" dxfId="205" priority="208" operator="between">
      <formula>0</formula>
      <formula>0</formula>
    </cfRule>
  </conditionalFormatting>
  <conditionalFormatting sqref="AA13:AC13 AE13:AL13">
    <cfRule type="cellIs" dxfId="204" priority="203" operator="between">
      <formula>2</formula>
      <formula>2</formula>
    </cfRule>
    <cfRule type="cellIs" dxfId="203" priority="204" operator="between">
      <formula>1</formula>
      <formula>1</formula>
    </cfRule>
    <cfRule type="cellIs" dxfId="202" priority="205" operator="between">
      <formula>0</formula>
      <formula>0</formula>
    </cfRule>
  </conditionalFormatting>
  <conditionalFormatting sqref="AA14:AC14 AE14:AL14">
    <cfRule type="cellIs" dxfId="201" priority="200" operator="between">
      <formula>2</formula>
      <formula>2</formula>
    </cfRule>
    <cfRule type="cellIs" dxfId="200" priority="201" operator="between">
      <formula>1</formula>
      <formula>2</formula>
    </cfRule>
    <cfRule type="cellIs" dxfId="199" priority="202" operator="between">
      <formula>0</formula>
      <formula>1</formula>
    </cfRule>
  </conditionalFormatting>
  <conditionalFormatting sqref="AA16:AC16 AE16:AL16">
    <cfRule type="cellIs" dxfId="198" priority="197" operator="between">
      <formula>4</formula>
      <formula>5</formula>
    </cfRule>
    <cfRule type="cellIs" dxfId="197" priority="198" operator="between">
      <formula>1</formula>
      <formula>4</formula>
    </cfRule>
    <cfRule type="cellIs" dxfId="196" priority="199" operator="between">
      <formula>0</formula>
      <formula>1</formula>
    </cfRule>
  </conditionalFormatting>
  <conditionalFormatting sqref="AA17:AC17 AE17:AL17">
    <cfRule type="cellIs" dxfId="195" priority="194" operator="between">
      <formula>3</formula>
      <formula>4</formula>
    </cfRule>
    <cfRule type="cellIs" dxfId="194" priority="195" operator="between">
      <formula>1</formula>
      <formula>3</formula>
    </cfRule>
    <cfRule type="cellIs" dxfId="193" priority="196" operator="between">
      <formula>0</formula>
      <formula>1</formula>
    </cfRule>
  </conditionalFormatting>
  <conditionalFormatting sqref="AA18:AC21 AE18:AL21">
    <cfRule type="cellIs" dxfId="192" priority="191" operator="between">
      <formula>1</formula>
      <formula>2</formula>
    </cfRule>
    <cfRule type="cellIs" dxfId="191" priority="192" operator="between">
      <formula>0.1</formula>
      <formula>1</formula>
    </cfRule>
    <cfRule type="cellIs" dxfId="190" priority="193" operator="between">
      <formula>0</formula>
      <formula>0</formula>
    </cfRule>
  </conditionalFormatting>
  <conditionalFormatting sqref="AA22:AC22 AE22:AL22">
    <cfRule type="cellIs" dxfId="189" priority="188" operator="between">
      <formula>2</formula>
      <formula>3</formula>
    </cfRule>
    <cfRule type="cellIs" dxfId="188" priority="189" operator="between">
      <formula>1</formula>
      <formula>2</formula>
    </cfRule>
    <cfRule type="cellIs" dxfId="187" priority="190" operator="between">
      <formula>0</formula>
      <formula>1</formula>
    </cfRule>
  </conditionalFormatting>
  <conditionalFormatting sqref="AE23:AL23 AA23:AC23">
    <cfRule type="cellIs" dxfId="186" priority="185" operator="between">
      <formula>3</formula>
      <formula>4</formula>
    </cfRule>
    <cfRule type="cellIs" dxfId="185" priority="186" operator="between">
      <formula>2</formula>
      <formula>3</formula>
    </cfRule>
    <cfRule type="cellIs" dxfId="184" priority="187" operator="between">
      <formula>0</formula>
      <formula>2</formula>
    </cfRule>
  </conditionalFormatting>
  <conditionalFormatting sqref="AA24:AC25 AE24:AL25">
    <cfRule type="cellIs" dxfId="183" priority="182" operator="between">
      <formula>1</formula>
      <formula>2</formula>
    </cfRule>
    <cfRule type="cellIs" dxfId="182" priority="183" operator="between">
      <formula>0.1</formula>
      <formula>1</formula>
    </cfRule>
    <cfRule type="cellIs" dxfId="181" priority="184" operator="between">
      <formula>0</formula>
      <formula>0.1</formula>
    </cfRule>
  </conditionalFormatting>
  <conditionalFormatting sqref="AA27:AC27 AE27:AL27">
    <cfRule type="cellIs" dxfId="180" priority="179" operator="between">
      <formula>2</formula>
      <formula>2</formula>
    </cfRule>
    <cfRule type="cellIs" dxfId="179" priority="180" operator="between">
      <formula>1</formula>
      <formula>1</formula>
    </cfRule>
    <cfRule type="cellIs" dxfId="178" priority="181" operator="between">
      <formula>0</formula>
      <formula>0</formula>
    </cfRule>
  </conditionalFormatting>
  <conditionalFormatting sqref="AA28:AC28 AE28:AL28">
    <cfRule type="cellIs" dxfId="177" priority="176" operator="between">
      <formula>3</formula>
      <formula>3</formula>
    </cfRule>
    <cfRule type="cellIs" dxfId="176" priority="177" operator="between">
      <formula>1</formula>
      <formula>2</formula>
    </cfRule>
    <cfRule type="cellIs" dxfId="175" priority="178" operator="between">
      <formula>0</formula>
      <formula>0</formula>
    </cfRule>
  </conditionalFormatting>
  <conditionalFormatting sqref="AA29:AC29 AE29:AL29">
    <cfRule type="cellIs" dxfId="174" priority="173" operator="between">
      <formula>2</formula>
      <formula>2</formula>
    </cfRule>
    <cfRule type="cellIs" dxfId="173" priority="174" operator="between">
      <formula>1</formula>
      <formula>1</formula>
    </cfRule>
    <cfRule type="cellIs" dxfId="172" priority="175" operator="between">
      <formula>0</formula>
      <formula>0</formula>
    </cfRule>
  </conditionalFormatting>
  <conditionalFormatting sqref="AA30:AC30 AE30:AL30">
    <cfRule type="cellIs" dxfId="171" priority="170" operator="between">
      <formula>1</formula>
      <formula>2</formula>
    </cfRule>
    <cfRule type="cellIs" dxfId="170" priority="171" operator="between">
      <formula>0.1</formula>
      <formula>1</formula>
    </cfRule>
    <cfRule type="cellIs" dxfId="169" priority="172" operator="between">
      <formula>0</formula>
      <formula>0.1</formula>
    </cfRule>
  </conditionalFormatting>
  <conditionalFormatting sqref="AA31:AC31 AE31:AL31">
    <cfRule type="cellIs" dxfId="168" priority="167" operator="between">
      <formula>0.5</formula>
      <formula>1</formula>
    </cfRule>
    <cfRule type="cellIs" dxfId="167" priority="168" operator="between">
      <formula>0.1</formula>
      <formula>0.5</formula>
    </cfRule>
    <cfRule type="cellIs" dxfId="166" priority="169" operator="between">
      <formula>0</formula>
      <formula>0.1</formula>
    </cfRule>
  </conditionalFormatting>
  <conditionalFormatting sqref="AA33:AC33 AE33:AL33">
    <cfRule type="cellIs" dxfId="165" priority="164" operator="between">
      <formula>1</formula>
      <formula>2</formula>
    </cfRule>
    <cfRule type="cellIs" dxfId="164" priority="165" operator="between">
      <formula>0.1</formula>
      <formula>1</formula>
    </cfRule>
    <cfRule type="cellIs" dxfId="163" priority="166" operator="between">
      <formula>0</formula>
      <formula>0.1</formula>
    </cfRule>
  </conditionalFormatting>
  <conditionalFormatting sqref="AA34:AL34">
    <cfRule type="cellIs" dxfId="162" priority="161" operator="between">
      <formula>1</formula>
      <formula>2</formula>
    </cfRule>
    <cfRule type="cellIs" dxfId="161" priority="162" operator="between">
      <formula>0.1</formula>
      <formula>1</formula>
    </cfRule>
    <cfRule type="cellIs" dxfId="160" priority="163" operator="between">
      <formula>0</formula>
      <formula>0.1</formula>
    </cfRule>
  </conditionalFormatting>
  <conditionalFormatting sqref="AA35:AC35 AE35:AL35">
    <cfRule type="cellIs" dxfId="159" priority="158" operator="between">
      <formula>1.1</formula>
      <formula>2</formula>
    </cfRule>
    <cfRule type="cellIs" dxfId="158" priority="159" operator="between">
      <formula>0.1</formula>
      <formula>1</formula>
    </cfRule>
    <cfRule type="cellIs" dxfId="157" priority="160" operator="between">
      <formula>0</formula>
      <formula>0.1</formula>
    </cfRule>
  </conditionalFormatting>
  <conditionalFormatting sqref="AA36:AC36 AE36:AL36">
    <cfRule type="cellIs" dxfId="156" priority="155" operator="between">
      <formula>1</formula>
      <formula>2</formula>
    </cfRule>
    <cfRule type="cellIs" dxfId="155" priority="156" operator="between">
      <formula>0.1</formula>
      <formula>1</formula>
    </cfRule>
    <cfRule type="cellIs" dxfId="154" priority="157" operator="between">
      <formula>0</formula>
      <formula>0.1</formula>
    </cfRule>
  </conditionalFormatting>
  <conditionalFormatting sqref="AA38:AC38 AE38:AL38">
    <cfRule type="cellIs" dxfId="153" priority="152" operator="between">
      <formula>1.1</formula>
      <formula>2</formula>
    </cfRule>
    <cfRule type="cellIs" dxfId="152" priority="153" operator="between">
      <formula>0.1</formula>
      <formula>1</formula>
    </cfRule>
    <cfRule type="cellIs" dxfId="151" priority="154" operator="between">
      <formula>0</formula>
      <formula>0.1</formula>
    </cfRule>
  </conditionalFormatting>
  <conditionalFormatting sqref="AA39:AL39">
    <cfRule type="cellIs" dxfId="150" priority="149" operator="between">
      <formula>2</formula>
      <formula>3</formula>
    </cfRule>
    <cfRule type="cellIs" dxfId="149" priority="150" operator="between">
      <formula>1</formula>
      <formula>2</formula>
    </cfRule>
    <cfRule type="cellIs" dxfId="148" priority="151" operator="between">
      <formula>0</formula>
      <formula>1</formula>
    </cfRule>
  </conditionalFormatting>
  <conditionalFormatting sqref="AA40:AC40 AE40:AL40">
    <cfRule type="cellIs" dxfId="147" priority="146" operator="between">
      <formula>2.1</formula>
      <formula>3</formula>
    </cfRule>
    <cfRule type="cellIs" dxfId="146" priority="147" operator="between">
      <formula>1</formula>
      <formula>2</formula>
    </cfRule>
    <cfRule type="cellIs" dxfId="145" priority="148" operator="between">
      <formula>0</formula>
      <formula>1</formula>
    </cfRule>
  </conditionalFormatting>
  <conditionalFormatting sqref="AA41:AC41 AE41:AL41">
    <cfRule type="cellIs" dxfId="144" priority="143" operator="between">
      <formula>1.1</formula>
      <formula>2</formula>
    </cfRule>
    <cfRule type="cellIs" dxfId="143" priority="144" operator="between">
      <formula>0.1</formula>
      <formula>1</formula>
    </cfRule>
    <cfRule type="cellIs" dxfId="142" priority="145" operator="between">
      <formula>0</formula>
      <formula>0.1</formula>
    </cfRule>
  </conditionalFormatting>
  <conditionalFormatting sqref="AA33:AC33 AE33:AL33">
    <cfRule type="cellIs" dxfId="141" priority="142" operator="between">
      <formula>"NA"</formula>
      <formula>"NA"</formula>
    </cfRule>
  </conditionalFormatting>
  <conditionalFormatting sqref="AN33:AY34">
    <cfRule type="cellIs" dxfId="140" priority="141" operator="between">
      <formula>"NA"</formula>
      <formula>"NA"</formula>
    </cfRule>
  </conditionalFormatting>
  <conditionalFormatting sqref="AA34:AL34">
    <cfRule type="cellIs" dxfId="139" priority="140" operator="between">
      <formula>"NA"</formula>
      <formula>"NA"</formula>
    </cfRule>
  </conditionalFormatting>
  <conditionalFormatting sqref="AZ33:AZ34">
    <cfRule type="cellIs" dxfId="138" priority="139" operator="between">
      <formula>"NA"</formula>
      <formula>"NA"</formula>
    </cfRule>
  </conditionalFormatting>
  <conditionalFormatting sqref="AA25:AC25 AE25:AL25">
    <cfRule type="cellIs" dxfId="137" priority="138" operator="between">
      <formula>"NA"</formula>
      <formula>"NA"</formula>
    </cfRule>
  </conditionalFormatting>
  <conditionalFormatting sqref="AN25:AY25">
    <cfRule type="cellIs" dxfId="136" priority="137" operator="between">
      <formula>"NA"</formula>
      <formula>"NA"</formula>
    </cfRule>
  </conditionalFormatting>
  <conditionalFormatting sqref="AZ25">
    <cfRule type="cellIs" dxfId="135" priority="136" operator="between">
      <formula>"NA"</formula>
      <formula>"NA"</formula>
    </cfRule>
  </conditionalFormatting>
  <conditionalFormatting sqref="AB17:AC17 AE17:AL17">
    <cfRule type="cellIs" dxfId="134" priority="135" operator="between">
      <formula>"NA"</formula>
      <formula>"NA"</formula>
    </cfRule>
  </conditionalFormatting>
  <conditionalFormatting sqref="AB18:AC18 AE18:AL18">
    <cfRule type="cellIs" dxfId="133" priority="134" operator="between">
      <formula>"NA"</formula>
      <formula>"NA"</formula>
    </cfRule>
  </conditionalFormatting>
  <conditionalFormatting sqref="AB19:AC19 AE19:AL19">
    <cfRule type="cellIs" dxfId="132" priority="133" operator="between">
      <formula>"NA"</formula>
      <formula>"NA"</formula>
    </cfRule>
  </conditionalFormatting>
  <conditionalFormatting sqref="AB20:AC20 AE20:AL20">
    <cfRule type="cellIs" dxfId="131" priority="132" operator="between">
      <formula>"NA"</formula>
      <formula>"NA"</formula>
    </cfRule>
  </conditionalFormatting>
  <conditionalFormatting sqref="AB21:AC21 AE21:AL21">
    <cfRule type="cellIs" dxfId="130" priority="131" operator="between">
      <formula>"NA"</formula>
      <formula>"NA"</formula>
    </cfRule>
  </conditionalFormatting>
  <conditionalFormatting sqref="AA22:AC22 AE22:AL22">
    <cfRule type="cellIs" dxfId="129" priority="130" operator="between">
      <formula>"NA"</formula>
      <formula>"NA"</formula>
    </cfRule>
  </conditionalFormatting>
  <conditionalFormatting sqref="AA24:AC24 AE24:AL24">
    <cfRule type="cellIs" dxfId="128" priority="129" operator="between">
      <formula>"NA"</formula>
      <formula>"NA"</formula>
    </cfRule>
  </conditionalFormatting>
  <conditionalFormatting sqref="AO17:AY18">
    <cfRule type="cellIs" dxfId="127" priority="128" operator="between">
      <formula>"NA"</formula>
      <formula>"NA"</formula>
    </cfRule>
  </conditionalFormatting>
  <conditionalFormatting sqref="AO19:AY19">
    <cfRule type="cellIs" dxfId="126" priority="127" operator="between">
      <formula>"NA"</formula>
      <formula>"NA"</formula>
    </cfRule>
  </conditionalFormatting>
  <conditionalFormatting sqref="AO20:AY20">
    <cfRule type="cellIs" dxfId="125" priority="126" operator="between">
      <formula>"NA"</formula>
      <formula>"NA"</formula>
    </cfRule>
  </conditionalFormatting>
  <conditionalFormatting sqref="AO21:AY21">
    <cfRule type="cellIs" dxfId="124" priority="125" operator="between">
      <formula>"NA"</formula>
      <formula>"NA"</formula>
    </cfRule>
  </conditionalFormatting>
  <conditionalFormatting sqref="AN22:AY22">
    <cfRule type="cellIs" dxfId="123" priority="124" operator="between">
      <formula>"NA"</formula>
      <formula>"NA"</formula>
    </cfRule>
  </conditionalFormatting>
  <conditionalFormatting sqref="AN24:AY24">
    <cfRule type="cellIs" dxfId="122" priority="123" operator="between">
      <formula>"NA"</formula>
      <formula>"NA"</formula>
    </cfRule>
  </conditionalFormatting>
  <conditionalFormatting sqref="AA39:AL39">
    <cfRule type="cellIs" dxfId="121" priority="122" operator="between">
      <formula>"NA"</formula>
      <formula>"NA"</formula>
    </cfRule>
  </conditionalFormatting>
  <conditionalFormatting sqref="AN39:AY39">
    <cfRule type="cellIs" dxfId="120" priority="121" operator="between">
      <formula>"NA"</formula>
      <formula>"NA"</formula>
    </cfRule>
  </conditionalFormatting>
  <conditionalFormatting sqref="AD4:AL4">
    <cfRule type="cellIs" dxfId="119" priority="118" operator="between">
      <formula>3</formula>
      <formula>4</formula>
    </cfRule>
    <cfRule type="cellIs" dxfId="118" priority="119" operator="between">
      <formula>1</formula>
      <formula>3</formula>
    </cfRule>
    <cfRule type="cellIs" dxfId="117" priority="120" operator="between">
      <formula>0</formula>
      <formula>1</formula>
    </cfRule>
  </conditionalFormatting>
  <conditionalFormatting sqref="AD22">
    <cfRule type="cellIs" dxfId="116" priority="40" operator="between">
      <formula>2</formula>
      <formula>3</formula>
    </cfRule>
    <cfRule type="cellIs" dxfId="115" priority="41" operator="between">
      <formula>1</formula>
      <formula>2</formula>
    </cfRule>
    <cfRule type="cellIs" dxfId="114" priority="42" operator="between">
      <formula>0</formula>
      <formula>1</formula>
    </cfRule>
  </conditionalFormatting>
  <conditionalFormatting sqref="AD22">
    <cfRule type="cellIs" dxfId="113" priority="39" operator="between">
      <formula>"NA"</formula>
      <formula>"NA"</formula>
    </cfRule>
  </conditionalFormatting>
  <conditionalFormatting sqref="AD6">
    <cfRule type="cellIs" dxfId="112" priority="115" operator="between">
      <formula>3</formula>
      <formula>4</formula>
    </cfRule>
    <cfRule type="cellIs" dxfId="111" priority="116" operator="between">
      <formula>1</formula>
      <formula>3</formula>
    </cfRule>
    <cfRule type="cellIs" dxfId="110" priority="117" operator="between">
      <formula>0</formula>
      <formula>1</formula>
    </cfRule>
  </conditionalFormatting>
  <conditionalFormatting sqref="AD7">
    <cfRule type="cellIs" dxfId="109" priority="112" operator="between">
      <formula>3</formula>
      <formula>4</formula>
    </cfRule>
    <cfRule type="cellIs" dxfId="108" priority="113" operator="between">
      <formula>1</formula>
      <formula>3</formula>
    </cfRule>
    <cfRule type="cellIs" dxfId="107" priority="114" operator="between">
      <formula>0</formula>
      <formula>1</formula>
    </cfRule>
  </conditionalFormatting>
  <conditionalFormatting sqref="AD35">
    <cfRule type="cellIs" dxfId="106" priority="70" operator="between">
      <formula>1</formula>
      <formula>2</formula>
    </cfRule>
    <cfRule type="cellIs" dxfId="105" priority="71" operator="between">
      <formula>0.1</formula>
      <formula>1</formula>
    </cfRule>
    <cfRule type="cellIs" dxfId="104" priority="72" operator="between">
      <formula>0</formula>
      <formula>0.1</formula>
    </cfRule>
  </conditionalFormatting>
  <conditionalFormatting sqref="AD36">
    <cfRule type="cellIs" dxfId="103" priority="67" operator="between">
      <formula>1</formula>
      <formula>2</formula>
    </cfRule>
    <cfRule type="cellIs" dxfId="102" priority="68" operator="between">
      <formula>0.1</formula>
      <formula>1</formula>
    </cfRule>
    <cfRule type="cellIs" dxfId="101" priority="69" operator="between">
      <formula>0</formula>
      <formula>0.1</formula>
    </cfRule>
  </conditionalFormatting>
  <conditionalFormatting sqref="AD38">
    <cfRule type="cellIs" dxfId="100" priority="64" operator="between">
      <formula>1</formula>
      <formula>2</formula>
    </cfRule>
    <cfRule type="cellIs" dxfId="99" priority="65" operator="between">
      <formula>0.1</formula>
      <formula>1</formula>
    </cfRule>
    <cfRule type="cellIs" dxfId="98" priority="66" operator="between">
      <formula>0</formula>
      <formula>0.1</formula>
    </cfRule>
  </conditionalFormatting>
  <conditionalFormatting sqref="AD11">
    <cfRule type="cellIs" dxfId="97" priority="109" operator="between">
      <formula>2.1</formula>
      <formula>3</formula>
    </cfRule>
    <cfRule type="cellIs" dxfId="96" priority="110" operator="between">
      <formula>1</formula>
      <formula>2</formula>
    </cfRule>
    <cfRule type="cellIs" dxfId="95" priority="111" operator="between">
      <formula>0</formula>
      <formula>1</formula>
    </cfRule>
  </conditionalFormatting>
  <conditionalFormatting sqref="AD12">
    <cfRule type="cellIs" dxfId="94" priority="106" operator="between">
      <formula>1</formula>
      <formula>1</formula>
    </cfRule>
    <cfRule type="cellIs" dxfId="93" priority="107" operator="between">
      <formula>0.5</formula>
      <formula>0.5</formula>
    </cfRule>
    <cfRule type="cellIs" dxfId="92" priority="108" operator="between">
      <formula>0</formula>
      <formula>0</formula>
    </cfRule>
  </conditionalFormatting>
  <conditionalFormatting sqref="AD13">
    <cfRule type="cellIs" dxfId="91" priority="103" operator="between">
      <formula>2</formula>
      <formula>2</formula>
    </cfRule>
    <cfRule type="cellIs" dxfId="90" priority="104" operator="between">
      <formula>1</formula>
      <formula>1</formula>
    </cfRule>
    <cfRule type="cellIs" dxfId="89" priority="105" operator="between">
      <formula>0</formula>
      <formula>0</formula>
    </cfRule>
  </conditionalFormatting>
  <conditionalFormatting sqref="AD14">
    <cfRule type="cellIs" dxfId="88" priority="100" operator="between">
      <formula>2</formula>
      <formula>2</formula>
    </cfRule>
    <cfRule type="cellIs" dxfId="87" priority="101" operator="between">
      <formula>1</formula>
      <formula>2</formula>
    </cfRule>
    <cfRule type="cellIs" dxfId="86" priority="102" operator="between">
      <formula>0</formula>
      <formula>1</formula>
    </cfRule>
  </conditionalFormatting>
  <conditionalFormatting sqref="AD16">
    <cfRule type="cellIs" dxfId="85" priority="97" operator="between">
      <formula>4</formula>
      <formula>5</formula>
    </cfRule>
    <cfRule type="cellIs" dxfId="84" priority="98" operator="between">
      <formula>1</formula>
      <formula>4</formula>
    </cfRule>
    <cfRule type="cellIs" dxfId="83" priority="99" operator="between">
      <formula>0</formula>
      <formula>1</formula>
    </cfRule>
  </conditionalFormatting>
  <conditionalFormatting sqref="AD18:AD20">
    <cfRule type="cellIs" dxfId="82" priority="94" operator="between">
      <formula>1.1</formula>
      <formula>2</formula>
    </cfRule>
    <cfRule type="cellIs" dxfId="81" priority="95" operator="between">
      <formula>0.1</formula>
      <formula>1</formula>
    </cfRule>
    <cfRule type="cellIs" dxfId="80" priority="96" operator="between">
      <formula>0</formula>
      <formula>0</formula>
    </cfRule>
  </conditionalFormatting>
  <conditionalFormatting sqref="AD25">
    <cfRule type="cellIs" dxfId="79" priority="91" operator="between">
      <formula>1</formula>
      <formula>2</formula>
    </cfRule>
    <cfRule type="cellIs" dxfId="78" priority="92" operator="between">
      <formula>0.1</formula>
      <formula>1</formula>
    </cfRule>
    <cfRule type="cellIs" dxfId="77" priority="93" operator="between">
      <formula>0</formula>
      <formula>0.1</formula>
    </cfRule>
  </conditionalFormatting>
  <conditionalFormatting sqref="AD27">
    <cfRule type="cellIs" dxfId="76" priority="88" operator="between">
      <formula>2</formula>
      <formula>2</formula>
    </cfRule>
    <cfRule type="cellIs" dxfId="75" priority="89" operator="between">
      <formula>1</formula>
      <formula>1</formula>
    </cfRule>
    <cfRule type="cellIs" dxfId="74" priority="90" operator="between">
      <formula>0</formula>
      <formula>0</formula>
    </cfRule>
  </conditionalFormatting>
  <conditionalFormatting sqref="AD28">
    <cfRule type="cellIs" dxfId="73" priority="85" operator="between">
      <formula>3</formula>
      <formula>3</formula>
    </cfRule>
    <cfRule type="cellIs" dxfId="72" priority="86" operator="between">
      <formula>1</formula>
      <formula>2</formula>
    </cfRule>
    <cfRule type="cellIs" dxfId="71" priority="87" operator="between">
      <formula>0</formula>
      <formula>0</formula>
    </cfRule>
  </conditionalFormatting>
  <conditionalFormatting sqref="AD29">
    <cfRule type="cellIs" dxfId="70" priority="82" operator="between">
      <formula>2</formula>
      <formula>2</formula>
    </cfRule>
    <cfRule type="cellIs" dxfId="69" priority="83" operator="between">
      <formula>1</formula>
      <formula>1</formula>
    </cfRule>
    <cfRule type="cellIs" dxfId="68" priority="84" operator="between">
      <formula>0</formula>
      <formula>0</formula>
    </cfRule>
  </conditionalFormatting>
  <conditionalFormatting sqref="AD30">
    <cfRule type="cellIs" dxfId="67" priority="79" operator="between">
      <formula>1</formula>
      <formula>2</formula>
    </cfRule>
    <cfRule type="cellIs" dxfId="66" priority="80" operator="between">
      <formula>0.1</formula>
      <formula>1</formula>
    </cfRule>
    <cfRule type="cellIs" dxfId="65" priority="81" operator="between">
      <formula>0</formula>
      <formula>0.1</formula>
    </cfRule>
  </conditionalFormatting>
  <conditionalFormatting sqref="AD31">
    <cfRule type="cellIs" dxfId="64" priority="76" operator="between">
      <formula>0.5</formula>
      <formula>1</formula>
    </cfRule>
    <cfRule type="cellIs" dxfId="63" priority="77" operator="between">
      <formula>0.1</formula>
      <formula>0.5</formula>
    </cfRule>
    <cfRule type="cellIs" dxfId="62" priority="78" operator="between">
      <formula>0</formula>
      <formula>0.1</formula>
    </cfRule>
  </conditionalFormatting>
  <conditionalFormatting sqref="AD33">
    <cfRule type="cellIs" dxfId="61" priority="73" operator="between">
      <formula>1</formula>
      <formula>2</formula>
    </cfRule>
    <cfRule type="cellIs" dxfId="60" priority="74" operator="between">
      <formula>0.1</formula>
      <formula>1</formula>
    </cfRule>
    <cfRule type="cellIs" dxfId="59" priority="75" operator="between">
      <formula>0</formula>
      <formula>0.1</formula>
    </cfRule>
  </conditionalFormatting>
  <conditionalFormatting sqref="AD40">
    <cfRule type="cellIs" dxfId="58" priority="61" operator="between">
      <formula>2.1</formula>
      <formula>3</formula>
    </cfRule>
    <cfRule type="cellIs" dxfId="57" priority="62" operator="between">
      <formula>1</formula>
      <formula>2</formula>
    </cfRule>
    <cfRule type="cellIs" dxfId="56" priority="63" operator="between">
      <formula>0</formula>
      <formula>1</formula>
    </cfRule>
  </conditionalFormatting>
  <conditionalFormatting sqref="AD41">
    <cfRule type="cellIs" dxfId="55" priority="58" operator="between">
      <formula>1</formula>
      <formula>2</formula>
    </cfRule>
    <cfRule type="cellIs" dxfId="54" priority="59" operator="between">
      <formula>0.1</formula>
      <formula>1</formula>
    </cfRule>
    <cfRule type="cellIs" dxfId="53" priority="60" operator="between">
      <formula>0</formula>
      <formula>0.1</formula>
    </cfRule>
  </conditionalFormatting>
  <conditionalFormatting sqref="AD21">
    <cfRule type="cellIs" dxfId="52" priority="55" operator="between">
      <formula>1</formula>
      <formula>2</formula>
    </cfRule>
    <cfRule type="cellIs" dxfId="51" priority="56" operator="between">
      <formula>0.1</formula>
      <formula>1</formula>
    </cfRule>
    <cfRule type="cellIs" dxfId="50" priority="57" operator="between">
      <formula>0</formula>
      <formula>0</formula>
    </cfRule>
  </conditionalFormatting>
  <conditionalFormatting sqref="AD21">
    <cfRule type="cellIs" dxfId="49" priority="54" operator="between">
      <formula>"NA"</formula>
      <formula>"NA"</formula>
    </cfRule>
  </conditionalFormatting>
  <conditionalFormatting sqref="AD17">
    <cfRule type="cellIs" dxfId="48" priority="51" operator="between">
      <formula>3</formula>
      <formula>4</formula>
    </cfRule>
    <cfRule type="cellIs" dxfId="47" priority="52" operator="between">
      <formula>1</formula>
      <formula>3</formula>
    </cfRule>
    <cfRule type="cellIs" dxfId="46" priority="53" operator="between">
      <formula>0</formula>
      <formula>1</formula>
    </cfRule>
  </conditionalFormatting>
  <conditionalFormatting sqref="AD17">
    <cfRule type="cellIs" dxfId="45" priority="50" operator="between">
      <formula>"NA"</formula>
      <formula>"NA"</formula>
    </cfRule>
  </conditionalFormatting>
  <conditionalFormatting sqref="AD23">
    <cfRule type="cellIs" dxfId="44" priority="47" operator="between">
      <formula>3</formula>
      <formula>4</formula>
    </cfRule>
    <cfRule type="cellIs" dxfId="43" priority="48" operator="between">
      <formula>2</formula>
      <formula>3</formula>
    </cfRule>
    <cfRule type="cellIs" dxfId="42" priority="49" operator="between">
      <formula>0</formula>
      <formula>2</formula>
    </cfRule>
  </conditionalFormatting>
  <conditionalFormatting sqref="AD24">
    <cfRule type="cellIs" dxfId="41" priority="44" operator="between">
      <formula>1</formula>
      <formula>2</formula>
    </cfRule>
    <cfRule type="cellIs" dxfId="40" priority="45" operator="between">
      <formula>0.1</formula>
      <formula>1</formula>
    </cfRule>
    <cfRule type="cellIs" dxfId="39" priority="46" operator="between">
      <formula>0</formula>
      <formula>0.1</formula>
    </cfRule>
  </conditionalFormatting>
  <conditionalFormatting sqref="AD24">
    <cfRule type="cellIs" dxfId="38" priority="43" operator="between">
      <formula>"NA"</formula>
      <formula>"NA"</formula>
    </cfRule>
  </conditionalFormatting>
  <conditionalFormatting sqref="AD3">
    <cfRule type="cellIs" dxfId="37" priority="36" operator="between">
      <formula>10</formula>
      <formula>14</formula>
    </cfRule>
    <cfRule type="cellIs" dxfId="36" priority="37" operator="between">
      <formula>4</formula>
      <formula>10</formula>
    </cfRule>
    <cfRule type="cellIs" dxfId="35" priority="38" operator="between">
      <formula>0</formula>
      <formula>4</formula>
    </cfRule>
  </conditionalFormatting>
  <conditionalFormatting sqref="AQ5">
    <cfRule type="cellIs" dxfId="34" priority="33" operator="between">
      <formula>80</formula>
      <formula>100</formula>
    </cfRule>
    <cfRule type="cellIs" dxfId="33" priority="34" operator="between">
      <formula>20</formula>
      <formula>80</formula>
    </cfRule>
    <cfRule type="cellIs" dxfId="32" priority="35" operator="between">
      <formula>0</formula>
      <formula>20</formula>
    </cfRule>
  </conditionalFormatting>
  <conditionalFormatting sqref="AQ5">
    <cfRule type="cellIs" dxfId="31" priority="32" operator="between">
      <formula>"NA"</formula>
      <formula>"NA"</formula>
    </cfRule>
  </conditionalFormatting>
  <conditionalFormatting sqref="AA10:AL10">
    <cfRule type="cellIs" dxfId="30" priority="29" operator="between">
      <formula>2</formula>
      <formula>3</formula>
    </cfRule>
    <cfRule type="cellIs" dxfId="29" priority="30" operator="between">
      <formula>1</formula>
      <formula>2</formula>
    </cfRule>
    <cfRule type="cellIs" dxfId="28" priority="31" operator="between">
      <formula>0</formula>
      <formula>1</formula>
    </cfRule>
  </conditionalFormatting>
  <conditionalFormatting sqref="AR5">
    <cfRule type="cellIs" dxfId="27" priority="26" operator="between">
      <formula>80</formula>
      <formula>100</formula>
    </cfRule>
    <cfRule type="cellIs" dxfId="26" priority="27" operator="between">
      <formula>20</formula>
      <formula>80</formula>
    </cfRule>
    <cfRule type="cellIs" dxfId="25" priority="28" operator="between">
      <formula>0</formula>
      <formula>20</formula>
    </cfRule>
  </conditionalFormatting>
  <conditionalFormatting sqref="AR5">
    <cfRule type="cellIs" dxfId="24" priority="25" operator="between">
      <formula>"NA"</formula>
      <formula>"NA"</formula>
    </cfRule>
  </conditionalFormatting>
  <conditionalFormatting sqref="AA4">
    <cfRule type="cellIs" dxfId="23" priority="22" operator="between">
      <formula>10.1</formula>
      <formula>14</formula>
    </cfRule>
    <cfRule type="cellIs" dxfId="22" priority="23" operator="between">
      <formula>4</formula>
      <formula>10</formula>
    </cfRule>
    <cfRule type="cellIs" dxfId="21" priority="24" operator="between">
      <formula>0</formula>
      <formula>4</formula>
    </cfRule>
  </conditionalFormatting>
  <conditionalFormatting sqref="AA6">
    <cfRule type="cellIs" dxfId="20" priority="19" operator="between">
      <formula>10.1</formula>
      <formula>14</formula>
    </cfRule>
    <cfRule type="cellIs" dxfId="19" priority="20" operator="between">
      <formula>4</formula>
      <formula>10</formula>
    </cfRule>
    <cfRule type="cellIs" dxfId="18" priority="21" operator="between">
      <formula>0</formula>
      <formula>4</formula>
    </cfRule>
  </conditionalFormatting>
  <conditionalFormatting sqref="AA7">
    <cfRule type="cellIs" dxfId="17" priority="16" operator="between">
      <formula>10.1</formula>
      <formula>14</formula>
    </cfRule>
    <cfRule type="cellIs" dxfId="16" priority="17" operator="between">
      <formula>4</formula>
      <formula>10</formula>
    </cfRule>
    <cfRule type="cellIs" dxfId="15" priority="18" operator="between">
      <formula>0</formula>
      <formula>4</formula>
    </cfRule>
  </conditionalFormatting>
  <conditionalFormatting sqref="AB4">
    <cfRule type="cellIs" dxfId="14" priority="13" operator="between">
      <formula>10.1</formula>
      <formula>14</formula>
    </cfRule>
    <cfRule type="cellIs" dxfId="13" priority="14" operator="between">
      <formula>4</formula>
      <formula>10</formula>
    </cfRule>
    <cfRule type="cellIs" dxfId="12" priority="15" operator="between">
      <formula>0</formula>
      <formula>4</formula>
    </cfRule>
  </conditionalFormatting>
  <conditionalFormatting sqref="AB6">
    <cfRule type="cellIs" dxfId="11" priority="10" operator="between">
      <formula>10.1</formula>
      <formula>14</formula>
    </cfRule>
    <cfRule type="cellIs" dxfId="10" priority="11" operator="between">
      <formula>4</formula>
      <formula>10</formula>
    </cfRule>
    <cfRule type="cellIs" dxfId="9" priority="12" operator="between">
      <formula>0</formula>
      <formula>4</formula>
    </cfRule>
  </conditionalFormatting>
  <conditionalFormatting sqref="AB7">
    <cfRule type="cellIs" dxfId="8" priority="7" operator="between">
      <formula>10.1</formula>
      <formula>14</formula>
    </cfRule>
    <cfRule type="cellIs" dxfId="7" priority="8" operator="between">
      <formula>4</formula>
      <formula>10</formula>
    </cfRule>
    <cfRule type="cellIs" dxfId="6" priority="9" operator="between">
      <formula>0</formula>
      <formula>4</formula>
    </cfRule>
  </conditionalFormatting>
  <conditionalFormatting sqref="AC3">
    <cfRule type="cellIs" dxfId="5" priority="4" operator="between">
      <formula>10</formula>
      <formula>14</formula>
    </cfRule>
    <cfRule type="cellIs" dxfId="4" priority="5" operator="between">
      <formula>4</formula>
      <formula>10</formula>
    </cfRule>
    <cfRule type="cellIs" dxfId="3" priority="6" operator="between">
      <formula>0</formula>
      <formula>4</formula>
    </cfRule>
  </conditionalFormatting>
  <conditionalFormatting sqref="AC4">
    <cfRule type="cellIs" dxfId="2" priority="1" operator="between">
      <formula>3</formula>
      <formula>4</formula>
    </cfRule>
    <cfRule type="cellIs" dxfId="1" priority="2" operator="between">
      <formula>1</formula>
      <formula>3</formula>
    </cfRule>
    <cfRule type="cellIs" dxfId="0" priority="3" operator="between">
      <formula>0</formula>
      <formula>1</formula>
    </cfRule>
  </conditionalFormatting>
  <pageMargins left="0.23622047244094491" right="0.23622047244094491" top="0.74803149606299213" bottom="0.74803149606299213" header="0.31496062992125984" footer="0.31496062992125984"/>
  <pageSetup paperSize="8" scale="95" fitToHeight="0" orientation="landscape" r:id="rId1"/>
  <rowBreaks count="1" manualBreakCount="1">
    <brk id="26" max="16383"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3"/>
  <sheetViews>
    <sheetView showGridLines="0" zoomScaleNormal="100" workbookViewId="0"/>
  </sheetViews>
  <sheetFormatPr defaultColWidth="14.44140625" defaultRowHeight="13.2"/>
  <cols>
    <col min="1" max="1" width="11.33203125" customWidth="1"/>
    <col min="2" max="2" width="9.21875" customWidth="1"/>
    <col min="3" max="3" width="6.6640625" customWidth="1"/>
    <col min="4" max="5" width="21.5546875" customWidth="1"/>
    <col min="6" max="6" width="11.44140625" customWidth="1"/>
    <col min="7" max="7" width="10.88671875" style="113" customWidth="1"/>
    <col min="8" max="8" width="14" hidden="1" customWidth="1"/>
    <col min="9" max="9" width="9.6640625" customWidth="1"/>
    <col min="10" max="10" width="30.21875" customWidth="1"/>
    <col min="11" max="11" width="6.44140625" customWidth="1"/>
    <col min="12" max="12" width="8.44140625" customWidth="1"/>
    <col min="13" max="20" width="6.44140625" customWidth="1"/>
    <col min="21" max="21" width="29.6640625" customWidth="1"/>
    <col min="22" max="22" width="37.6640625" customWidth="1"/>
    <col min="23" max="23" width="19.88671875" customWidth="1"/>
  </cols>
  <sheetData>
    <row r="1" spans="1:26" ht="13.8" thickBot="1">
      <c r="A1" s="141" t="s">
        <v>307</v>
      </c>
    </row>
    <row r="2" spans="1:26" ht="36" customHeight="1" thickTop="1">
      <c r="A2" s="40" t="s">
        <v>0</v>
      </c>
      <c r="B2" s="40" t="s">
        <v>1</v>
      </c>
      <c r="C2" s="41" t="s">
        <v>2</v>
      </c>
      <c r="D2" s="42" t="s">
        <v>3</v>
      </c>
      <c r="E2" s="42" t="s">
        <v>4</v>
      </c>
      <c r="F2" s="43" t="s">
        <v>5</v>
      </c>
      <c r="G2" s="30" t="s">
        <v>76</v>
      </c>
      <c r="H2" s="23" t="s">
        <v>132</v>
      </c>
      <c r="I2" s="41" t="s">
        <v>6</v>
      </c>
      <c r="J2" s="23"/>
      <c r="K2" s="23" t="s">
        <v>246</v>
      </c>
      <c r="L2" s="23" t="s">
        <v>247</v>
      </c>
      <c r="M2" s="23" t="s">
        <v>248</v>
      </c>
      <c r="N2" s="23" t="s">
        <v>249</v>
      </c>
      <c r="O2" s="23" t="s">
        <v>250</v>
      </c>
      <c r="P2" s="23" t="s">
        <v>251</v>
      </c>
      <c r="Q2" s="23" t="s">
        <v>252</v>
      </c>
      <c r="R2" s="23" t="s">
        <v>253</v>
      </c>
      <c r="S2" s="23" t="s">
        <v>254</v>
      </c>
      <c r="T2" s="23" t="s">
        <v>321</v>
      </c>
      <c r="U2" s="23" t="s">
        <v>133</v>
      </c>
      <c r="V2" s="23" t="s">
        <v>134</v>
      </c>
      <c r="W2" s="23" t="s">
        <v>64</v>
      </c>
      <c r="X2" s="1"/>
      <c r="Y2" s="1"/>
      <c r="Z2" s="1"/>
    </row>
    <row r="3" spans="1:26" ht="26.25" customHeight="1">
      <c r="A3" s="223" t="s">
        <v>65</v>
      </c>
      <c r="B3" s="224">
        <v>30</v>
      </c>
      <c r="C3" s="216">
        <v>1.1000000000000001</v>
      </c>
      <c r="D3" s="220" t="s">
        <v>66</v>
      </c>
      <c r="E3" s="220" t="s">
        <v>8</v>
      </c>
      <c r="F3" s="216">
        <v>14</v>
      </c>
      <c r="G3" s="212" t="s">
        <v>77</v>
      </c>
      <c r="H3" s="214" t="s">
        <v>74</v>
      </c>
      <c r="I3" s="216" t="s">
        <v>7</v>
      </c>
      <c r="J3" s="120" t="s">
        <v>118</v>
      </c>
      <c r="K3" s="120">
        <v>917</v>
      </c>
      <c r="L3" s="125">
        <v>937</v>
      </c>
      <c r="M3" s="120"/>
      <c r="N3" s="120"/>
      <c r="O3" s="120"/>
      <c r="P3" s="120"/>
      <c r="Q3" s="120"/>
      <c r="R3" s="120"/>
      <c r="S3" s="120"/>
      <c r="T3" s="120"/>
      <c r="U3" s="44" t="s">
        <v>135</v>
      </c>
      <c r="V3" s="44" t="s">
        <v>136</v>
      </c>
      <c r="W3" s="217" t="s">
        <v>67</v>
      </c>
      <c r="X3" s="5"/>
      <c r="Y3" s="5"/>
      <c r="Z3" s="5"/>
    </row>
    <row r="4" spans="1:26" ht="26.25" customHeight="1">
      <c r="A4" s="215"/>
      <c r="B4" s="215"/>
      <c r="C4" s="215"/>
      <c r="D4" s="215"/>
      <c r="E4" s="215"/>
      <c r="F4" s="215"/>
      <c r="G4" s="213"/>
      <c r="H4" s="215"/>
      <c r="I4" s="215"/>
      <c r="J4" s="120" t="s">
        <v>119</v>
      </c>
      <c r="K4" s="120">
        <v>881</v>
      </c>
      <c r="L4" s="125">
        <v>873</v>
      </c>
      <c r="M4" s="120"/>
      <c r="N4" s="120"/>
      <c r="O4" s="120"/>
      <c r="P4" s="120"/>
      <c r="Q4" s="120"/>
      <c r="R4" s="120"/>
      <c r="S4" s="120"/>
      <c r="T4" s="120"/>
      <c r="U4" s="44"/>
      <c r="V4" s="44"/>
      <c r="W4" s="217"/>
      <c r="X4" s="5"/>
      <c r="Y4" s="5"/>
      <c r="Z4" s="5"/>
    </row>
    <row r="5" spans="1:26" ht="26.25" customHeight="1">
      <c r="A5" s="215"/>
      <c r="B5" s="215"/>
      <c r="C5" s="215"/>
      <c r="D5" s="215"/>
      <c r="E5" s="215"/>
      <c r="F5" s="215"/>
      <c r="G5" s="213"/>
      <c r="H5" s="215"/>
      <c r="I5" s="215"/>
      <c r="J5" s="120" t="s">
        <v>120</v>
      </c>
      <c r="K5" s="39">
        <f>K4/K3*100</f>
        <v>96.074154852780808</v>
      </c>
      <c r="L5" s="125">
        <v>93</v>
      </c>
      <c r="M5" s="120"/>
      <c r="N5" s="120"/>
      <c r="O5" s="120"/>
      <c r="P5" s="120"/>
      <c r="Q5" s="120"/>
      <c r="R5" s="120"/>
      <c r="S5" s="120"/>
      <c r="T5" s="120"/>
      <c r="U5" s="44"/>
      <c r="V5" s="44"/>
      <c r="W5" s="217"/>
      <c r="X5" s="5"/>
      <c r="Y5" s="5"/>
      <c r="Z5" s="5"/>
    </row>
    <row r="6" spans="1:26" ht="26.25" customHeight="1">
      <c r="A6" s="215"/>
      <c r="B6" s="215"/>
      <c r="C6" s="216">
        <v>1.2</v>
      </c>
      <c r="D6" s="218" t="s">
        <v>9</v>
      </c>
      <c r="E6" s="218" t="s">
        <v>10</v>
      </c>
      <c r="F6" s="216">
        <v>4</v>
      </c>
      <c r="G6" s="220" t="s">
        <v>77</v>
      </c>
      <c r="H6" s="218" t="s">
        <v>74</v>
      </c>
      <c r="I6" s="216" t="s">
        <v>7</v>
      </c>
      <c r="J6" s="120" t="s">
        <v>118</v>
      </c>
      <c r="K6" s="120"/>
      <c r="L6" s="125">
        <v>50</v>
      </c>
      <c r="M6" s="120"/>
      <c r="N6" s="120"/>
      <c r="O6" s="120"/>
      <c r="P6" s="120"/>
      <c r="Q6" s="120"/>
      <c r="R6" s="120"/>
      <c r="S6" s="120"/>
      <c r="T6" s="120"/>
      <c r="U6" s="44" t="s">
        <v>137</v>
      </c>
      <c r="V6" s="44" t="s">
        <v>138</v>
      </c>
      <c r="W6" s="217" t="s">
        <v>67</v>
      </c>
      <c r="X6" s="5"/>
      <c r="Y6" s="5"/>
      <c r="Z6" s="5"/>
    </row>
    <row r="7" spans="1:26" ht="26.25" customHeight="1">
      <c r="A7" s="215"/>
      <c r="B7" s="215"/>
      <c r="C7" s="215"/>
      <c r="D7" s="219"/>
      <c r="E7" s="219"/>
      <c r="F7" s="215"/>
      <c r="G7" s="221"/>
      <c r="H7" s="219"/>
      <c r="I7" s="215"/>
      <c r="J7" s="120" t="s">
        <v>119</v>
      </c>
      <c r="K7" s="120">
        <v>47.8</v>
      </c>
      <c r="L7" s="125">
        <v>28.8</v>
      </c>
      <c r="M7" s="120"/>
      <c r="N7" s="120"/>
      <c r="O7" s="120"/>
      <c r="P7" s="120"/>
      <c r="Q7" s="120"/>
      <c r="R7" s="120"/>
      <c r="S7" s="120"/>
      <c r="T7" s="120"/>
      <c r="U7" s="44"/>
      <c r="V7" s="44"/>
      <c r="W7" s="217"/>
      <c r="X7" s="5"/>
      <c r="Y7" s="5"/>
      <c r="Z7" s="5"/>
    </row>
    <row r="8" spans="1:26" ht="26.25" customHeight="1">
      <c r="A8" s="215"/>
      <c r="B8" s="215"/>
      <c r="C8" s="215"/>
      <c r="D8" s="219"/>
      <c r="E8" s="219"/>
      <c r="F8" s="215"/>
      <c r="G8" s="221"/>
      <c r="H8" s="219"/>
      <c r="I8" s="215"/>
      <c r="J8" s="120" t="s">
        <v>120</v>
      </c>
      <c r="K8" s="120"/>
      <c r="L8" s="125">
        <f>L7/L6*100</f>
        <v>57.600000000000009</v>
      </c>
      <c r="M8" s="120"/>
      <c r="N8" s="120"/>
      <c r="O8" s="120"/>
      <c r="P8" s="120"/>
      <c r="Q8" s="120"/>
      <c r="R8" s="120"/>
      <c r="S8" s="120"/>
      <c r="T8" s="120"/>
      <c r="U8" s="44"/>
      <c r="V8" s="44"/>
      <c r="W8" s="217"/>
      <c r="X8" s="5"/>
      <c r="Y8" s="5"/>
      <c r="Z8" s="5"/>
    </row>
    <row r="9" spans="1:26" ht="26.25" customHeight="1">
      <c r="A9" s="215"/>
      <c r="B9" s="215"/>
      <c r="C9" s="216">
        <v>1.3</v>
      </c>
      <c r="D9" s="220" t="s">
        <v>11</v>
      </c>
      <c r="E9" s="220" t="s">
        <v>12</v>
      </c>
      <c r="F9" s="216">
        <v>4</v>
      </c>
      <c r="G9" s="212" t="s">
        <v>78</v>
      </c>
      <c r="H9" s="214" t="s">
        <v>74</v>
      </c>
      <c r="I9" s="216" t="s">
        <v>7</v>
      </c>
      <c r="J9" s="120" t="s">
        <v>118</v>
      </c>
      <c r="K9" s="120"/>
      <c r="L9" s="125">
        <v>20</v>
      </c>
      <c r="M9" s="120"/>
      <c r="N9" s="120"/>
      <c r="O9" s="120"/>
      <c r="P9" s="120"/>
      <c r="Q9" s="120"/>
      <c r="R9" s="120"/>
      <c r="S9" s="120"/>
      <c r="T9" s="120"/>
      <c r="U9" s="44" t="s">
        <v>139</v>
      </c>
      <c r="V9" s="44" t="s">
        <v>140</v>
      </c>
      <c r="W9" s="217" t="s">
        <v>67</v>
      </c>
      <c r="X9" s="5"/>
      <c r="Y9" s="5"/>
      <c r="Z9" s="5"/>
    </row>
    <row r="10" spans="1:26" ht="26.25" customHeight="1">
      <c r="A10" s="215"/>
      <c r="B10" s="215"/>
      <c r="C10" s="215"/>
      <c r="D10" s="215"/>
      <c r="E10" s="215"/>
      <c r="F10" s="215"/>
      <c r="G10" s="213"/>
      <c r="H10" s="215"/>
      <c r="I10" s="215"/>
      <c r="J10" s="120" t="s">
        <v>119</v>
      </c>
      <c r="K10" s="120"/>
      <c r="L10" s="125">
        <v>28</v>
      </c>
      <c r="M10" s="120"/>
      <c r="N10" s="120"/>
      <c r="O10" s="120"/>
      <c r="P10" s="120"/>
      <c r="Q10" s="120"/>
      <c r="R10" s="120"/>
      <c r="S10" s="120"/>
      <c r="T10" s="120"/>
      <c r="U10" s="44"/>
      <c r="V10" s="44"/>
      <c r="W10" s="217"/>
      <c r="X10" s="5"/>
      <c r="Y10" s="5"/>
      <c r="Z10" s="5"/>
    </row>
    <row r="11" spans="1:26" ht="26.25" customHeight="1">
      <c r="A11" s="215"/>
      <c r="B11" s="215"/>
      <c r="C11" s="215"/>
      <c r="D11" s="215"/>
      <c r="E11" s="215"/>
      <c r="F11" s="215"/>
      <c r="G11" s="213"/>
      <c r="H11" s="215"/>
      <c r="I11" s="215"/>
      <c r="J11" s="120" t="s">
        <v>120</v>
      </c>
      <c r="K11" s="120"/>
      <c r="L11" s="125">
        <f>L10/L9*100</f>
        <v>140</v>
      </c>
      <c r="M11" s="120"/>
      <c r="N11" s="120"/>
      <c r="O11" s="120"/>
      <c r="P11" s="120"/>
      <c r="Q11" s="120"/>
      <c r="R11" s="120"/>
      <c r="S11" s="120"/>
      <c r="T11" s="120"/>
      <c r="U11" s="44"/>
      <c r="V11" s="44"/>
      <c r="W11" s="217"/>
      <c r="X11" s="5"/>
      <c r="Y11" s="5"/>
      <c r="Z11" s="5"/>
    </row>
    <row r="12" spans="1:26" ht="26.25" customHeight="1">
      <c r="A12" s="215"/>
      <c r="B12" s="215"/>
      <c r="C12" s="216">
        <v>1.4</v>
      </c>
      <c r="D12" s="220" t="s">
        <v>13</v>
      </c>
      <c r="E12" s="220" t="s">
        <v>14</v>
      </c>
      <c r="F12" s="216">
        <v>4</v>
      </c>
      <c r="G12" s="212" t="s">
        <v>77</v>
      </c>
      <c r="H12" s="214" t="s">
        <v>74</v>
      </c>
      <c r="I12" s="216" t="s">
        <v>7</v>
      </c>
      <c r="J12" s="120" t="s">
        <v>118</v>
      </c>
      <c r="K12" s="120">
        <v>140</v>
      </c>
      <c r="L12" s="125">
        <v>34</v>
      </c>
      <c r="M12" s="120"/>
      <c r="N12" s="120"/>
      <c r="O12" s="120"/>
      <c r="P12" s="120"/>
      <c r="Q12" s="120"/>
      <c r="R12" s="120"/>
      <c r="S12" s="120"/>
      <c r="T12" s="120"/>
      <c r="U12" s="44" t="s">
        <v>141</v>
      </c>
      <c r="V12" s="44" t="s">
        <v>142</v>
      </c>
      <c r="W12" s="217" t="s">
        <v>67</v>
      </c>
      <c r="X12" s="5"/>
      <c r="Y12" s="5"/>
      <c r="Z12" s="5"/>
    </row>
    <row r="13" spans="1:26" ht="26.25" customHeight="1">
      <c r="A13" s="215"/>
      <c r="B13" s="215"/>
      <c r="C13" s="215"/>
      <c r="D13" s="215"/>
      <c r="E13" s="215"/>
      <c r="F13" s="215"/>
      <c r="G13" s="213"/>
      <c r="H13" s="215"/>
      <c r="I13" s="215"/>
      <c r="J13" s="120" t="s">
        <v>119</v>
      </c>
      <c r="K13" s="120">
        <v>113</v>
      </c>
      <c r="L13" s="125">
        <v>21</v>
      </c>
      <c r="M13" s="120"/>
      <c r="N13" s="120"/>
      <c r="O13" s="120"/>
      <c r="P13" s="120"/>
      <c r="Q13" s="120"/>
      <c r="R13" s="120"/>
      <c r="S13" s="120"/>
      <c r="T13" s="120"/>
      <c r="U13" s="44"/>
      <c r="V13" s="44"/>
      <c r="W13" s="217"/>
      <c r="X13" s="5"/>
      <c r="Y13" s="5"/>
      <c r="Z13" s="5"/>
    </row>
    <row r="14" spans="1:26" ht="26.25" customHeight="1">
      <c r="A14" s="215"/>
      <c r="B14" s="215"/>
      <c r="C14" s="215"/>
      <c r="D14" s="215"/>
      <c r="E14" s="215"/>
      <c r="F14" s="215"/>
      <c r="G14" s="213"/>
      <c r="H14" s="215"/>
      <c r="I14" s="215"/>
      <c r="J14" s="120" t="s">
        <v>120</v>
      </c>
      <c r="K14" s="39">
        <f>K13/K12*100</f>
        <v>80.714285714285722</v>
      </c>
      <c r="L14" s="125">
        <v>62</v>
      </c>
      <c r="M14" s="120"/>
      <c r="N14" s="120"/>
      <c r="O14" s="120"/>
      <c r="P14" s="120"/>
      <c r="Q14" s="120"/>
      <c r="R14" s="120"/>
      <c r="S14" s="120"/>
      <c r="T14" s="120"/>
      <c r="U14" s="44"/>
      <c r="V14" s="44"/>
      <c r="W14" s="217"/>
      <c r="X14" s="5"/>
      <c r="Y14" s="5"/>
      <c r="Z14" s="5"/>
    </row>
    <row r="15" spans="1:26" ht="26.25" customHeight="1">
      <c r="A15" s="215"/>
      <c r="B15" s="215"/>
      <c r="C15" s="216">
        <v>1.5</v>
      </c>
      <c r="D15" s="220" t="s">
        <v>15</v>
      </c>
      <c r="E15" s="220" t="s">
        <v>16</v>
      </c>
      <c r="F15" s="216">
        <v>4</v>
      </c>
      <c r="G15" s="212" t="s">
        <v>77</v>
      </c>
      <c r="H15" s="214" t="s">
        <v>74</v>
      </c>
      <c r="I15" s="216" t="s">
        <v>7</v>
      </c>
      <c r="J15" s="120" t="s">
        <v>118</v>
      </c>
      <c r="K15" s="120">
        <v>65</v>
      </c>
      <c r="L15" s="125">
        <v>16</v>
      </c>
      <c r="M15" s="120"/>
      <c r="N15" s="120"/>
      <c r="O15" s="120"/>
      <c r="P15" s="120"/>
      <c r="Q15" s="120"/>
      <c r="R15" s="120"/>
      <c r="S15" s="120"/>
      <c r="T15" s="120"/>
      <c r="U15" s="44" t="s">
        <v>143</v>
      </c>
      <c r="V15" s="44" t="s">
        <v>144</v>
      </c>
      <c r="W15" s="222" t="s">
        <v>68</v>
      </c>
      <c r="X15" s="5"/>
      <c r="Y15" s="5"/>
      <c r="Z15" s="5"/>
    </row>
    <row r="16" spans="1:26" ht="26.25" customHeight="1">
      <c r="A16" s="215"/>
      <c r="B16" s="215"/>
      <c r="C16" s="215"/>
      <c r="D16" s="215"/>
      <c r="E16" s="215"/>
      <c r="F16" s="215"/>
      <c r="G16" s="213"/>
      <c r="H16" s="215"/>
      <c r="I16" s="215"/>
      <c r="J16" s="120" t="s">
        <v>119</v>
      </c>
      <c r="K16" s="120">
        <v>105</v>
      </c>
      <c r="L16" s="125">
        <v>29</v>
      </c>
      <c r="M16" s="120"/>
      <c r="N16" s="120"/>
      <c r="O16" s="120"/>
      <c r="P16" s="120"/>
      <c r="Q16" s="120"/>
      <c r="R16" s="120"/>
      <c r="S16" s="120"/>
      <c r="T16" s="120"/>
      <c r="U16" s="44"/>
      <c r="V16" s="44"/>
      <c r="W16" s="222"/>
      <c r="X16" s="5"/>
      <c r="Y16" s="5"/>
      <c r="Z16" s="5"/>
    </row>
    <row r="17" spans="1:26" ht="26.25" customHeight="1">
      <c r="A17" s="215"/>
      <c r="B17" s="215"/>
      <c r="C17" s="215"/>
      <c r="D17" s="215"/>
      <c r="E17" s="215"/>
      <c r="F17" s="215"/>
      <c r="G17" s="213"/>
      <c r="H17" s="215"/>
      <c r="I17" s="215"/>
      <c r="J17" s="120" t="s">
        <v>120</v>
      </c>
      <c r="K17" s="39">
        <f>K16/K15*100</f>
        <v>161.53846153846155</v>
      </c>
      <c r="L17" s="125">
        <v>181</v>
      </c>
      <c r="M17" s="120"/>
      <c r="N17" s="120"/>
      <c r="O17" s="120"/>
      <c r="P17" s="120"/>
      <c r="Q17" s="120"/>
      <c r="R17" s="120"/>
      <c r="S17" s="120"/>
      <c r="T17" s="120"/>
      <c r="U17" s="44"/>
      <c r="V17" s="44"/>
      <c r="W17" s="222"/>
      <c r="X17" s="5"/>
      <c r="Y17" s="5"/>
      <c r="Z17" s="5"/>
    </row>
    <row r="18" spans="1:26" ht="26.25" customHeight="1">
      <c r="A18" s="49"/>
      <c r="B18" s="26"/>
      <c r="C18" s="50"/>
      <c r="D18" s="51"/>
      <c r="E18" s="51"/>
      <c r="F18" s="52">
        <f>SUM(F3:F17)</f>
        <v>30</v>
      </c>
      <c r="G18" s="49"/>
      <c r="H18" s="51"/>
      <c r="I18" s="51"/>
      <c r="J18" s="26"/>
      <c r="K18" s="26"/>
      <c r="L18" s="26"/>
      <c r="M18" s="26"/>
      <c r="N18" s="26"/>
      <c r="O18" s="26"/>
      <c r="P18" s="26"/>
      <c r="Q18" s="26"/>
      <c r="R18" s="26"/>
      <c r="S18" s="26"/>
      <c r="T18" s="26"/>
      <c r="U18" s="53"/>
      <c r="V18" s="53"/>
      <c r="W18" s="53"/>
      <c r="X18" s="5"/>
      <c r="Y18" s="5"/>
      <c r="Z18" s="5"/>
    </row>
    <row r="19" spans="1:26" ht="26.25" customHeight="1">
      <c r="A19" s="212" t="s">
        <v>18</v>
      </c>
      <c r="B19" s="216">
        <v>14</v>
      </c>
      <c r="C19" s="216">
        <v>2.1</v>
      </c>
      <c r="D19" s="220" t="s">
        <v>19</v>
      </c>
      <c r="E19" s="220" t="s">
        <v>20</v>
      </c>
      <c r="F19" s="216">
        <v>3</v>
      </c>
      <c r="G19" s="212" t="s">
        <v>79</v>
      </c>
      <c r="H19" s="120"/>
      <c r="I19" s="216" t="s">
        <v>21</v>
      </c>
      <c r="J19" s="36" t="s">
        <v>121</v>
      </c>
      <c r="K19" s="36"/>
      <c r="L19" s="36"/>
      <c r="M19" s="36"/>
      <c r="N19" s="36"/>
      <c r="O19" s="36"/>
      <c r="P19" s="36"/>
      <c r="Q19" s="36"/>
      <c r="R19" s="36"/>
      <c r="S19" s="36"/>
      <c r="T19" s="36"/>
      <c r="U19" s="44" t="s">
        <v>145</v>
      </c>
      <c r="V19" s="44" t="s">
        <v>146</v>
      </c>
      <c r="W19" s="225" t="s">
        <v>67</v>
      </c>
      <c r="X19" s="5"/>
      <c r="Y19" s="5"/>
      <c r="Z19" s="5"/>
    </row>
    <row r="20" spans="1:26" ht="26.25" customHeight="1">
      <c r="A20" s="215"/>
      <c r="B20" s="215"/>
      <c r="C20" s="215"/>
      <c r="D20" s="215"/>
      <c r="E20" s="215"/>
      <c r="F20" s="215"/>
      <c r="G20" s="213"/>
      <c r="H20" s="120"/>
      <c r="I20" s="215"/>
      <c r="J20" s="120" t="s">
        <v>119</v>
      </c>
      <c r="K20" s="120"/>
      <c r="L20" s="120"/>
      <c r="M20" s="120"/>
      <c r="N20" s="120"/>
      <c r="O20" s="120"/>
      <c r="P20" s="120"/>
      <c r="Q20" s="120"/>
      <c r="R20" s="120"/>
      <c r="S20" s="120"/>
      <c r="T20" s="120"/>
      <c r="U20" s="44" t="s">
        <v>145</v>
      </c>
      <c r="V20" s="44" t="s">
        <v>146</v>
      </c>
      <c r="W20" s="226"/>
      <c r="X20" s="5"/>
      <c r="Y20" s="5"/>
      <c r="Z20" s="5"/>
    </row>
    <row r="21" spans="1:26" ht="26.25" customHeight="1">
      <c r="A21" s="215"/>
      <c r="B21" s="215"/>
      <c r="C21" s="215"/>
      <c r="D21" s="215"/>
      <c r="E21" s="215"/>
      <c r="F21" s="215"/>
      <c r="G21" s="213"/>
      <c r="H21" s="120"/>
      <c r="I21" s="215"/>
      <c r="J21" s="36" t="s">
        <v>120</v>
      </c>
      <c r="K21" s="36"/>
      <c r="L21" s="36"/>
      <c r="M21" s="36"/>
      <c r="N21" s="36"/>
      <c r="O21" s="36"/>
      <c r="P21" s="36"/>
      <c r="Q21" s="36"/>
      <c r="R21" s="36"/>
      <c r="S21" s="36"/>
      <c r="T21" s="36"/>
      <c r="U21" s="44"/>
      <c r="V21" s="44"/>
      <c r="W21" s="227"/>
      <c r="X21" s="5"/>
      <c r="Y21" s="5"/>
      <c r="Z21" s="5"/>
    </row>
    <row r="22" spans="1:26" ht="26.25" customHeight="1">
      <c r="A22" s="215"/>
      <c r="B22" s="215"/>
      <c r="C22" s="216">
        <v>2.2000000000000002</v>
      </c>
      <c r="D22" s="220" t="s">
        <v>22</v>
      </c>
      <c r="E22" s="220" t="s">
        <v>23</v>
      </c>
      <c r="F22" s="216">
        <v>3</v>
      </c>
      <c r="G22" s="212" t="s">
        <v>79</v>
      </c>
      <c r="H22" s="214" t="s">
        <v>74</v>
      </c>
      <c r="I22" s="216" t="s">
        <v>21</v>
      </c>
      <c r="J22" s="36" t="s">
        <v>121</v>
      </c>
      <c r="K22" s="36"/>
      <c r="L22" s="36"/>
      <c r="M22" s="36"/>
      <c r="N22" s="36"/>
      <c r="O22" s="36"/>
      <c r="P22" s="36"/>
      <c r="Q22" s="36"/>
      <c r="R22" s="36"/>
      <c r="S22" s="36"/>
      <c r="T22" s="36"/>
      <c r="U22" s="44" t="s">
        <v>147</v>
      </c>
      <c r="V22" s="44" t="s">
        <v>146</v>
      </c>
      <c r="W22" s="225" t="s">
        <v>67</v>
      </c>
      <c r="X22" s="5"/>
      <c r="Y22" s="5"/>
      <c r="Z22" s="5"/>
    </row>
    <row r="23" spans="1:26" ht="26.25" customHeight="1">
      <c r="A23" s="215"/>
      <c r="B23" s="215"/>
      <c r="C23" s="215"/>
      <c r="D23" s="215"/>
      <c r="E23" s="215"/>
      <c r="F23" s="215"/>
      <c r="G23" s="213"/>
      <c r="H23" s="215"/>
      <c r="I23" s="215"/>
      <c r="J23" s="120" t="s">
        <v>119</v>
      </c>
      <c r="K23" s="120"/>
      <c r="L23" s="120"/>
      <c r="M23" s="120"/>
      <c r="N23" s="120"/>
      <c r="O23" s="120"/>
      <c r="P23" s="120"/>
      <c r="Q23" s="120"/>
      <c r="R23" s="120"/>
      <c r="S23" s="120"/>
      <c r="T23" s="120"/>
      <c r="U23" s="44" t="s">
        <v>147</v>
      </c>
      <c r="V23" s="44" t="s">
        <v>146</v>
      </c>
      <c r="W23" s="226"/>
      <c r="X23" s="5"/>
      <c r="Y23" s="5"/>
      <c r="Z23" s="5"/>
    </row>
    <row r="24" spans="1:26" ht="26.25" customHeight="1">
      <c r="A24" s="215"/>
      <c r="B24" s="215"/>
      <c r="C24" s="215"/>
      <c r="D24" s="215"/>
      <c r="E24" s="215"/>
      <c r="F24" s="215"/>
      <c r="G24" s="213"/>
      <c r="H24" s="215"/>
      <c r="I24" s="215"/>
      <c r="J24" s="36" t="s">
        <v>120</v>
      </c>
      <c r="K24" s="36"/>
      <c r="L24" s="36"/>
      <c r="M24" s="36"/>
      <c r="N24" s="36"/>
      <c r="O24" s="36"/>
      <c r="P24" s="36"/>
      <c r="Q24" s="36"/>
      <c r="R24" s="36"/>
      <c r="S24" s="36"/>
      <c r="T24" s="36"/>
      <c r="U24" s="44"/>
      <c r="V24" s="44"/>
      <c r="W24" s="227"/>
      <c r="X24" s="5"/>
      <c r="Y24" s="5"/>
      <c r="Z24" s="5"/>
    </row>
    <row r="25" spans="1:26" ht="26.25" customHeight="1">
      <c r="A25" s="215"/>
      <c r="B25" s="215"/>
      <c r="C25" s="216">
        <v>2.2999999999999998</v>
      </c>
      <c r="D25" s="220" t="s">
        <v>69</v>
      </c>
      <c r="E25" s="220" t="s">
        <v>218</v>
      </c>
      <c r="F25" s="216">
        <v>3</v>
      </c>
      <c r="G25" s="212" t="s">
        <v>74</v>
      </c>
      <c r="H25" s="214" t="s">
        <v>74</v>
      </c>
      <c r="I25" s="216" t="s">
        <v>7</v>
      </c>
      <c r="J25" s="76" t="s">
        <v>121</v>
      </c>
      <c r="K25" s="76"/>
      <c r="L25" s="76"/>
      <c r="M25" s="76"/>
      <c r="N25" s="76"/>
      <c r="O25" s="76"/>
      <c r="P25" s="76"/>
      <c r="Q25" s="76"/>
      <c r="R25" s="76"/>
      <c r="S25" s="76"/>
      <c r="T25" s="76"/>
      <c r="U25" s="44" t="s">
        <v>148</v>
      </c>
      <c r="V25" s="44" t="s">
        <v>149</v>
      </c>
      <c r="W25" s="225" t="s">
        <v>67</v>
      </c>
      <c r="X25" s="5"/>
      <c r="Y25" s="5"/>
      <c r="Z25" s="5"/>
    </row>
    <row r="26" spans="1:26" ht="26.25" customHeight="1">
      <c r="A26" s="215"/>
      <c r="B26" s="215"/>
      <c r="C26" s="215"/>
      <c r="D26" s="215"/>
      <c r="E26" s="215"/>
      <c r="F26" s="215"/>
      <c r="G26" s="213"/>
      <c r="H26" s="215"/>
      <c r="I26" s="215"/>
      <c r="J26" s="76" t="s">
        <v>119</v>
      </c>
      <c r="K26" s="76"/>
      <c r="L26" s="76"/>
      <c r="M26" s="76"/>
      <c r="N26" s="76"/>
      <c r="O26" s="76"/>
      <c r="P26" s="76"/>
      <c r="Q26" s="76"/>
      <c r="R26" s="76"/>
      <c r="S26" s="76"/>
      <c r="T26" s="76"/>
      <c r="U26" s="44" t="s">
        <v>150</v>
      </c>
      <c r="V26" s="44" t="s">
        <v>149</v>
      </c>
      <c r="W26" s="226"/>
      <c r="X26" s="5"/>
      <c r="Y26" s="5"/>
      <c r="Z26" s="5"/>
    </row>
    <row r="27" spans="1:26" ht="26.25" customHeight="1">
      <c r="A27" s="215"/>
      <c r="B27" s="215"/>
      <c r="C27" s="215"/>
      <c r="D27" s="215"/>
      <c r="E27" s="215"/>
      <c r="F27" s="215"/>
      <c r="G27" s="213"/>
      <c r="H27" s="215"/>
      <c r="I27" s="215"/>
      <c r="J27" s="76" t="s">
        <v>120</v>
      </c>
      <c r="K27" s="76"/>
      <c r="L27" s="76"/>
      <c r="M27" s="76"/>
      <c r="N27" s="76"/>
      <c r="O27" s="76"/>
      <c r="P27" s="76"/>
      <c r="Q27" s="76"/>
      <c r="R27" s="76"/>
      <c r="S27" s="76"/>
      <c r="T27" s="76"/>
      <c r="U27" s="44"/>
      <c r="V27" s="44"/>
      <c r="W27" s="227"/>
      <c r="X27" s="5"/>
      <c r="Y27" s="5"/>
      <c r="Z27" s="5"/>
    </row>
    <row r="28" spans="1:26" ht="26.25" customHeight="1">
      <c r="A28" s="215"/>
      <c r="B28" s="215"/>
      <c r="C28" s="216">
        <v>2.4</v>
      </c>
      <c r="D28" s="220" t="s">
        <v>24</v>
      </c>
      <c r="E28" s="220" t="s">
        <v>25</v>
      </c>
      <c r="F28" s="216">
        <v>1</v>
      </c>
      <c r="G28" s="212" t="s">
        <v>74</v>
      </c>
      <c r="H28" s="214" t="s">
        <v>74</v>
      </c>
      <c r="I28" s="216" t="s">
        <v>26</v>
      </c>
      <c r="J28" s="37" t="s">
        <v>118</v>
      </c>
      <c r="K28" s="37"/>
      <c r="L28" s="37"/>
      <c r="M28" s="37"/>
      <c r="N28" s="37"/>
      <c r="O28" s="37"/>
      <c r="P28" s="37"/>
      <c r="Q28" s="37"/>
      <c r="R28" s="37"/>
      <c r="S28" s="37"/>
      <c r="T28" s="37"/>
      <c r="U28" s="44" t="s">
        <v>151</v>
      </c>
      <c r="V28" s="44" t="s">
        <v>152</v>
      </c>
      <c r="W28" s="225" t="s">
        <v>67</v>
      </c>
      <c r="X28" s="5"/>
      <c r="Y28" s="5"/>
      <c r="Z28" s="5"/>
    </row>
    <row r="29" spans="1:26" ht="26.25" customHeight="1">
      <c r="A29" s="215"/>
      <c r="B29" s="215"/>
      <c r="C29" s="215"/>
      <c r="D29" s="215"/>
      <c r="E29" s="215"/>
      <c r="F29" s="215"/>
      <c r="G29" s="213"/>
      <c r="H29" s="215"/>
      <c r="I29" s="215"/>
      <c r="J29" s="76" t="s">
        <v>119</v>
      </c>
      <c r="K29" s="76"/>
      <c r="L29" s="76"/>
      <c r="M29" s="76"/>
      <c r="N29" s="76"/>
      <c r="O29" s="76"/>
      <c r="P29" s="76"/>
      <c r="Q29" s="76"/>
      <c r="R29" s="76"/>
      <c r="S29" s="76"/>
      <c r="T29" s="76"/>
      <c r="U29" s="44" t="s">
        <v>151</v>
      </c>
      <c r="V29" s="44" t="s">
        <v>152</v>
      </c>
      <c r="W29" s="226"/>
      <c r="X29" s="5"/>
      <c r="Y29" s="5"/>
      <c r="Z29" s="5"/>
    </row>
    <row r="30" spans="1:26" ht="26.25" customHeight="1">
      <c r="A30" s="215"/>
      <c r="B30" s="215"/>
      <c r="C30" s="215"/>
      <c r="D30" s="215"/>
      <c r="E30" s="215"/>
      <c r="F30" s="215"/>
      <c r="G30" s="213"/>
      <c r="H30" s="215"/>
      <c r="I30" s="215"/>
      <c r="J30" s="37" t="s">
        <v>120</v>
      </c>
      <c r="K30" s="37"/>
      <c r="L30" s="37"/>
      <c r="M30" s="37"/>
      <c r="N30" s="37"/>
      <c r="O30" s="37"/>
      <c r="P30" s="37"/>
      <c r="Q30" s="37"/>
      <c r="R30" s="37"/>
      <c r="S30" s="37"/>
      <c r="T30" s="37"/>
      <c r="U30" s="44"/>
      <c r="V30" s="44"/>
      <c r="W30" s="227"/>
      <c r="X30" s="5"/>
      <c r="Y30" s="5"/>
      <c r="Z30" s="5"/>
    </row>
    <row r="31" spans="1:26" ht="26.25" customHeight="1">
      <c r="A31" s="215"/>
      <c r="B31" s="215"/>
      <c r="C31" s="216">
        <v>2.5</v>
      </c>
      <c r="D31" s="220" t="s">
        <v>296</v>
      </c>
      <c r="E31" s="220" t="s">
        <v>297</v>
      </c>
      <c r="F31" s="216">
        <v>2</v>
      </c>
      <c r="G31" s="212" t="s">
        <v>210</v>
      </c>
      <c r="H31" s="214" t="s">
        <v>74</v>
      </c>
      <c r="I31" s="216" t="s">
        <v>7</v>
      </c>
      <c r="J31" s="76" t="s">
        <v>119</v>
      </c>
      <c r="K31" s="76"/>
      <c r="L31" s="76"/>
      <c r="M31" s="76"/>
      <c r="N31" s="76"/>
      <c r="O31" s="76"/>
      <c r="P31" s="76"/>
      <c r="Q31" s="76"/>
      <c r="R31" s="76"/>
      <c r="S31" s="76"/>
      <c r="T31" s="76"/>
      <c r="U31" s="44" t="s">
        <v>153</v>
      </c>
      <c r="V31" s="44" t="s">
        <v>154</v>
      </c>
      <c r="W31" s="228" t="s">
        <v>68</v>
      </c>
      <c r="X31" s="5"/>
      <c r="Y31" s="5"/>
      <c r="Z31" s="5"/>
    </row>
    <row r="32" spans="1:26" ht="26.25" customHeight="1">
      <c r="A32" s="215"/>
      <c r="B32" s="215"/>
      <c r="C32" s="215"/>
      <c r="D32" s="215"/>
      <c r="E32" s="215"/>
      <c r="F32" s="215"/>
      <c r="G32" s="213"/>
      <c r="H32" s="215"/>
      <c r="I32" s="215"/>
      <c r="J32" s="76" t="s">
        <v>122</v>
      </c>
      <c r="K32" s="76"/>
      <c r="L32" s="76"/>
      <c r="M32" s="76"/>
      <c r="N32" s="76"/>
      <c r="O32" s="76"/>
      <c r="P32" s="76"/>
      <c r="Q32" s="76"/>
      <c r="R32" s="76"/>
      <c r="S32" s="76"/>
      <c r="T32" s="76"/>
      <c r="U32" s="44"/>
      <c r="V32" s="44"/>
      <c r="W32" s="229"/>
      <c r="X32" s="5"/>
      <c r="Y32" s="5"/>
      <c r="Z32" s="5"/>
    </row>
    <row r="33" spans="1:26" ht="26.25" customHeight="1">
      <c r="A33" s="215"/>
      <c r="B33" s="215"/>
      <c r="C33" s="216">
        <v>2.6</v>
      </c>
      <c r="D33" s="220" t="s">
        <v>293</v>
      </c>
      <c r="E33" s="220" t="s">
        <v>298</v>
      </c>
      <c r="F33" s="216">
        <v>2</v>
      </c>
      <c r="G33" s="212" t="s">
        <v>210</v>
      </c>
      <c r="H33" s="214" t="s">
        <v>74</v>
      </c>
      <c r="I33" s="216" t="s">
        <v>7</v>
      </c>
      <c r="J33" s="76" t="s">
        <v>123</v>
      </c>
      <c r="K33" s="76"/>
      <c r="L33" s="76"/>
      <c r="M33" s="76"/>
      <c r="N33" s="76"/>
      <c r="O33" s="76"/>
      <c r="P33" s="76"/>
      <c r="Q33" s="76"/>
      <c r="R33" s="76"/>
      <c r="S33" s="76"/>
      <c r="T33" s="76"/>
      <c r="U33" s="44" t="s">
        <v>155</v>
      </c>
      <c r="V33" s="44" t="s">
        <v>156</v>
      </c>
      <c r="W33" s="225" t="s">
        <v>67</v>
      </c>
      <c r="X33" s="5"/>
      <c r="Y33" s="5"/>
      <c r="Z33" s="5"/>
    </row>
    <row r="34" spans="1:26" ht="26.25" customHeight="1">
      <c r="A34" s="215"/>
      <c r="B34" s="215"/>
      <c r="C34" s="215"/>
      <c r="D34" s="215"/>
      <c r="E34" s="215"/>
      <c r="F34" s="215"/>
      <c r="G34" s="213"/>
      <c r="H34" s="215"/>
      <c r="I34" s="215"/>
      <c r="J34" s="76" t="s">
        <v>120</v>
      </c>
      <c r="K34" s="76"/>
      <c r="L34" s="76"/>
      <c r="M34" s="76"/>
      <c r="N34" s="76"/>
      <c r="O34" s="76"/>
      <c r="P34" s="76"/>
      <c r="Q34" s="76"/>
      <c r="R34" s="76"/>
      <c r="S34" s="76"/>
      <c r="T34" s="76"/>
      <c r="U34" s="44"/>
      <c r="V34" s="44"/>
      <c r="W34" s="227"/>
      <c r="X34" s="5"/>
      <c r="Y34" s="5"/>
      <c r="Z34" s="5"/>
    </row>
    <row r="35" spans="1:26" ht="26.25" customHeight="1">
      <c r="A35" s="49"/>
      <c r="B35" s="26"/>
      <c r="C35" s="50"/>
      <c r="D35" s="51"/>
      <c r="E35" s="55" t="s">
        <v>17</v>
      </c>
      <c r="F35" s="52">
        <f>SUM(F19:F34)</f>
        <v>14</v>
      </c>
      <c r="G35" s="49"/>
      <c r="H35" s="26"/>
      <c r="I35" s="50"/>
      <c r="J35" s="26"/>
      <c r="K35" s="26"/>
      <c r="L35" s="26"/>
      <c r="M35" s="26"/>
      <c r="N35" s="26"/>
      <c r="O35" s="26"/>
      <c r="P35" s="26"/>
      <c r="Q35" s="26"/>
      <c r="R35" s="26"/>
      <c r="S35" s="26"/>
      <c r="T35" s="26"/>
      <c r="U35" s="53"/>
      <c r="V35" s="53"/>
      <c r="W35" s="53"/>
      <c r="X35" s="5"/>
      <c r="Y35" s="5"/>
      <c r="Z35" s="5"/>
    </row>
    <row r="36" spans="1:26" ht="26.25" customHeight="1">
      <c r="A36" s="212" t="s">
        <v>28</v>
      </c>
      <c r="B36" s="216">
        <v>28</v>
      </c>
      <c r="C36" s="216">
        <v>3.1</v>
      </c>
      <c r="D36" s="220" t="s">
        <v>29</v>
      </c>
      <c r="E36" s="220" t="s">
        <v>30</v>
      </c>
      <c r="F36" s="216">
        <v>5</v>
      </c>
      <c r="G36" s="212" t="s">
        <v>290</v>
      </c>
      <c r="H36" s="214" t="s">
        <v>74</v>
      </c>
      <c r="I36" s="216" t="s">
        <v>26</v>
      </c>
      <c r="J36" s="37" t="s">
        <v>121</v>
      </c>
      <c r="K36" s="37"/>
      <c r="L36" s="136"/>
      <c r="M36" s="37"/>
      <c r="N36" s="37"/>
      <c r="O36" s="37"/>
      <c r="P36" s="37"/>
      <c r="Q36" s="37"/>
      <c r="R36" s="37"/>
      <c r="S36" s="37"/>
      <c r="T36" s="37"/>
      <c r="U36" s="44" t="s">
        <v>157</v>
      </c>
      <c r="V36" s="44" t="s">
        <v>158</v>
      </c>
      <c r="W36" s="225" t="s">
        <v>67</v>
      </c>
      <c r="X36" s="5"/>
      <c r="Y36" s="5"/>
      <c r="Z36" s="5"/>
    </row>
    <row r="37" spans="1:26" ht="26.25" customHeight="1">
      <c r="A37" s="215"/>
      <c r="B37" s="215"/>
      <c r="C37" s="215"/>
      <c r="D37" s="219"/>
      <c r="E37" s="219"/>
      <c r="F37" s="215"/>
      <c r="G37" s="213"/>
      <c r="H37" s="215"/>
      <c r="I37" s="215"/>
      <c r="J37" s="76" t="s">
        <v>119</v>
      </c>
      <c r="K37" s="76"/>
      <c r="L37" s="136">
        <v>86.2</v>
      </c>
      <c r="M37" s="76"/>
      <c r="N37" s="76"/>
      <c r="O37" s="76"/>
      <c r="P37" s="76"/>
      <c r="Q37" s="76"/>
      <c r="R37" s="76"/>
      <c r="S37" s="76"/>
      <c r="T37" s="76"/>
      <c r="U37" s="44" t="s">
        <v>157</v>
      </c>
      <c r="V37" s="44" t="s">
        <v>158</v>
      </c>
      <c r="W37" s="226"/>
      <c r="X37" s="5"/>
      <c r="Y37" s="5"/>
      <c r="Z37" s="5"/>
    </row>
    <row r="38" spans="1:26" ht="26.25" customHeight="1">
      <c r="A38" s="215"/>
      <c r="B38" s="215"/>
      <c r="C38" s="215"/>
      <c r="D38" s="219"/>
      <c r="E38" s="219"/>
      <c r="F38" s="215"/>
      <c r="G38" s="213"/>
      <c r="H38" s="215"/>
      <c r="I38" s="215"/>
      <c r="J38" s="37" t="s">
        <v>124</v>
      </c>
      <c r="K38" s="37"/>
      <c r="L38" s="136"/>
      <c r="M38" s="37"/>
      <c r="N38" s="37"/>
      <c r="O38" s="37"/>
      <c r="P38" s="37"/>
      <c r="Q38" s="37"/>
      <c r="R38" s="37"/>
      <c r="S38" s="37"/>
      <c r="T38" s="37"/>
      <c r="U38" s="44"/>
      <c r="V38" s="44"/>
      <c r="W38" s="227"/>
      <c r="X38" s="5"/>
      <c r="Y38" s="5"/>
      <c r="Z38" s="5"/>
    </row>
    <row r="39" spans="1:26" ht="26.25" customHeight="1">
      <c r="A39" s="215"/>
      <c r="B39" s="215"/>
      <c r="C39" s="216">
        <v>3.2</v>
      </c>
      <c r="D39" s="220" t="s">
        <v>31</v>
      </c>
      <c r="E39" s="220" t="s">
        <v>32</v>
      </c>
      <c r="F39" s="216">
        <v>4</v>
      </c>
      <c r="G39" s="212" t="s">
        <v>82</v>
      </c>
      <c r="H39" s="214" t="s">
        <v>74</v>
      </c>
      <c r="I39" s="216" t="s">
        <v>21</v>
      </c>
      <c r="J39" s="120" t="s">
        <v>121</v>
      </c>
      <c r="K39" s="120"/>
      <c r="L39" s="136">
        <v>18</v>
      </c>
      <c r="M39" s="120"/>
      <c r="N39" s="120"/>
      <c r="O39" s="120"/>
      <c r="P39" s="120"/>
      <c r="Q39" s="120"/>
      <c r="R39" s="120"/>
      <c r="S39" s="120"/>
      <c r="T39" s="120"/>
      <c r="U39" s="44" t="s">
        <v>159</v>
      </c>
      <c r="V39" s="44" t="s">
        <v>160</v>
      </c>
      <c r="W39" s="225" t="s">
        <v>67</v>
      </c>
      <c r="X39" s="5"/>
      <c r="Y39" s="5"/>
      <c r="Z39" s="5"/>
    </row>
    <row r="40" spans="1:26" ht="26.25" customHeight="1">
      <c r="A40" s="215"/>
      <c r="B40" s="215"/>
      <c r="C40" s="215"/>
      <c r="D40" s="219"/>
      <c r="E40" s="219"/>
      <c r="F40" s="215"/>
      <c r="G40" s="213"/>
      <c r="H40" s="215"/>
      <c r="I40" s="215"/>
      <c r="J40" s="120" t="s">
        <v>119</v>
      </c>
      <c r="K40" s="120"/>
      <c r="L40" s="136">
        <v>21</v>
      </c>
      <c r="M40" s="120"/>
      <c r="N40" s="120"/>
      <c r="O40" s="120"/>
      <c r="P40" s="120"/>
      <c r="Q40" s="120"/>
      <c r="R40" s="120"/>
      <c r="S40" s="120"/>
      <c r="T40" s="120"/>
      <c r="U40" s="44" t="s">
        <v>159</v>
      </c>
      <c r="V40" s="44" t="s">
        <v>160</v>
      </c>
      <c r="W40" s="226"/>
      <c r="X40" s="5"/>
      <c r="Y40" s="5"/>
      <c r="Z40" s="5"/>
    </row>
    <row r="41" spans="1:26" ht="26.25" customHeight="1">
      <c r="A41" s="215"/>
      <c r="B41" s="215"/>
      <c r="C41" s="215"/>
      <c r="D41" s="219"/>
      <c r="E41" s="219"/>
      <c r="F41" s="215"/>
      <c r="G41" s="213"/>
      <c r="H41" s="215"/>
      <c r="I41" s="215"/>
      <c r="J41" s="120" t="s">
        <v>124</v>
      </c>
      <c r="K41" s="120"/>
      <c r="L41" s="136">
        <v>116.6</v>
      </c>
      <c r="M41" s="120"/>
      <c r="N41" s="120"/>
      <c r="O41" s="120"/>
      <c r="P41" s="120"/>
      <c r="Q41" s="120"/>
      <c r="R41" s="120"/>
      <c r="S41" s="120"/>
      <c r="T41" s="120"/>
      <c r="U41" s="44"/>
      <c r="V41" s="44"/>
      <c r="W41" s="227"/>
      <c r="X41" s="5"/>
      <c r="Y41" s="5"/>
      <c r="Z41" s="5"/>
    </row>
    <row r="42" spans="1:26" ht="26.25" customHeight="1">
      <c r="A42" s="215"/>
      <c r="B42" s="215"/>
      <c r="C42" s="216">
        <v>3.3</v>
      </c>
      <c r="D42" s="220" t="s">
        <v>220</v>
      </c>
      <c r="E42" s="220" t="s">
        <v>219</v>
      </c>
      <c r="F42" s="216">
        <v>2</v>
      </c>
      <c r="G42" s="233" t="s">
        <v>82</v>
      </c>
      <c r="H42" s="214" t="s">
        <v>74</v>
      </c>
      <c r="I42" s="216" t="s">
        <v>21</v>
      </c>
      <c r="J42" s="38" t="s">
        <v>238</v>
      </c>
      <c r="K42" s="138" t="s">
        <v>320</v>
      </c>
      <c r="L42" s="138" t="s">
        <v>320</v>
      </c>
      <c r="M42" s="38"/>
      <c r="N42" s="38"/>
      <c r="O42" s="38"/>
      <c r="P42" s="38"/>
      <c r="Q42" s="38"/>
      <c r="R42" s="38"/>
      <c r="S42" s="38"/>
      <c r="T42" s="38"/>
      <c r="U42" s="44" t="s">
        <v>165</v>
      </c>
      <c r="V42" s="44" t="s">
        <v>166</v>
      </c>
      <c r="W42" s="225" t="s">
        <v>67</v>
      </c>
      <c r="X42" s="5"/>
      <c r="Y42" s="5"/>
      <c r="Z42" s="5"/>
    </row>
    <row r="43" spans="1:26" ht="26.25" customHeight="1">
      <c r="A43" s="215"/>
      <c r="B43" s="215"/>
      <c r="C43" s="215"/>
      <c r="D43" s="219"/>
      <c r="E43" s="219"/>
      <c r="F43" s="215"/>
      <c r="G43" s="234"/>
      <c r="H43" s="215"/>
      <c r="I43" s="215"/>
      <c r="J43" s="38" t="s">
        <v>119</v>
      </c>
      <c r="K43" s="138" t="s">
        <v>320</v>
      </c>
      <c r="L43" s="138" t="s">
        <v>320</v>
      </c>
      <c r="M43" s="38"/>
      <c r="N43" s="38"/>
      <c r="O43" s="38"/>
      <c r="P43" s="38"/>
      <c r="Q43" s="38"/>
      <c r="R43" s="38"/>
      <c r="S43" s="38"/>
      <c r="T43" s="38"/>
      <c r="U43" s="44" t="s">
        <v>165</v>
      </c>
      <c r="V43" s="44" t="s">
        <v>166</v>
      </c>
      <c r="W43" s="226"/>
      <c r="X43" s="5"/>
      <c r="Y43" s="5"/>
      <c r="Z43" s="5"/>
    </row>
    <row r="44" spans="1:26" ht="26.25" customHeight="1">
      <c r="A44" s="215"/>
      <c r="B44" s="215"/>
      <c r="C44" s="215"/>
      <c r="D44" s="219"/>
      <c r="E44" s="219"/>
      <c r="F44" s="215"/>
      <c r="G44" s="234"/>
      <c r="H44" s="215"/>
      <c r="I44" s="215"/>
      <c r="J44" s="39" t="s">
        <v>239</v>
      </c>
      <c r="K44" s="138" t="s">
        <v>320</v>
      </c>
      <c r="L44" s="138" t="s">
        <v>320</v>
      </c>
      <c r="M44" s="39"/>
      <c r="N44" s="39"/>
      <c r="O44" s="39"/>
      <c r="P44" s="39"/>
      <c r="Q44" s="39"/>
      <c r="R44" s="39"/>
      <c r="S44" s="39"/>
      <c r="T44" s="39"/>
      <c r="U44" s="44"/>
      <c r="V44" s="44"/>
      <c r="W44" s="227"/>
      <c r="X44" s="5"/>
      <c r="Y44" s="5"/>
      <c r="Z44" s="5"/>
    </row>
    <row r="45" spans="1:26" ht="26.25" customHeight="1">
      <c r="A45" s="215"/>
      <c r="B45" s="215"/>
      <c r="C45" s="216">
        <v>3.4</v>
      </c>
      <c r="D45" s="230" t="s">
        <v>221</v>
      </c>
      <c r="E45" s="220" t="s">
        <v>219</v>
      </c>
      <c r="F45" s="216">
        <v>2</v>
      </c>
      <c r="G45" s="233" t="s">
        <v>82</v>
      </c>
      <c r="H45" s="214" t="s">
        <v>74</v>
      </c>
      <c r="I45" s="216" t="s">
        <v>21</v>
      </c>
      <c r="J45" s="38" t="s">
        <v>238</v>
      </c>
      <c r="K45" s="38"/>
      <c r="L45" s="136">
        <v>77</v>
      </c>
      <c r="M45" s="38"/>
      <c r="N45" s="38"/>
      <c r="O45" s="38"/>
      <c r="P45" s="38"/>
      <c r="Q45" s="38"/>
      <c r="R45" s="38"/>
      <c r="S45" s="38"/>
      <c r="T45" s="38"/>
      <c r="U45" s="44" t="s">
        <v>165</v>
      </c>
      <c r="V45" s="44" t="s">
        <v>166</v>
      </c>
      <c r="W45" s="225" t="s">
        <v>67</v>
      </c>
      <c r="X45" s="5"/>
      <c r="Y45" s="5"/>
      <c r="Z45" s="5"/>
    </row>
    <row r="46" spans="1:26" ht="26.25" customHeight="1">
      <c r="A46" s="215"/>
      <c r="B46" s="215"/>
      <c r="C46" s="215"/>
      <c r="D46" s="231"/>
      <c r="E46" s="219"/>
      <c r="F46" s="215"/>
      <c r="G46" s="234"/>
      <c r="H46" s="215"/>
      <c r="I46" s="215"/>
      <c r="J46" s="38" t="s">
        <v>119</v>
      </c>
      <c r="K46" s="38"/>
      <c r="L46" s="136">
        <v>68</v>
      </c>
      <c r="M46" s="38"/>
      <c r="N46" s="38"/>
      <c r="O46" s="38"/>
      <c r="P46" s="38"/>
      <c r="Q46" s="38"/>
      <c r="R46" s="38"/>
      <c r="S46" s="38"/>
      <c r="T46" s="38"/>
      <c r="U46" s="44" t="s">
        <v>165</v>
      </c>
      <c r="V46" s="44" t="s">
        <v>166</v>
      </c>
      <c r="W46" s="226"/>
      <c r="X46" s="5"/>
      <c r="Y46" s="5"/>
      <c r="Z46" s="5"/>
    </row>
    <row r="47" spans="1:26" ht="26.25" customHeight="1">
      <c r="A47" s="215"/>
      <c r="B47" s="215"/>
      <c r="C47" s="215"/>
      <c r="D47" s="232"/>
      <c r="E47" s="219"/>
      <c r="F47" s="215"/>
      <c r="G47" s="234"/>
      <c r="H47" s="215"/>
      <c r="I47" s="215"/>
      <c r="J47" s="39" t="s">
        <v>239</v>
      </c>
      <c r="K47" s="39"/>
      <c r="L47" s="136">
        <v>88.3</v>
      </c>
      <c r="M47" s="39"/>
      <c r="N47" s="39"/>
      <c r="O47" s="39"/>
      <c r="P47" s="39"/>
      <c r="Q47" s="39"/>
      <c r="R47" s="39"/>
      <c r="S47" s="39"/>
      <c r="T47" s="39"/>
      <c r="U47" s="44"/>
      <c r="V47" s="44"/>
      <c r="W47" s="227"/>
      <c r="X47" s="5"/>
      <c r="Y47" s="5"/>
      <c r="Z47" s="5"/>
    </row>
    <row r="48" spans="1:26" ht="26.25" customHeight="1">
      <c r="A48" s="215"/>
      <c r="B48" s="215"/>
      <c r="C48" s="216">
        <v>3.5</v>
      </c>
      <c r="D48" s="230" t="s">
        <v>222</v>
      </c>
      <c r="E48" s="220" t="s">
        <v>219</v>
      </c>
      <c r="F48" s="216">
        <v>2</v>
      </c>
      <c r="G48" s="233" t="s">
        <v>82</v>
      </c>
      <c r="H48" s="214" t="s">
        <v>74</v>
      </c>
      <c r="I48" s="216" t="s">
        <v>21</v>
      </c>
      <c r="J48" s="38" t="s">
        <v>238</v>
      </c>
      <c r="K48" s="38"/>
      <c r="L48" s="136">
        <v>74</v>
      </c>
      <c r="M48" s="38"/>
      <c r="N48" s="38"/>
      <c r="O48" s="38"/>
      <c r="P48" s="38"/>
      <c r="Q48" s="38"/>
      <c r="R48" s="38"/>
      <c r="S48" s="38"/>
      <c r="T48" s="38"/>
      <c r="U48" s="44" t="s">
        <v>165</v>
      </c>
      <c r="V48" s="44" t="s">
        <v>166</v>
      </c>
      <c r="W48" s="225" t="s">
        <v>67</v>
      </c>
      <c r="X48" s="5"/>
      <c r="Y48" s="5"/>
      <c r="Z48" s="5"/>
    </row>
    <row r="49" spans="1:26" ht="26.25" customHeight="1">
      <c r="A49" s="215"/>
      <c r="B49" s="215"/>
      <c r="C49" s="215"/>
      <c r="D49" s="231"/>
      <c r="E49" s="219"/>
      <c r="F49" s="215"/>
      <c r="G49" s="234"/>
      <c r="H49" s="215"/>
      <c r="I49" s="215"/>
      <c r="J49" s="38" t="s">
        <v>119</v>
      </c>
      <c r="K49" s="38"/>
      <c r="L49" s="136">
        <v>68</v>
      </c>
      <c r="M49" s="38"/>
      <c r="N49" s="38"/>
      <c r="O49" s="38"/>
      <c r="P49" s="38"/>
      <c r="Q49" s="38"/>
      <c r="R49" s="38"/>
      <c r="S49" s="38"/>
      <c r="T49" s="38"/>
      <c r="U49" s="44" t="s">
        <v>165</v>
      </c>
      <c r="V49" s="44" t="s">
        <v>166</v>
      </c>
      <c r="W49" s="226"/>
      <c r="X49" s="5"/>
      <c r="Y49" s="5"/>
      <c r="Z49" s="5"/>
    </row>
    <row r="50" spans="1:26" ht="26.25" customHeight="1">
      <c r="A50" s="215"/>
      <c r="B50" s="215"/>
      <c r="C50" s="215"/>
      <c r="D50" s="232"/>
      <c r="E50" s="219"/>
      <c r="F50" s="215"/>
      <c r="G50" s="234"/>
      <c r="H50" s="215"/>
      <c r="I50" s="215"/>
      <c r="J50" s="39" t="s">
        <v>239</v>
      </c>
      <c r="K50" s="39"/>
      <c r="L50" s="137">
        <v>91.891891891891902</v>
      </c>
      <c r="M50" s="39"/>
      <c r="N50" s="39"/>
      <c r="O50" s="39"/>
      <c r="P50" s="39"/>
      <c r="Q50" s="39"/>
      <c r="R50" s="39"/>
      <c r="S50" s="39"/>
      <c r="T50" s="39"/>
      <c r="U50" s="44"/>
      <c r="V50" s="44"/>
      <c r="W50" s="227"/>
      <c r="X50" s="5"/>
      <c r="Y50" s="5"/>
      <c r="Z50" s="5"/>
    </row>
    <row r="51" spans="1:26" ht="26.25" customHeight="1">
      <c r="A51" s="215"/>
      <c r="B51" s="215"/>
      <c r="C51" s="216">
        <v>3.6</v>
      </c>
      <c r="D51" s="220" t="s">
        <v>223</v>
      </c>
      <c r="E51" s="220" t="s">
        <v>219</v>
      </c>
      <c r="F51" s="216">
        <v>2</v>
      </c>
      <c r="G51" s="212" t="s">
        <v>82</v>
      </c>
      <c r="H51" s="214" t="s">
        <v>74</v>
      </c>
      <c r="I51" s="216" t="s">
        <v>21</v>
      </c>
      <c r="J51" s="38" t="s">
        <v>238</v>
      </c>
      <c r="K51" s="38"/>
      <c r="L51" s="136">
        <v>84</v>
      </c>
      <c r="M51" s="38"/>
      <c r="N51" s="38"/>
      <c r="O51" s="38"/>
      <c r="P51" s="38"/>
      <c r="Q51" s="38"/>
      <c r="R51" s="38"/>
      <c r="S51" s="38"/>
      <c r="T51" s="38"/>
      <c r="U51" s="44" t="s">
        <v>161</v>
      </c>
      <c r="V51" s="44" t="s">
        <v>162</v>
      </c>
      <c r="W51" s="225" t="s">
        <v>67</v>
      </c>
      <c r="X51" s="5"/>
      <c r="Y51" s="5"/>
      <c r="Z51" s="5"/>
    </row>
    <row r="52" spans="1:26" ht="26.25" customHeight="1">
      <c r="A52" s="215"/>
      <c r="B52" s="215"/>
      <c r="C52" s="215"/>
      <c r="D52" s="219"/>
      <c r="E52" s="219"/>
      <c r="F52" s="215"/>
      <c r="G52" s="213"/>
      <c r="H52" s="215"/>
      <c r="I52" s="215"/>
      <c r="J52" s="38" t="s">
        <v>119</v>
      </c>
      <c r="K52" s="38"/>
      <c r="L52" s="136">
        <v>73</v>
      </c>
      <c r="M52" s="38"/>
      <c r="N52" s="38"/>
      <c r="O52" s="38"/>
      <c r="P52" s="38"/>
      <c r="Q52" s="38"/>
      <c r="R52" s="38"/>
      <c r="S52" s="38"/>
      <c r="T52" s="38"/>
      <c r="U52" s="44" t="s">
        <v>161</v>
      </c>
      <c r="V52" s="44" t="s">
        <v>162</v>
      </c>
      <c r="W52" s="226"/>
      <c r="X52" s="5"/>
      <c r="Y52" s="5"/>
      <c r="Z52" s="5"/>
    </row>
    <row r="53" spans="1:26" ht="26.25" customHeight="1">
      <c r="A53" s="215"/>
      <c r="B53" s="215"/>
      <c r="C53" s="215"/>
      <c r="D53" s="219"/>
      <c r="E53" s="219"/>
      <c r="F53" s="215"/>
      <c r="G53" s="213"/>
      <c r="H53" s="215"/>
      <c r="I53" s="215"/>
      <c r="J53" s="39" t="s">
        <v>239</v>
      </c>
      <c r="K53" s="39"/>
      <c r="L53" s="137">
        <v>86.904761904761912</v>
      </c>
      <c r="M53" s="39"/>
      <c r="N53" s="39"/>
      <c r="O53" s="39"/>
      <c r="P53" s="39"/>
      <c r="Q53" s="39"/>
      <c r="R53" s="39"/>
      <c r="S53" s="39"/>
      <c r="T53" s="39"/>
      <c r="U53" s="44"/>
      <c r="V53" s="44"/>
      <c r="W53" s="227"/>
      <c r="X53" s="5"/>
      <c r="Y53" s="5"/>
      <c r="Z53" s="5"/>
    </row>
    <row r="54" spans="1:26" ht="26.25" customHeight="1">
      <c r="A54" s="215"/>
      <c r="B54" s="215"/>
      <c r="C54" s="216">
        <v>3.7</v>
      </c>
      <c r="D54" s="220" t="s">
        <v>33</v>
      </c>
      <c r="E54" s="220" t="s">
        <v>34</v>
      </c>
      <c r="F54" s="216">
        <v>3</v>
      </c>
      <c r="G54" s="212" t="s">
        <v>82</v>
      </c>
      <c r="H54" s="214" t="s">
        <v>74</v>
      </c>
      <c r="I54" s="216" t="s">
        <v>21</v>
      </c>
      <c r="J54" s="120" t="s">
        <v>121</v>
      </c>
      <c r="K54" s="120"/>
      <c r="L54" s="136">
        <v>15</v>
      </c>
      <c r="M54" s="120"/>
      <c r="N54" s="120"/>
      <c r="O54" s="120"/>
      <c r="P54" s="120"/>
      <c r="Q54" s="120"/>
      <c r="R54" s="120"/>
      <c r="S54" s="120"/>
      <c r="T54" s="120"/>
      <c r="U54" s="44" t="s">
        <v>163</v>
      </c>
      <c r="V54" s="44" t="s">
        <v>164</v>
      </c>
      <c r="W54" s="225" t="s">
        <v>67</v>
      </c>
      <c r="X54" s="5"/>
      <c r="Y54" s="5"/>
      <c r="Z54" s="5"/>
    </row>
    <row r="55" spans="1:26" ht="26.25" customHeight="1">
      <c r="A55" s="215"/>
      <c r="B55" s="215"/>
      <c r="C55" s="215"/>
      <c r="D55" s="219"/>
      <c r="E55" s="219"/>
      <c r="F55" s="215"/>
      <c r="G55" s="213"/>
      <c r="H55" s="215"/>
      <c r="I55" s="215"/>
      <c r="J55" s="120" t="s">
        <v>119</v>
      </c>
      <c r="K55" s="120"/>
      <c r="L55" s="136">
        <v>15</v>
      </c>
      <c r="M55" s="120"/>
      <c r="N55" s="120"/>
      <c r="O55" s="120"/>
      <c r="P55" s="120"/>
      <c r="Q55" s="120"/>
      <c r="R55" s="120"/>
      <c r="S55" s="120"/>
      <c r="T55" s="120"/>
      <c r="U55" s="44" t="s">
        <v>163</v>
      </c>
      <c r="V55" s="44" t="s">
        <v>164</v>
      </c>
      <c r="W55" s="226"/>
      <c r="X55" s="5"/>
      <c r="Y55" s="5"/>
      <c r="Z55" s="5"/>
    </row>
    <row r="56" spans="1:26" ht="26.25" customHeight="1">
      <c r="A56" s="215"/>
      <c r="B56" s="215"/>
      <c r="C56" s="215"/>
      <c r="D56" s="219"/>
      <c r="E56" s="219"/>
      <c r="F56" s="215"/>
      <c r="G56" s="213"/>
      <c r="H56" s="215"/>
      <c r="I56" s="215"/>
      <c r="J56" s="119" t="s">
        <v>125</v>
      </c>
      <c r="K56" s="119"/>
      <c r="L56" s="136">
        <v>100</v>
      </c>
      <c r="M56" s="119"/>
      <c r="N56" s="119"/>
      <c r="O56" s="119"/>
      <c r="P56" s="119"/>
      <c r="Q56" s="119"/>
      <c r="R56" s="119"/>
      <c r="S56" s="119"/>
      <c r="T56" s="119"/>
      <c r="U56" s="44"/>
      <c r="V56" s="44"/>
      <c r="W56" s="227"/>
      <c r="X56" s="5"/>
      <c r="Y56" s="5"/>
      <c r="Z56" s="5"/>
    </row>
    <row r="57" spans="1:26" ht="26.25" customHeight="1">
      <c r="A57" s="215"/>
      <c r="B57" s="215"/>
      <c r="C57" s="216">
        <v>3.8</v>
      </c>
      <c r="D57" s="230" t="s">
        <v>35</v>
      </c>
      <c r="E57" s="230" t="s">
        <v>70</v>
      </c>
      <c r="F57" s="235">
        <v>4</v>
      </c>
      <c r="G57" s="230" t="s">
        <v>77</v>
      </c>
      <c r="H57" s="120" t="s">
        <v>74</v>
      </c>
      <c r="I57" s="235" t="s">
        <v>7</v>
      </c>
      <c r="J57" s="38" t="s">
        <v>118</v>
      </c>
      <c r="K57" s="38">
        <v>11.61</v>
      </c>
      <c r="L57" s="137">
        <v>11.83</v>
      </c>
      <c r="M57" s="38"/>
      <c r="N57" s="38"/>
      <c r="O57" s="38"/>
      <c r="P57" s="38"/>
      <c r="Q57" s="38"/>
      <c r="R57" s="38"/>
      <c r="S57" s="38"/>
      <c r="T57" s="38"/>
      <c r="U57" s="44" t="s">
        <v>165</v>
      </c>
      <c r="V57" s="44" t="s">
        <v>166</v>
      </c>
      <c r="W57" s="238" t="s">
        <v>71</v>
      </c>
      <c r="X57" s="5"/>
      <c r="Y57" s="5"/>
      <c r="Z57" s="5"/>
    </row>
    <row r="58" spans="1:26" ht="26.25" customHeight="1">
      <c r="A58" s="215"/>
      <c r="B58" s="215"/>
      <c r="C58" s="215"/>
      <c r="D58" s="231"/>
      <c r="E58" s="231"/>
      <c r="F58" s="236"/>
      <c r="G58" s="231"/>
      <c r="H58" s="117"/>
      <c r="I58" s="236"/>
      <c r="J58" s="38" t="s">
        <v>119</v>
      </c>
      <c r="K58" s="38">
        <v>12.88</v>
      </c>
      <c r="L58" s="137">
        <v>11.4</v>
      </c>
      <c r="M58" s="38"/>
      <c r="N58" s="38"/>
      <c r="O58" s="38"/>
      <c r="P58" s="38"/>
      <c r="Q58" s="38"/>
      <c r="R58" s="38"/>
      <c r="S58" s="38"/>
      <c r="T58" s="38"/>
      <c r="U58" s="44" t="s">
        <v>165</v>
      </c>
      <c r="V58" s="44" t="s">
        <v>166</v>
      </c>
      <c r="W58" s="239"/>
      <c r="X58" s="5"/>
      <c r="Y58" s="5"/>
      <c r="Z58" s="5"/>
    </row>
    <row r="59" spans="1:26" ht="26.25" customHeight="1">
      <c r="A59" s="215"/>
      <c r="B59" s="215"/>
      <c r="C59" s="215"/>
      <c r="D59" s="232"/>
      <c r="E59" s="232"/>
      <c r="F59" s="237"/>
      <c r="G59" s="232"/>
      <c r="H59" s="117"/>
      <c r="I59" s="237"/>
      <c r="J59" s="39" t="s">
        <v>120</v>
      </c>
      <c r="K59" s="39">
        <f>K58/K57*100</f>
        <v>110.93884582256676</v>
      </c>
      <c r="L59" s="137">
        <f>L58/L57*100</f>
        <v>96.365173288250219</v>
      </c>
      <c r="M59" s="39"/>
      <c r="N59" s="39"/>
      <c r="O59" s="39"/>
      <c r="P59" s="39"/>
      <c r="Q59" s="39"/>
      <c r="R59" s="39"/>
      <c r="S59" s="39"/>
      <c r="T59" s="39"/>
      <c r="U59" s="44"/>
      <c r="V59" s="44"/>
      <c r="W59" s="240"/>
      <c r="X59" s="5"/>
      <c r="Y59" s="5"/>
      <c r="Z59" s="5"/>
    </row>
    <row r="60" spans="1:26" ht="26.25" customHeight="1">
      <c r="A60" s="215"/>
      <c r="B60" s="215"/>
      <c r="C60" s="216">
        <v>3.9</v>
      </c>
      <c r="D60" s="218" t="s">
        <v>117</v>
      </c>
      <c r="E60" s="220" t="s">
        <v>81</v>
      </c>
      <c r="F60" s="216">
        <v>2</v>
      </c>
      <c r="G60" s="220" t="s">
        <v>74</v>
      </c>
      <c r="H60" s="117"/>
      <c r="I60" s="216" t="s">
        <v>21</v>
      </c>
      <c r="J60" s="39" t="s">
        <v>215</v>
      </c>
      <c r="K60" s="39"/>
      <c r="L60" s="137">
        <v>63</v>
      </c>
      <c r="M60" s="39"/>
      <c r="N60" s="39"/>
      <c r="O60" s="39"/>
      <c r="P60" s="39"/>
      <c r="Q60" s="39"/>
      <c r="R60" s="39"/>
      <c r="S60" s="39"/>
      <c r="T60" s="39"/>
      <c r="U60" s="44"/>
      <c r="V60" s="44"/>
      <c r="W60" s="225" t="s">
        <v>67</v>
      </c>
      <c r="X60" s="5"/>
      <c r="Y60" s="5"/>
      <c r="Z60" s="5"/>
    </row>
    <row r="61" spans="1:26" ht="26.25" customHeight="1">
      <c r="A61" s="215"/>
      <c r="B61" s="215"/>
      <c r="C61" s="215"/>
      <c r="D61" s="219"/>
      <c r="E61" s="221"/>
      <c r="F61" s="215"/>
      <c r="G61" s="221"/>
      <c r="H61" s="117"/>
      <c r="I61" s="215"/>
      <c r="J61" s="39" t="s">
        <v>216</v>
      </c>
      <c r="K61" s="39"/>
      <c r="L61" s="137">
        <v>63</v>
      </c>
      <c r="M61" s="39"/>
      <c r="N61" s="39"/>
      <c r="O61" s="39"/>
      <c r="P61" s="39"/>
      <c r="Q61" s="39"/>
      <c r="R61" s="39"/>
      <c r="S61" s="39"/>
      <c r="T61" s="39"/>
      <c r="U61" s="44"/>
      <c r="V61" s="44"/>
      <c r="W61" s="226"/>
      <c r="X61" s="5"/>
      <c r="Y61" s="5"/>
      <c r="Z61" s="5"/>
    </row>
    <row r="62" spans="1:26" ht="26.25" customHeight="1">
      <c r="A62" s="215"/>
      <c r="B62" s="215"/>
      <c r="C62" s="215"/>
      <c r="D62" s="219"/>
      <c r="E62" s="221"/>
      <c r="F62" s="215"/>
      <c r="G62" s="221"/>
      <c r="H62" s="117"/>
      <c r="I62" s="215"/>
      <c r="J62" s="39" t="s">
        <v>217</v>
      </c>
      <c r="K62" s="39"/>
      <c r="L62" s="137">
        <v>100</v>
      </c>
      <c r="M62" s="39"/>
      <c r="N62" s="39"/>
      <c r="O62" s="39"/>
      <c r="P62" s="39"/>
      <c r="Q62" s="39"/>
      <c r="R62" s="39"/>
      <c r="S62" s="39"/>
      <c r="T62" s="39"/>
      <c r="U62" s="44"/>
      <c r="V62" s="44"/>
      <c r="W62" s="227"/>
      <c r="X62" s="5"/>
      <c r="Y62" s="5"/>
      <c r="Z62" s="5"/>
    </row>
    <row r="63" spans="1:26" ht="26.25" customHeight="1">
      <c r="A63" s="215"/>
      <c r="B63" s="215"/>
      <c r="C63" s="241">
        <v>3.1</v>
      </c>
      <c r="D63" s="220" t="s">
        <v>224</v>
      </c>
      <c r="E63" s="220" t="s">
        <v>37</v>
      </c>
      <c r="F63" s="216">
        <v>2</v>
      </c>
      <c r="G63" s="212" t="s">
        <v>82</v>
      </c>
      <c r="H63" s="214" t="s">
        <v>74</v>
      </c>
      <c r="I63" s="216" t="s">
        <v>27</v>
      </c>
      <c r="J63" s="38" t="s">
        <v>126</v>
      </c>
      <c r="K63" s="138" t="s">
        <v>320</v>
      </c>
      <c r="L63" s="138" t="s">
        <v>320</v>
      </c>
      <c r="M63" s="38"/>
      <c r="N63" s="38"/>
      <c r="O63" s="38"/>
      <c r="P63" s="38"/>
      <c r="Q63" s="38"/>
      <c r="R63" s="38"/>
      <c r="S63" s="38"/>
      <c r="T63" s="38"/>
      <c r="U63" s="44" t="s">
        <v>167</v>
      </c>
      <c r="V63" s="44" t="s">
        <v>168</v>
      </c>
      <c r="W63" s="225" t="s">
        <v>67</v>
      </c>
      <c r="X63" s="5"/>
      <c r="Y63" s="5"/>
      <c r="Z63" s="5"/>
    </row>
    <row r="64" spans="1:26" ht="26.25" customHeight="1">
      <c r="A64" s="215"/>
      <c r="B64" s="215"/>
      <c r="C64" s="242"/>
      <c r="D64" s="219"/>
      <c r="E64" s="219"/>
      <c r="F64" s="215"/>
      <c r="G64" s="213"/>
      <c r="H64" s="215"/>
      <c r="I64" s="215"/>
      <c r="J64" s="38" t="s">
        <v>127</v>
      </c>
      <c r="K64" s="138" t="s">
        <v>320</v>
      </c>
      <c r="L64" s="138" t="s">
        <v>320</v>
      </c>
      <c r="M64" s="38"/>
      <c r="N64" s="38"/>
      <c r="O64" s="38"/>
      <c r="P64" s="38"/>
      <c r="Q64" s="38"/>
      <c r="R64" s="38"/>
      <c r="S64" s="38"/>
      <c r="T64" s="38"/>
      <c r="U64" s="44" t="s">
        <v>167</v>
      </c>
      <c r="V64" s="44" t="s">
        <v>168</v>
      </c>
      <c r="W64" s="226"/>
      <c r="X64" s="5"/>
      <c r="Y64" s="5"/>
      <c r="Z64" s="5"/>
    </row>
    <row r="65" spans="1:26" ht="26.25" customHeight="1">
      <c r="A65" s="215"/>
      <c r="B65" s="215"/>
      <c r="C65" s="242"/>
      <c r="D65" s="219"/>
      <c r="E65" s="219"/>
      <c r="F65" s="215"/>
      <c r="G65" s="213"/>
      <c r="H65" s="215"/>
      <c r="I65" s="215"/>
      <c r="J65" s="120" t="s">
        <v>128</v>
      </c>
      <c r="K65" s="138" t="s">
        <v>320</v>
      </c>
      <c r="L65" s="138" t="s">
        <v>320</v>
      </c>
      <c r="M65" s="120"/>
      <c r="N65" s="120"/>
      <c r="O65" s="120"/>
      <c r="P65" s="120"/>
      <c r="Q65" s="120"/>
      <c r="R65" s="120"/>
      <c r="S65" s="120"/>
      <c r="T65" s="120"/>
      <c r="U65" s="44"/>
      <c r="V65" s="44"/>
      <c r="W65" s="227"/>
      <c r="X65" s="5"/>
      <c r="Y65" s="5"/>
      <c r="Z65" s="5"/>
    </row>
    <row r="66" spans="1:26" ht="26.25" customHeight="1">
      <c r="A66" s="11"/>
      <c r="B66" s="27"/>
      <c r="C66" s="52"/>
      <c r="D66" s="55"/>
      <c r="E66" s="55" t="s">
        <v>17</v>
      </c>
      <c r="F66" s="52">
        <f>SUM(F36:F65)</f>
        <v>28</v>
      </c>
      <c r="G66" s="11"/>
      <c r="H66" s="27"/>
      <c r="I66" s="52"/>
      <c r="J66" s="27"/>
      <c r="K66" s="27"/>
      <c r="L66" s="27"/>
      <c r="M66" s="27"/>
      <c r="N66" s="27"/>
      <c r="O66" s="27"/>
      <c r="P66" s="27"/>
      <c r="Q66" s="27"/>
      <c r="R66" s="27"/>
      <c r="S66" s="27"/>
      <c r="T66" s="27"/>
      <c r="U66" s="27"/>
      <c r="V66" s="27"/>
      <c r="W66" s="27"/>
      <c r="X66" s="7"/>
      <c r="Y66" s="7"/>
      <c r="Z66" s="7"/>
    </row>
    <row r="67" spans="1:26" ht="26.25" customHeight="1">
      <c r="A67" s="212" t="s">
        <v>38</v>
      </c>
      <c r="B67" s="216">
        <v>10</v>
      </c>
      <c r="C67" s="116">
        <v>4.0999999999999996</v>
      </c>
      <c r="D67" s="118" t="s">
        <v>39</v>
      </c>
      <c r="E67" s="118" t="s">
        <v>40</v>
      </c>
      <c r="F67" s="116">
        <v>2</v>
      </c>
      <c r="G67" s="115" t="s">
        <v>79</v>
      </c>
      <c r="H67" s="120" t="s">
        <v>74</v>
      </c>
      <c r="I67" s="116" t="s">
        <v>27</v>
      </c>
      <c r="J67" s="120" t="s">
        <v>212</v>
      </c>
      <c r="K67" s="120"/>
      <c r="L67" s="120"/>
      <c r="M67" s="120"/>
      <c r="N67" s="120"/>
      <c r="O67" s="120"/>
      <c r="P67" s="120"/>
      <c r="Q67" s="120"/>
      <c r="R67" s="120"/>
      <c r="S67" s="120"/>
      <c r="T67" s="120"/>
      <c r="U67" s="44" t="s">
        <v>169</v>
      </c>
      <c r="V67" s="44" t="s">
        <v>170</v>
      </c>
      <c r="W67" s="228" t="s">
        <v>68</v>
      </c>
      <c r="X67" s="5"/>
      <c r="Y67" s="5"/>
      <c r="Z67" s="5"/>
    </row>
    <row r="68" spans="1:26" ht="26.25" customHeight="1">
      <c r="A68" s="215"/>
      <c r="B68" s="215"/>
      <c r="C68" s="116">
        <v>4.2</v>
      </c>
      <c r="D68" s="118" t="s">
        <v>41</v>
      </c>
      <c r="E68" s="118" t="s">
        <v>42</v>
      </c>
      <c r="F68" s="116">
        <v>3</v>
      </c>
      <c r="G68" s="115" t="s">
        <v>79</v>
      </c>
      <c r="H68" s="120" t="s">
        <v>74</v>
      </c>
      <c r="I68" s="116" t="s">
        <v>7</v>
      </c>
      <c r="J68" s="120" t="s">
        <v>212</v>
      </c>
      <c r="K68" s="120"/>
      <c r="L68" s="120"/>
      <c r="M68" s="120"/>
      <c r="N68" s="120"/>
      <c r="O68" s="120"/>
      <c r="P68" s="120"/>
      <c r="Q68" s="120"/>
      <c r="R68" s="120"/>
      <c r="S68" s="120"/>
      <c r="T68" s="120"/>
      <c r="U68" s="44" t="s">
        <v>171</v>
      </c>
      <c r="V68" s="44" t="s">
        <v>172</v>
      </c>
      <c r="W68" s="229"/>
      <c r="X68" s="5"/>
      <c r="Y68" s="5"/>
      <c r="Z68" s="5"/>
    </row>
    <row r="69" spans="1:26" ht="26.25" customHeight="1">
      <c r="A69" s="215"/>
      <c r="B69" s="215"/>
      <c r="C69" s="116">
        <v>4.3</v>
      </c>
      <c r="D69" s="118" t="s">
        <v>43</v>
      </c>
      <c r="E69" s="118" t="s">
        <v>44</v>
      </c>
      <c r="F69" s="116">
        <v>2</v>
      </c>
      <c r="G69" s="115" t="s">
        <v>79</v>
      </c>
      <c r="H69" s="120" t="s">
        <v>74</v>
      </c>
      <c r="I69" s="116" t="s">
        <v>21</v>
      </c>
      <c r="J69" s="120" t="s">
        <v>213</v>
      </c>
      <c r="K69" s="120"/>
      <c r="L69" s="120"/>
      <c r="M69" s="120"/>
      <c r="N69" s="120"/>
      <c r="O69" s="120"/>
      <c r="P69" s="120"/>
      <c r="Q69" s="120"/>
      <c r="R69" s="120"/>
      <c r="S69" s="120"/>
      <c r="T69" s="120"/>
      <c r="U69" s="44" t="s">
        <v>173</v>
      </c>
      <c r="V69" s="44" t="s">
        <v>174</v>
      </c>
      <c r="W69" s="121" t="s">
        <v>67</v>
      </c>
      <c r="X69" s="5"/>
      <c r="Y69" s="5"/>
      <c r="Z69" s="5"/>
    </row>
    <row r="70" spans="1:26" ht="26.25" customHeight="1">
      <c r="A70" s="215"/>
      <c r="B70" s="215"/>
      <c r="C70" s="116">
        <v>4.4000000000000004</v>
      </c>
      <c r="D70" s="122" t="s">
        <v>72</v>
      </c>
      <c r="E70" s="122" t="s">
        <v>45</v>
      </c>
      <c r="F70" s="116">
        <v>2</v>
      </c>
      <c r="G70" s="115" t="s">
        <v>79</v>
      </c>
      <c r="H70" s="120"/>
      <c r="I70" s="116" t="s">
        <v>7</v>
      </c>
      <c r="J70" s="120" t="s">
        <v>214</v>
      </c>
      <c r="K70" s="120"/>
      <c r="L70" s="120"/>
      <c r="M70" s="120"/>
      <c r="N70" s="120"/>
      <c r="O70" s="120"/>
      <c r="P70" s="120"/>
      <c r="Q70" s="120"/>
      <c r="R70" s="120"/>
      <c r="S70" s="120"/>
      <c r="T70" s="120"/>
      <c r="U70" s="44"/>
      <c r="V70" s="44"/>
      <c r="W70" s="121" t="s">
        <v>67</v>
      </c>
      <c r="X70" s="5"/>
      <c r="Y70" s="5"/>
      <c r="Z70" s="5"/>
    </row>
    <row r="71" spans="1:26" ht="26.25" customHeight="1">
      <c r="A71" s="215"/>
      <c r="B71" s="215"/>
      <c r="C71" s="116">
        <v>4.5</v>
      </c>
      <c r="D71" s="118" t="s">
        <v>46</v>
      </c>
      <c r="E71" s="118" t="s">
        <v>47</v>
      </c>
      <c r="F71" s="116">
        <v>1</v>
      </c>
      <c r="G71" s="115" t="s">
        <v>79</v>
      </c>
      <c r="H71" s="120" t="s">
        <v>74</v>
      </c>
      <c r="I71" s="116" t="s">
        <v>21</v>
      </c>
      <c r="J71" s="120" t="s">
        <v>212</v>
      </c>
      <c r="K71" s="120"/>
      <c r="L71" s="120"/>
      <c r="M71" s="120"/>
      <c r="N71" s="120"/>
      <c r="O71" s="120"/>
      <c r="P71" s="120"/>
      <c r="Q71" s="120"/>
      <c r="R71" s="120"/>
      <c r="S71" s="120"/>
      <c r="T71" s="120"/>
      <c r="U71" s="44" t="s">
        <v>176</v>
      </c>
      <c r="V71" s="44" t="s">
        <v>177</v>
      </c>
      <c r="W71" s="121" t="s">
        <v>67</v>
      </c>
      <c r="X71" s="5"/>
      <c r="Y71" s="5"/>
      <c r="Z71" s="5"/>
    </row>
    <row r="72" spans="1:26" ht="26.25" customHeight="1">
      <c r="A72" s="11"/>
      <c r="B72" s="27"/>
      <c r="C72" s="52"/>
      <c r="D72" s="55"/>
      <c r="E72" s="55" t="s">
        <v>17</v>
      </c>
      <c r="F72" s="52">
        <f>SUM(F67:F71)</f>
        <v>10</v>
      </c>
      <c r="G72" s="11"/>
      <c r="H72" s="27"/>
      <c r="I72" s="52"/>
      <c r="J72" s="27"/>
      <c r="K72" s="27"/>
      <c r="L72" s="27"/>
      <c r="M72" s="27"/>
      <c r="N72" s="27"/>
      <c r="O72" s="27"/>
      <c r="P72" s="27"/>
      <c r="Q72" s="27"/>
      <c r="R72" s="27"/>
      <c r="S72" s="27"/>
      <c r="T72" s="27"/>
      <c r="U72" s="27"/>
      <c r="V72" s="27"/>
      <c r="W72" s="27"/>
      <c r="X72" s="5"/>
      <c r="Y72" s="5"/>
      <c r="Z72" s="5"/>
    </row>
    <row r="73" spans="1:26" ht="26.25" customHeight="1">
      <c r="A73" s="243" t="s">
        <v>209</v>
      </c>
      <c r="B73" s="244">
        <v>8</v>
      </c>
      <c r="C73" s="245">
        <v>5.0999999999999996</v>
      </c>
      <c r="D73" s="230" t="s">
        <v>225</v>
      </c>
      <c r="E73" s="235" t="s">
        <v>37</v>
      </c>
      <c r="F73" s="245">
        <v>2</v>
      </c>
      <c r="G73" s="230" t="s">
        <v>74</v>
      </c>
      <c r="H73" s="120" t="s">
        <v>74</v>
      </c>
      <c r="I73" s="245" t="s">
        <v>7</v>
      </c>
      <c r="J73" s="38" t="s">
        <v>126</v>
      </c>
      <c r="K73" s="38"/>
      <c r="L73" s="38"/>
      <c r="M73" s="38"/>
      <c r="N73" s="38"/>
      <c r="O73" s="38"/>
      <c r="P73" s="38"/>
      <c r="Q73" s="38"/>
      <c r="R73" s="38"/>
      <c r="S73" s="38"/>
      <c r="T73" s="38"/>
      <c r="U73" s="44" t="s">
        <v>175</v>
      </c>
      <c r="V73" s="44" t="s">
        <v>168</v>
      </c>
      <c r="W73" s="225" t="s">
        <v>67</v>
      </c>
      <c r="X73" s="5"/>
      <c r="Y73" s="5"/>
      <c r="Z73" s="5"/>
    </row>
    <row r="74" spans="1:26" ht="26.25" customHeight="1">
      <c r="A74" s="243"/>
      <c r="B74" s="244"/>
      <c r="C74" s="246"/>
      <c r="D74" s="231"/>
      <c r="E74" s="236"/>
      <c r="F74" s="246"/>
      <c r="G74" s="231"/>
      <c r="H74" s="120"/>
      <c r="I74" s="246"/>
      <c r="J74" s="38" t="s">
        <v>127</v>
      </c>
      <c r="K74" s="38"/>
      <c r="L74" s="38"/>
      <c r="M74" s="38"/>
      <c r="N74" s="38"/>
      <c r="O74" s="38"/>
      <c r="P74" s="38"/>
      <c r="Q74" s="38"/>
      <c r="R74" s="38"/>
      <c r="S74" s="38"/>
      <c r="T74" s="38"/>
      <c r="U74" s="44"/>
      <c r="V74" s="44"/>
      <c r="W74" s="226"/>
      <c r="X74" s="5"/>
      <c r="Y74" s="5"/>
      <c r="Z74" s="5"/>
    </row>
    <row r="75" spans="1:26" ht="26.25" customHeight="1">
      <c r="A75" s="243"/>
      <c r="B75" s="244"/>
      <c r="C75" s="247"/>
      <c r="D75" s="232"/>
      <c r="E75" s="237"/>
      <c r="F75" s="247"/>
      <c r="G75" s="232"/>
      <c r="H75" s="120"/>
      <c r="I75" s="247"/>
      <c r="J75" s="120" t="s">
        <v>128</v>
      </c>
      <c r="K75" s="120"/>
      <c r="L75" s="120"/>
      <c r="M75" s="120"/>
      <c r="N75" s="120"/>
      <c r="O75" s="120"/>
      <c r="P75" s="120"/>
      <c r="Q75" s="120"/>
      <c r="R75" s="120"/>
      <c r="S75" s="120"/>
      <c r="T75" s="120"/>
      <c r="U75" s="44"/>
      <c r="V75" s="44"/>
      <c r="W75" s="227"/>
      <c r="X75" s="5"/>
      <c r="Y75" s="5"/>
      <c r="Z75" s="5"/>
    </row>
    <row r="76" spans="1:26" ht="26.25" customHeight="1">
      <c r="A76" s="243"/>
      <c r="B76" s="244"/>
      <c r="C76" s="116">
        <v>5.2</v>
      </c>
      <c r="D76" s="118" t="s">
        <v>49</v>
      </c>
      <c r="E76" s="118" t="s">
        <v>50</v>
      </c>
      <c r="F76" s="116">
        <v>2</v>
      </c>
      <c r="G76" s="115" t="s">
        <v>74</v>
      </c>
      <c r="H76" s="120" t="s">
        <v>74</v>
      </c>
      <c r="I76" s="116" t="s">
        <v>21</v>
      </c>
      <c r="J76" s="120" t="s">
        <v>208</v>
      </c>
      <c r="K76" s="120"/>
      <c r="L76" s="120"/>
      <c r="M76" s="120"/>
      <c r="N76" s="120"/>
      <c r="O76" s="120"/>
      <c r="P76" s="120"/>
      <c r="Q76" s="120"/>
      <c r="R76" s="120"/>
      <c r="S76" s="120"/>
      <c r="T76" s="120"/>
      <c r="U76" s="44" t="s">
        <v>178</v>
      </c>
      <c r="V76" s="44" t="s">
        <v>179</v>
      </c>
      <c r="W76" s="123" t="s">
        <v>68</v>
      </c>
      <c r="X76" s="5"/>
      <c r="Y76" s="5"/>
      <c r="Z76" s="5"/>
    </row>
    <row r="77" spans="1:26" ht="26.25" customHeight="1">
      <c r="A77" s="243"/>
      <c r="B77" s="244"/>
      <c r="C77" s="116">
        <v>5.3</v>
      </c>
      <c r="D77" s="118" t="s">
        <v>51</v>
      </c>
      <c r="E77" s="118" t="s">
        <v>52</v>
      </c>
      <c r="F77" s="116">
        <v>2</v>
      </c>
      <c r="G77" s="118" t="s">
        <v>74</v>
      </c>
      <c r="H77" s="120" t="s">
        <v>74</v>
      </c>
      <c r="I77" s="116" t="s">
        <v>7</v>
      </c>
      <c r="J77" s="120" t="s">
        <v>129</v>
      </c>
      <c r="K77" s="120"/>
      <c r="L77" s="120"/>
      <c r="M77" s="120"/>
      <c r="N77" s="120"/>
      <c r="O77" s="120"/>
      <c r="P77" s="120"/>
      <c r="Q77" s="120"/>
      <c r="R77" s="120"/>
      <c r="S77" s="120"/>
      <c r="T77" s="120"/>
      <c r="U77" s="54" t="s">
        <v>180</v>
      </c>
      <c r="V77" s="44" t="s">
        <v>181</v>
      </c>
      <c r="W77" s="123" t="s">
        <v>68</v>
      </c>
      <c r="X77" s="5"/>
      <c r="Y77" s="5"/>
      <c r="Z77" s="5"/>
    </row>
    <row r="78" spans="1:26" ht="26.25" customHeight="1">
      <c r="A78" s="243"/>
      <c r="B78" s="244"/>
      <c r="C78" s="216">
        <v>5.4</v>
      </c>
      <c r="D78" s="220" t="s">
        <v>53</v>
      </c>
      <c r="E78" s="220" t="s">
        <v>54</v>
      </c>
      <c r="F78" s="216">
        <v>2</v>
      </c>
      <c r="G78" s="220" t="s">
        <v>74</v>
      </c>
      <c r="H78" s="214" t="s">
        <v>74</v>
      </c>
      <c r="I78" s="216" t="s">
        <v>26</v>
      </c>
      <c r="J78" s="38" t="s">
        <v>118</v>
      </c>
      <c r="K78" s="38"/>
      <c r="L78" s="38"/>
      <c r="M78" s="38"/>
      <c r="N78" s="38"/>
      <c r="O78" s="38"/>
      <c r="P78" s="38"/>
      <c r="Q78" s="38"/>
      <c r="R78" s="38"/>
      <c r="S78" s="38"/>
      <c r="T78" s="38"/>
      <c r="U78" s="54" t="s">
        <v>180</v>
      </c>
      <c r="V78" s="44" t="s">
        <v>182</v>
      </c>
      <c r="W78" s="225" t="s">
        <v>67</v>
      </c>
      <c r="X78" s="5"/>
      <c r="Y78" s="5"/>
      <c r="Z78" s="5"/>
    </row>
    <row r="79" spans="1:26" ht="26.25" customHeight="1">
      <c r="A79" s="243"/>
      <c r="B79" s="244"/>
      <c r="C79" s="215"/>
      <c r="D79" s="215"/>
      <c r="E79" s="215"/>
      <c r="F79" s="215"/>
      <c r="G79" s="221"/>
      <c r="H79" s="215"/>
      <c r="I79" s="215"/>
      <c r="J79" s="38" t="s">
        <v>119</v>
      </c>
      <c r="K79" s="38"/>
      <c r="L79" s="38"/>
      <c r="M79" s="38"/>
      <c r="N79" s="38"/>
      <c r="O79" s="38"/>
      <c r="P79" s="38"/>
      <c r="Q79" s="38"/>
      <c r="R79" s="38"/>
      <c r="S79" s="38"/>
      <c r="T79" s="38"/>
      <c r="U79" s="44" t="s">
        <v>183</v>
      </c>
      <c r="V79" s="44" t="s">
        <v>182</v>
      </c>
      <c r="W79" s="226"/>
      <c r="X79" s="5"/>
      <c r="Y79" s="5"/>
      <c r="Z79" s="5"/>
    </row>
    <row r="80" spans="1:26" ht="26.25" customHeight="1">
      <c r="A80" s="243"/>
      <c r="B80" s="244"/>
      <c r="C80" s="215"/>
      <c r="D80" s="215"/>
      <c r="E80" s="215"/>
      <c r="F80" s="215"/>
      <c r="G80" s="221"/>
      <c r="H80" s="215"/>
      <c r="I80" s="215"/>
      <c r="J80" s="39" t="s">
        <v>120</v>
      </c>
      <c r="K80" s="39"/>
      <c r="L80" s="39"/>
      <c r="M80" s="39"/>
      <c r="N80" s="39"/>
      <c r="O80" s="39"/>
      <c r="P80" s="39"/>
      <c r="Q80" s="39"/>
      <c r="R80" s="39"/>
      <c r="S80" s="39"/>
      <c r="T80" s="39"/>
      <c r="U80" s="44"/>
      <c r="V80" s="44"/>
      <c r="W80" s="227"/>
      <c r="X80" s="5"/>
      <c r="Y80" s="5"/>
      <c r="Z80" s="5"/>
    </row>
    <row r="81" spans="1:26" ht="26.25" customHeight="1">
      <c r="A81" s="11"/>
      <c r="B81" s="27"/>
      <c r="C81" s="52"/>
      <c r="D81" s="55"/>
      <c r="E81" s="55" t="s">
        <v>17</v>
      </c>
      <c r="F81" s="52">
        <f>SUM(F73:F80)</f>
        <v>8</v>
      </c>
      <c r="G81" s="11"/>
      <c r="H81" s="27"/>
      <c r="I81" s="52"/>
      <c r="J81" s="27"/>
      <c r="K81" s="27"/>
      <c r="L81" s="27"/>
      <c r="M81" s="27"/>
      <c r="N81" s="27"/>
      <c r="O81" s="27"/>
      <c r="P81" s="27"/>
      <c r="Q81" s="27"/>
      <c r="R81" s="27"/>
      <c r="S81" s="27"/>
      <c r="T81" s="27"/>
      <c r="U81" s="27"/>
      <c r="V81" s="27"/>
      <c r="W81" s="27"/>
      <c r="X81" s="5"/>
      <c r="Y81" s="5"/>
      <c r="Z81" s="5"/>
    </row>
    <row r="82" spans="1:26" ht="26.25" customHeight="1">
      <c r="A82" s="212" t="s">
        <v>55</v>
      </c>
      <c r="B82" s="216">
        <v>10</v>
      </c>
      <c r="C82" s="216">
        <v>6.1</v>
      </c>
      <c r="D82" s="220" t="s">
        <v>56</v>
      </c>
      <c r="E82" s="220" t="s">
        <v>57</v>
      </c>
      <c r="F82" s="216">
        <v>2</v>
      </c>
      <c r="G82" s="220" t="s">
        <v>83</v>
      </c>
      <c r="H82" s="214" t="s">
        <v>75</v>
      </c>
      <c r="I82" s="216" t="s">
        <v>7</v>
      </c>
      <c r="J82" s="120" t="s">
        <v>118</v>
      </c>
      <c r="K82" s="120"/>
      <c r="L82" s="120"/>
      <c r="M82" s="120"/>
      <c r="N82" s="120"/>
      <c r="O82" s="120"/>
      <c r="P82" s="120"/>
      <c r="Q82" s="120"/>
      <c r="R82" s="120"/>
      <c r="S82" s="120"/>
      <c r="T82" s="120"/>
      <c r="U82" s="44" t="s">
        <v>184</v>
      </c>
      <c r="V82" s="44" t="s">
        <v>185</v>
      </c>
      <c r="W82" s="57" t="s">
        <v>73</v>
      </c>
      <c r="X82" s="5"/>
      <c r="Y82" s="5"/>
      <c r="Z82" s="5"/>
    </row>
    <row r="83" spans="1:26" ht="26.25" customHeight="1">
      <c r="A83" s="215"/>
      <c r="B83" s="215"/>
      <c r="C83" s="215"/>
      <c r="D83" s="215"/>
      <c r="E83" s="215"/>
      <c r="F83" s="215"/>
      <c r="G83" s="221"/>
      <c r="H83" s="215"/>
      <c r="I83" s="215"/>
      <c r="J83" s="120" t="s">
        <v>119</v>
      </c>
      <c r="K83" s="120"/>
      <c r="L83" s="120"/>
      <c r="M83" s="120"/>
      <c r="N83" s="120"/>
      <c r="O83" s="120"/>
      <c r="P83" s="120"/>
      <c r="Q83" s="120"/>
      <c r="R83" s="120"/>
      <c r="S83" s="120"/>
      <c r="T83" s="120"/>
      <c r="U83" s="44"/>
      <c r="V83" s="44"/>
      <c r="W83" s="57" t="s">
        <v>73</v>
      </c>
      <c r="X83" s="5"/>
      <c r="Y83" s="5"/>
      <c r="Z83" s="5"/>
    </row>
    <row r="84" spans="1:26" ht="26.25" customHeight="1">
      <c r="A84" s="215"/>
      <c r="B84" s="215"/>
      <c r="C84" s="215"/>
      <c r="D84" s="215"/>
      <c r="E84" s="215"/>
      <c r="F84" s="215"/>
      <c r="G84" s="221"/>
      <c r="H84" s="215"/>
      <c r="I84" s="215"/>
      <c r="J84" s="120" t="s">
        <v>120</v>
      </c>
      <c r="K84" s="120"/>
      <c r="L84" s="120"/>
      <c r="M84" s="120"/>
      <c r="N84" s="120"/>
      <c r="O84" s="120"/>
      <c r="P84" s="120"/>
      <c r="Q84" s="120"/>
      <c r="R84" s="120"/>
      <c r="S84" s="120"/>
      <c r="T84" s="120"/>
      <c r="U84" s="44"/>
      <c r="V84" s="44"/>
      <c r="W84" s="57" t="s">
        <v>73</v>
      </c>
      <c r="X84" s="5"/>
      <c r="Y84" s="5"/>
      <c r="Z84" s="5"/>
    </row>
    <row r="85" spans="1:26" ht="26.25" customHeight="1">
      <c r="A85" s="215"/>
      <c r="B85" s="215"/>
      <c r="C85" s="216">
        <v>6.2</v>
      </c>
      <c r="D85" s="218" t="s">
        <v>226</v>
      </c>
      <c r="E85" s="218" t="s">
        <v>58</v>
      </c>
      <c r="F85" s="216">
        <v>3</v>
      </c>
      <c r="G85" s="220" t="s">
        <v>83</v>
      </c>
      <c r="H85" s="120" t="s">
        <v>74</v>
      </c>
      <c r="I85" s="216" t="s">
        <v>7</v>
      </c>
      <c r="J85" s="76" t="s">
        <v>242</v>
      </c>
      <c r="K85" s="76"/>
      <c r="L85" s="76"/>
      <c r="M85" s="76"/>
      <c r="N85" s="76"/>
      <c r="O85" s="76"/>
      <c r="P85" s="76"/>
      <c r="Q85" s="76"/>
      <c r="R85" s="76"/>
      <c r="S85" s="76"/>
      <c r="T85" s="76"/>
      <c r="U85" s="44" t="s">
        <v>186</v>
      </c>
      <c r="V85" s="44" t="s">
        <v>187</v>
      </c>
      <c r="W85" s="228" t="s">
        <v>68</v>
      </c>
      <c r="X85" s="5"/>
      <c r="Y85" s="5"/>
      <c r="Z85" s="5"/>
    </row>
    <row r="86" spans="1:26" ht="26.25" customHeight="1">
      <c r="A86" s="215"/>
      <c r="B86" s="215"/>
      <c r="C86" s="215"/>
      <c r="D86" s="219"/>
      <c r="E86" s="219"/>
      <c r="F86" s="215"/>
      <c r="G86" s="221"/>
      <c r="H86" s="120"/>
      <c r="I86" s="215"/>
      <c r="J86" s="76" t="s">
        <v>119</v>
      </c>
      <c r="K86" s="76"/>
      <c r="L86" s="76"/>
      <c r="M86" s="76"/>
      <c r="N86" s="76"/>
      <c r="O86" s="76"/>
      <c r="P86" s="76"/>
      <c r="Q86" s="76"/>
      <c r="R86" s="76"/>
      <c r="S86" s="76"/>
      <c r="T86" s="76"/>
      <c r="U86" s="44"/>
      <c r="V86" s="44"/>
      <c r="W86" s="248"/>
      <c r="X86" s="5"/>
      <c r="Y86" s="5"/>
      <c r="Z86" s="5"/>
    </row>
    <row r="87" spans="1:26" ht="26.25" customHeight="1">
      <c r="A87" s="215"/>
      <c r="B87" s="215"/>
      <c r="C87" s="215"/>
      <c r="D87" s="219"/>
      <c r="E87" s="219"/>
      <c r="F87" s="215"/>
      <c r="G87" s="221"/>
      <c r="H87" s="120"/>
      <c r="I87" s="215"/>
      <c r="J87" s="120" t="s">
        <v>120</v>
      </c>
      <c r="K87" s="120"/>
      <c r="L87" s="120"/>
      <c r="M87" s="120"/>
      <c r="N87" s="120"/>
      <c r="O87" s="120"/>
      <c r="P87" s="120"/>
      <c r="Q87" s="120"/>
      <c r="R87" s="120"/>
      <c r="S87" s="120"/>
      <c r="T87" s="120"/>
      <c r="U87" s="44"/>
      <c r="V87" s="44"/>
      <c r="W87" s="229"/>
      <c r="X87" s="5"/>
      <c r="Y87" s="5"/>
      <c r="Z87" s="5"/>
    </row>
    <row r="88" spans="1:26" ht="26.25" customHeight="1">
      <c r="A88" s="215"/>
      <c r="B88" s="215"/>
      <c r="C88" s="116">
        <v>6.3</v>
      </c>
      <c r="D88" s="118" t="s">
        <v>59</v>
      </c>
      <c r="E88" s="118" t="s">
        <v>60</v>
      </c>
      <c r="F88" s="116">
        <v>3</v>
      </c>
      <c r="G88" s="115" t="s">
        <v>83</v>
      </c>
      <c r="H88" s="120" t="s">
        <v>74</v>
      </c>
      <c r="I88" s="116" t="s">
        <v>21</v>
      </c>
      <c r="J88" s="120" t="s">
        <v>211</v>
      </c>
      <c r="K88" s="120"/>
      <c r="L88" s="120"/>
      <c r="M88" s="120"/>
      <c r="N88" s="120"/>
      <c r="O88" s="120"/>
      <c r="P88" s="120"/>
      <c r="Q88" s="120"/>
      <c r="R88" s="120"/>
      <c r="S88" s="120"/>
      <c r="T88" s="120"/>
      <c r="U88" s="44" t="s">
        <v>188</v>
      </c>
      <c r="V88" s="44" t="s">
        <v>189</v>
      </c>
      <c r="W88" s="121" t="s">
        <v>67</v>
      </c>
      <c r="X88" s="5"/>
      <c r="Y88" s="5"/>
      <c r="Z88" s="5"/>
    </row>
    <row r="89" spans="1:26" ht="26.25" customHeight="1">
      <c r="A89" s="215"/>
      <c r="B89" s="215"/>
      <c r="C89" s="216">
        <v>6.4</v>
      </c>
      <c r="D89" s="220" t="s">
        <v>61</v>
      </c>
      <c r="E89" s="220" t="s">
        <v>62</v>
      </c>
      <c r="F89" s="216">
        <v>2</v>
      </c>
      <c r="G89" s="220" t="s">
        <v>83</v>
      </c>
      <c r="H89" s="214" t="s">
        <v>74</v>
      </c>
      <c r="I89" s="216" t="s">
        <v>7</v>
      </c>
      <c r="J89" s="120" t="s">
        <v>130</v>
      </c>
      <c r="K89" s="120"/>
      <c r="L89" s="120"/>
      <c r="M89" s="120"/>
      <c r="N89" s="120"/>
      <c r="O89" s="120"/>
      <c r="P89" s="120"/>
      <c r="Q89" s="120"/>
      <c r="R89" s="120"/>
      <c r="S89" s="120"/>
      <c r="T89" s="120"/>
      <c r="U89" s="44" t="s">
        <v>190</v>
      </c>
      <c r="V89" s="44" t="s">
        <v>191</v>
      </c>
      <c r="W89" s="225" t="s">
        <v>67</v>
      </c>
      <c r="X89" s="5"/>
      <c r="Y89" s="5"/>
      <c r="Z89" s="5"/>
    </row>
    <row r="90" spans="1:26" ht="26.25" customHeight="1">
      <c r="A90" s="215"/>
      <c r="B90" s="215"/>
      <c r="C90" s="215"/>
      <c r="D90" s="215"/>
      <c r="E90" s="215"/>
      <c r="F90" s="215"/>
      <c r="G90" s="221"/>
      <c r="H90" s="215"/>
      <c r="I90" s="215"/>
      <c r="J90" s="120" t="s">
        <v>131</v>
      </c>
      <c r="K90" s="120"/>
      <c r="L90" s="120"/>
      <c r="M90" s="120"/>
      <c r="N90" s="120"/>
      <c r="O90" s="120"/>
      <c r="P90" s="120"/>
      <c r="Q90" s="120"/>
      <c r="R90" s="120"/>
      <c r="S90" s="120"/>
      <c r="T90" s="120"/>
      <c r="U90" s="44"/>
      <c r="V90" s="44"/>
      <c r="W90" s="227"/>
      <c r="X90" s="5"/>
      <c r="Y90" s="5"/>
      <c r="Z90" s="5"/>
    </row>
    <row r="91" spans="1:26" ht="26.25" customHeight="1">
      <c r="A91" s="11"/>
      <c r="B91" s="27"/>
      <c r="C91" s="52"/>
      <c r="D91" s="55"/>
      <c r="E91" s="55" t="s">
        <v>17</v>
      </c>
      <c r="F91" s="52">
        <f>SUM(F82:F90)</f>
        <v>10</v>
      </c>
      <c r="G91" s="11"/>
      <c r="H91" s="27"/>
      <c r="I91" s="52"/>
      <c r="J91" s="27"/>
      <c r="K91" s="27"/>
      <c r="L91" s="27"/>
      <c r="M91" s="27"/>
      <c r="N91" s="27"/>
      <c r="O91" s="27"/>
      <c r="P91" s="27"/>
      <c r="Q91" s="27"/>
      <c r="R91" s="27"/>
      <c r="S91" s="27"/>
      <c r="T91" s="27"/>
      <c r="U91" s="27"/>
      <c r="V91" s="27"/>
      <c r="W91" s="27"/>
      <c r="X91" s="1"/>
      <c r="Y91" s="1"/>
      <c r="Z91" s="1"/>
    </row>
    <row r="92" spans="1:26" ht="26.25" customHeight="1">
      <c r="A92" s="12"/>
      <c r="B92" s="58">
        <v>100</v>
      </c>
      <c r="C92" s="58"/>
      <c r="D92" s="59"/>
      <c r="E92" s="59" t="s">
        <v>63</v>
      </c>
      <c r="F92" s="58">
        <v>100</v>
      </c>
      <c r="G92" s="12"/>
      <c r="H92" s="28"/>
      <c r="I92" s="58"/>
      <c r="J92" s="28"/>
      <c r="K92" s="28"/>
      <c r="L92" s="28"/>
      <c r="M92" s="28"/>
      <c r="N92" s="28"/>
      <c r="O92" s="28"/>
      <c r="P92" s="28"/>
      <c r="Q92" s="28"/>
      <c r="R92" s="28"/>
      <c r="S92" s="28"/>
      <c r="T92" s="28"/>
      <c r="U92" s="28"/>
      <c r="V92" s="28"/>
      <c r="W92" s="28"/>
      <c r="X92" s="1"/>
      <c r="Y92" s="1"/>
      <c r="Z92" s="1"/>
    </row>
    <row r="93" spans="1:26" ht="15.75" customHeight="1">
      <c r="A93" s="6"/>
      <c r="B93" s="1"/>
      <c r="C93" s="2"/>
      <c r="D93" s="4"/>
      <c r="E93" s="4"/>
      <c r="F93" s="2"/>
      <c r="G93" s="6"/>
      <c r="H93" s="1"/>
      <c r="I93" s="2"/>
      <c r="J93" s="1"/>
      <c r="K93" s="1"/>
      <c r="L93" s="1"/>
      <c r="M93" s="1"/>
      <c r="N93" s="1"/>
      <c r="O93" s="1"/>
      <c r="P93" s="1"/>
      <c r="Q93" s="1"/>
      <c r="R93" s="1"/>
      <c r="S93" s="1"/>
      <c r="T93" s="1"/>
      <c r="U93" s="1"/>
      <c r="V93" s="1"/>
      <c r="W93" s="1"/>
      <c r="X93" s="1"/>
      <c r="Y93" s="1"/>
      <c r="Z93" s="1"/>
    </row>
    <row r="94" spans="1:26" ht="15.75" customHeight="1">
      <c r="A94" s="6"/>
      <c r="B94" s="1"/>
      <c r="C94" s="2"/>
      <c r="D94" s="4"/>
      <c r="E94" s="4"/>
      <c r="F94" s="2"/>
      <c r="G94" s="6"/>
      <c r="H94" s="1"/>
      <c r="I94" s="2"/>
      <c r="J94" s="1"/>
      <c r="K94" s="1"/>
      <c r="L94" s="1"/>
      <c r="M94" s="1"/>
      <c r="N94" s="1"/>
      <c r="O94" s="1"/>
      <c r="P94" s="1"/>
      <c r="Q94" s="1"/>
      <c r="R94" s="1"/>
      <c r="S94" s="1"/>
      <c r="T94" s="1"/>
      <c r="U94" s="1"/>
      <c r="V94" s="1"/>
      <c r="W94" s="1"/>
      <c r="X94" s="1"/>
      <c r="Y94" s="1"/>
      <c r="Z94" s="1"/>
    </row>
    <row r="95" spans="1:26" ht="15.75" customHeight="1">
      <c r="A95" s="6"/>
      <c r="B95" s="1"/>
      <c r="C95" s="2"/>
      <c r="D95" s="4"/>
      <c r="E95" s="4"/>
      <c r="F95" s="2"/>
      <c r="G95" s="6"/>
      <c r="H95" s="1"/>
      <c r="I95" s="2"/>
      <c r="J95" s="1"/>
      <c r="K95" s="1"/>
      <c r="L95" s="1"/>
      <c r="M95" s="1"/>
      <c r="N95" s="1"/>
      <c r="O95" s="1"/>
      <c r="P95" s="1"/>
      <c r="Q95" s="1"/>
      <c r="R95" s="1"/>
      <c r="S95" s="1"/>
      <c r="T95" s="1"/>
      <c r="U95" s="1"/>
      <c r="V95" s="1"/>
      <c r="W95" s="1"/>
      <c r="X95" s="1"/>
      <c r="Y95" s="1"/>
      <c r="Z95" s="1"/>
    </row>
    <row r="96" spans="1:26" ht="15.75" hidden="1" customHeight="1">
      <c r="A96" s="7" t="s">
        <v>192</v>
      </c>
      <c r="B96" s="7"/>
      <c r="C96" s="8"/>
      <c r="D96" s="9" t="s">
        <v>193</v>
      </c>
      <c r="E96" s="4"/>
      <c r="F96" s="2"/>
      <c r="G96" s="6"/>
      <c r="H96" s="1"/>
      <c r="I96" s="2"/>
      <c r="J96" s="1"/>
      <c r="K96" s="1"/>
      <c r="L96" s="1"/>
      <c r="M96" s="1"/>
      <c r="N96" s="1"/>
      <c r="O96" s="1"/>
      <c r="P96" s="1"/>
      <c r="Q96" s="1"/>
      <c r="R96" s="1"/>
      <c r="S96" s="1"/>
      <c r="T96" s="1"/>
      <c r="U96" s="1"/>
      <c r="V96" s="1"/>
      <c r="W96" s="1"/>
      <c r="X96" s="1"/>
      <c r="Y96" s="1"/>
      <c r="Z96" s="1"/>
    </row>
    <row r="97" spans="1:26" ht="15.75" hidden="1" customHeight="1">
      <c r="A97" s="60" t="s">
        <v>194</v>
      </c>
      <c r="B97" s="1"/>
      <c r="C97" s="2"/>
      <c r="D97" s="3" t="s">
        <v>195</v>
      </c>
      <c r="E97" s="4"/>
      <c r="F97" s="2"/>
      <c r="G97" s="6"/>
      <c r="H97" s="1"/>
      <c r="I97" s="2"/>
      <c r="J97" s="1"/>
      <c r="K97" s="1"/>
      <c r="L97" s="1"/>
      <c r="M97" s="1"/>
      <c r="N97" s="1"/>
      <c r="O97" s="1"/>
      <c r="P97" s="1"/>
      <c r="Q97" s="1"/>
      <c r="R97" s="1"/>
      <c r="S97" s="1"/>
      <c r="T97" s="1"/>
      <c r="U97" s="1"/>
      <c r="V97" s="1"/>
      <c r="W97" s="1"/>
      <c r="X97" s="1"/>
      <c r="Y97" s="1"/>
      <c r="Z97" s="1"/>
    </row>
    <row r="98" spans="1:26" ht="15.75" hidden="1" customHeight="1">
      <c r="A98" s="60" t="s">
        <v>196</v>
      </c>
      <c r="B98" s="1"/>
      <c r="C98" s="2"/>
      <c r="D98" s="3" t="s">
        <v>197</v>
      </c>
      <c r="E98" s="4"/>
      <c r="F98" s="2"/>
      <c r="G98" s="6"/>
      <c r="H98" s="1"/>
      <c r="I98" s="2"/>
      <c r="J98" s="1"/>
      <c r="K98" s="1"/>
      <c r="L98" s="1"/>
      <c r="M98" s="1"/>
      <c r="N98" s="1"/>
      <c r="O98" s="1"/>
      <c r="P98" s="1"/>
      <c r="Q98" s="1"/>
      <c r="R98" s="1"/>
      <c r="S98" s="1"/>
      <c r="T98" s="1"/>
      <c r="U98" s="1"/>
      <c r="V98" s="1"/>
      <c r="W98" s="1"/>
      <c r="X98" s="1"/>
      <c r="Y98" s="1"/>
      <c r="Z98" s="1"/>
    </row>
    <row r="99" spans="1:26" ht="15.75" hidden="1" customHeight="1">
      <c r="A99" s="60" t="s">
        <v>198</v>
      </c>
      <c r="B99" s="1"/>
      <c r="C99" s="2"/>
      <c r="D99" s="3" t="s">
        <v>199</v>
      </c>
      <c r="E99" s="4"/>
      <c r="F99" s="2"/>
      <c r="G99" s="6"/>
      <c r="H99" s="1"/>
      <c r="I99" s="2"/>
      <c r="J99" s="1"/>
      <c r="K99" s="1"/>
      <c r="L99" s="1"/>
      <c r="M99" s="1"/>
      <c r="N99" s="1"/>
      <c r="O99" s="1"/>
      <c r="P99" s="1"/>
      <c r="Q99" s="1"/>
      <c r="R99" s="1"/>
      <c r="S99" s="1"/>
      <c r="T99" s="1"/>
      <c r="U99" s="1"/>
      <c r="V99" s="1"/>
      <c r="W99" s="1"/>
      <c r="X99" s="1"/>
      <c r="Y99" s="1"/>
      <c r="Z99" s="1"/>
    </row>
    <row r="100" spans="1:26" ht="15.75" hidden="1" customHeight="1">
      <c r="A100" s="60"/>
      <c r="B100" s="1"/>
      <c r="C100" s="2"/>
      <c r="D100" s="3" t="s">
        <v>200</v>
      </c>
      <c r="E100" s="4"/>
      <c r="F100" s="2"/>
      <c r="G100" s="6"/>
      <c r="H100" s="1"/>
      <c r="I100" s="2"/>
      <c r="J100" s="1"/>
      <c r="K100" s="1"/>
      <c r="L100" s="1"/>
      <c r="M100" s="1"/>
      <c r="N100" s="1"/>
      <c r="O100" s="1"/>
      <c r="P100" s="1"/>
      <c r="Q100" s="1"/>
      <c r="R100" s="1"/>
      <c r="S100" s="1"/>
      <c r="T100" s="1"/>
      <c r="U100" s="1"/>
      <c r="V100" s="1"/>
      <c r="W100" s="1"/>
      <c r="X100" s="1"/>
      <c r="Y100" s="1"/>
      <c r="Z100" s="1"/>
    </row>
    <row r="101" spans="1:26" ht="15.75" hidden="1" customHeight="1">
      <c r="A101" s="60" t="s">
        <v>201</v>
      </c>
      <c r="B101" s="1"/>
      <c r="C101" s="2"/>
      <c r="D101" s="10" t="s">
        <v>202</v>
      </c>
      <c r="E101" s="4"/>
      <c r="F101" s="2"/>
      <c r="G101" s="6"/>
      <c r="H101" s="1"/>
      <c r="I101" s="2"/>
      <c r="J101" s="1"/>
      <c r="K101" s="1"/>
      <c r="L101" s="1"/>
      <c r="M101" s="1"/>
      <c r="N101" s="1"/>
      <c r="O101" s="1"/>
      <c r="P101" s="1"/>
      <c r="Q101" s="1"/>
      <c r="R101" s="1"/>
      <c r="S101" s="1"/>
      <c r="T101" s="1"/>
      <c r="U101" s="1"/>
      <c r="V101" s="1"/>
      <c r="W101" s="1"/>
      <c r="X101" s="1"/>
      <c r="Y101" s="1"/>
      <c r="Z101" s="1"/>
    </row>
    <row r="102" spans="1:26" ht="15.75" hidden="1" customHeight="1">
      <c r="A102" s="60" t="s">
        <v>203</v>
      </c>
      <c r="B102" s="1"/>
      <c r="C102" s="2"/>
      <c r="D102" s="3" t="s">
        <v>204</v>
      </c>
      <c r="E102" s="4"/>
      <c r="F102" s="2"/>
      <c r="G102" s="6"/>
      <c r="H102" s="1"/>
      <c r="I102" s="2"/>
      <c r="J102" s="1"/>
      <c r="K102" s="1"/>
      <c r="L102" s="1"/>
      <c r="M102" s="1"/>
      <c r="N102" s="1"/>
      <c r="O102" s="1"/>
      <c r="P102" s="1"/>
      <c r="Q102" s="1"/>
      <c r="R102" s="1"/>
      <c r="S102" s="1"/>
      <c r="T102" s="1"/>
      <c r="U102" s="1"/>
      <c r="V102" s="1"/>
      <c r="W102" s="1"/>
      <c r="X102" s="1"/>
      <c r="Y102" s="1"/>
      <c r="Z102" s="1"/>
    </row>
    <row r="103" spans="1:26" ht="15.75" hidden="1" customHeight="1">
      <c r="A103" s="60" t="s">
        <v>205</v>
      </c>
      <c r="B103" s="1"/>
      <c r="C103" s="2"/>
      <c r="D103" s="3" t="s">
        <v>206</v>
      </c>
      <c r="E103" s="4"/>
      <c r="F103" s="2"/>
      <c r="G103" s="6"/>
      <c r="H103" s="1"/>
      <c r="I103" s="2"/>
      <c r="J103" s="1"/>
      <c r="K103" s="1"/>
      <c r="L103" s="1"/>
      <c r="M103" s="1"/>
      <c r="N103" s="1"/>
      <c r="O103" s="1"/>
      <c r="P103" s="1"/>
      <c r="Q103" s="1"/>
      <c r="R103" s="1"/>
      <c r="S103" s="1"/>
      <c r="T103" s="1"/>
      <c r="U103" s="1"/>
      <c r="V103" s="1"/>
      <c r="W103" s="1"/>
      <c r="X103" s="1"/>
      <c r="Y103" s="1"/>
      <c r="Z103" s="1"/>
    </row>
    <row r="104" spans="1:26" ht="15.75" hidden="1" customHeight="1">
      <c r="A104" s="1"/>
      <c r="B104" s="1"/>
      <c r="C104" s="2"/>
      <c r="D104" s="3" t="s">
        <v>207</v>
      </c>
      <c r="E104" s="4"/>
      <c r="F104" s="2"/>
      <c r="G104" s="6"/>
      <c r="H104" s="1"/>
      <c r="I104" s="2"/>
      <c r="J104" s="1"/>
      <c r="K104" s="1"/>
      <c r="L104" s="1"/>
      <c r="M104" s="1"/>
      <c r="N104" s="1"/>
      <c r="O104" s="1"/>
      <c r="P104" s="1"/>
      <c r="Q104" s="1"/>
      <c r="R104" s="1"/>
      <c r="S104" s="1"/>
      <c r="T104" s="1"/>
      <c r="U104" s="1"/>
      <c r="V104" s="1"/>
      <c r="W104" s="1"/>
      <c r="X104" s="1"/>
      <c r="Y104" s="1"/>
      <c r="Z104" s="1"/>
    </row>
    <row r="105" spans="1:26" ht="15.75" hidden="1" customHeight="1">
      <c r="A105" s="1"/>
      <c r="B105" s="1"/>
      <c r="C105" s="2"/>
      <c r="D105" s="4"/>
      <c r="E105" s="4"/>
      <c r="F105" s="2"/>
      <c r="G105" s="6"/>
      <c r="H105" s="1"/>
      <c r="I105" s="2"/>
      <c r="J105" s="1"/>
      <c r="K105" s="1"/>
      <c r="L105" s="1"/>
      <c r="M105" s="1"/>
      <c r="N105" s="1"/>
      <c r="O105" s="1"/>
      <c r="P105" s="1"/>
      <c r="Q105" s="1"/>
      <c r="R105" s="1"/>
      <c r="S105" s="1"/>
      <c r="T105" s="1"/>
      <c r="U105" s="1"/>
      <c r="V105" s="1"/>
      <c r="W105" s="1"/>
      <c r="X105" s="1"/>
      <c r="Y105" s="1"/>
      <c r="Z105" s="1"/>
    </row>
    <row r="106" spans="1:26" ht="15.75" hidden="1" customHeight="1">
      <c r="A106" s="6"/>
      <c r="B106" s="1"/>
      <c r="C106" s="2"/>
      <c r="D106" s="4"/>
      <c r="E106" s="4"/>
      <c r="F106" s="2"/>
      <c r="G106" s="6"/>
      <c r="H106" s="1"/>
      <c r="I106" s="2"/>
      <c r="J106" s="1"/>
      <c r="K106" s="1"/>
      <c r="L106" s="1"/>
      <c r="M106" s="1"/>
      <c r="N106" s="1"/>
      <c r="O106" s="1"/>
      <c r="P106" s="1"/>
      <c r="Q106" s="1"/>
      <c r="R106" s="1"/>
      <c r="S106" s="1"/>
      <c r="T106" s="1"/>
      <c r="U106" s="1"/>
      <c r="V106" s="1"/>
      <c r="W106" s="1"/>
      <c r="X106" s="1"/>
      <c r="Y106" s="1"/>
      <c r="Z106" s="1"/>
    </row>
    <row r="107" spans="1:26" ht="15.75" customHeight="1">
      <c r="A107" s="6"/>
      <c r="B107" s="1"/>
      <c r="C107" s="2"/>
      <c r="D107" s="4"/>
      <c r="E107" s="4"/>
      <c r="F107" s="2"/>
      <c r="G107" s="6"/>
      <c r="H107" s="1"/>
      <c r="I107" s="2"/>
      <c r="J107" s="1"/>
      <c r="K107" s="1"/>
      <c r="L107" s="1"/>
      <c r="M107" s="1"/>
      <c r="N107" s="1"/>
      <c r="O107" s="1"/>
      <c r="P107" s="1"/>
      <c r="Q107" s="1"/>
      <c r="R107" s="1"/>
      <c r="S107" s="1"/>
      <c r="T107" s="1"/>
      <c r="U107" s="1"/>
      <c r="V107" s="1"/>
      <c r="W107" s="1"/>
      <c r="X107" s="1"/>
      <c r="Y107" s="1"/>
      <c r="Z107" s="1"/>
    </row>
    <row r="108" spans="1:26" ht="15.75" customHeight="1">
      <c r="A108" s="6"/>
      <c r="B108" s="1"/>
      <c r="C108" s="2"/>
      <c r="D108" s="4"/>
      <c r="E108" s="4"/>
      <c r="F108" s="2"/>
      <c r="G108" s="6"/>
      <c r="H108" s="1"/>
      <c r="I108" s="2"/>
      <c r="J108" s="1"/>
      <c r="K108" s="1"/>
      <c r="L108" s="1"/>
      <c r="M108" s="1"/>
      <c r="N108" s="1"/>
      <c r="O108" s="1"/>
      <c r="P108" s="1"/>
      <c r="Q108" s="1"/>
      <c r="R108" s="1"/>
      <c r="S108" s="1"/>
      <c r="T108" s="1"/>
      <c r="U108" s="1"/>
      <c r="V108" s="1"/>
      <c r="W108" s="1"/>
      <c r="X108" s="1"/>
      <c r="Y108" s="1"/>
      <c r="Z108" s="1"/>
    </row>
    <row r="109" spans="1:26" ht="15.75" customHeight="1">
      <c r="A109" s="6"/>
      <c r="B109" s="1"/>
      <c r="C109" s="2"/>
      <c r="D109" s="4"/>
      <c r="E109" s="4"/>
      <c r="F109" s="2"/>
      <c r="G109" s="6"/>
      <c r="H109" s="1"/>
      <c r="I109" s="2"/>
      <c r="J109" s="1"/>
      <c r="K109" s="1"/>
      <c r="L109" s="1"/>
      <c r="M109" s="1"/>
      <c r="N109" s="1"/>
      <c r="O109" s="1"/>
      <c r="P109" s="1"/>
      <c r="Q109" s="1"/>
      <c r="R109" s="1"/>
      <c r="S109" s="1"/>
      <c r="T109" s="1"/>
      <c r="U109" s="1"/>
      <c r="V109" s="1"/>
      <c r="W109" s="1"/>
      <c r="X109" s="1"/>
      <c r="Y109" s="1"/>
      <c r="Z109" s="1"/>
    </row>
    <row r="110" spans="1:26" ht="15.75" customHeight="1">
      <c r="A110" s="6"/>
      <c r="B110" s="1"/>
      <c r="C110" s="2"/>
      <c r="D110" s="4"/>
      <c r="E110" s="4"/>
      <c r="F110" s="2"/>
      <c r="G110" s="6"/>
      <c r="H110" s="1"/>
      <c r="I110" s="2"/>
      <c r="J110" s="1"/>
      <c r="K110" s="1"/>
      <c r="L110" s="1"/>
      <c r="M110" s="1"/>
      <c r="N110" s="1"/>
      <c r="O110" s="1"/>
      <c r="P110" s="1"/>
      <c r="Q110" s="1"/>
      <c r="R110" s="1"/>
      <c r="S110" s="1"/>
      <c r="T110" s="1"/>
      <c r="U110" s="1"/>
      <c r="V110" s="1"/>
      <c r="W110" s="1"/>
      <c r="X110" s="1"/>
      <c r="Y110" s="1"/>
      <c r="Z110" s="1"/>
    </row>
    <row r="111" spans="1:26" ht="15.75" customHeight="1">
      <c r="A111" s="6"/>
      <c r="B111" s="1"/>
      <c r="C111" s="2"/>
      <c r="D111" s="4"/>
      <c r="E111" s="4"/>
      <c r="F111" s="2"/>
      <c r="G111" s="6"/>
      <c r="H111" s="1"/>
      <c r="I111" s="2"/>
      <c r="J111" s="1"/>
      <c r="K111" s="1"/>
      <c r="L111" s="1"/>
      <c r="M111" s="1"/>
      <c r="N111" s="1"/>
      <c r="O111" s="1"/>
      <c r="P111" s="1"/>
      <c r="Q111" s="1"/>
      <c r="R111" s="1"/>
      <c r="S111" s="1"/>
      <c r="T111" s="1"/>
      <c r="U111" s="1"/>
      <c r="V111" s="1"/>
      <c r="W111" s="1"/>
      <c r="X111" s="1"/>
      <c r="Y111" s="1"/>
      <c r="Z111" s="1"/>
    </row>
    <row r="112" spans="1:26" ht="15.75" customHeight="1">
      <c r="A112" s="6"/>
      <c r="B112" s="1"/>
      <c r="C112" s="2"/>
      <c r="D112" s="4"/>
      <c r="E112" s="4"/>
      <c r="F112" s="2"/>
      <c r="G112" s="6"/>
      <c r="H112" s="1"/>
      <c r="I112" s="2"/>
      <c r="J112" s="1"/>
      <c r="K112" s="1"/>
      <c r="L112" s="1"/>
      <c r="M112" s="1"/>
      <c r="N112" s="1"/>
      <c r="O112" s="1"/>
      <c r="P112" s="1"/>
      <c r="Q112" s="1"/>
      <c r="R112" s="1"/>
      <c r="S112" s="1"/>
      <c r="T112" s="1"/>
      <c r="U112" s="1"/>
      <c r="V112" s="1"/>
      <c r="W112" s="1"/>
      <c r="X112" s="1"/>
      <c r="Y112" s="1"/>
      <c r="Z112" s="1"/>
    </row>
    <row r="113" spans="1:26" ht="15.75" customHeight="1">
      <c r="A113" s="6"/>
      <c r="B113" s="1"/>
      <c r="C113" s="2"/>
      <c r="D113" s="4"/>
      <c r="E113" s="4"/>
      <c r="F113" s="2"/>
      <c r="G113" s="6"/>
      <c r="H113" s="1"/>
      <c r="I113" s="2"/>
      <c r="J113" s="1"/>
      <c r="K113" s="1"/>
      <c r="L113" s="1"/>
      <c r="M113" s="1"/>
      <c r="N113" s="1"/>
      <c r="O113" s="1"/>
      <c r="P113" s="1"/>
      <c r="Q113" s="1"/>
      <c r="R113" s="1"/>
      <c r="S113" s="1"/>
      <c r="T113" s="1"/>
      <c r="U113" s="1"/>
      <c r="V113" s="1"/>
      <c r="W113" s="1"/>
      <c r="X113" s="1"/>
      <c r="Y113" s="1"/>
      <c r="Z113" s="1"/>
    </row>
    <row r="114" spans="1:26" ht="15.75" customHeight="1">
      <c r="A114" s="6"/>
      <c r="B114" s="1"/>
      <c r="C114" s="2"/>
      <c r="D114" s="4"/>
      <c r="E114" s="4"/>
      <c r="F114" s="2"/>
      <c r="G114" s="6"/>
      <c r="H114" s="1"/>
      <c r="I114" s="2"/>
      <c r="J114" s="1"/>
      <c r="K114" s="1"/>
      <c r="L114" s="1"/>
      <c r="M114" s="1"/>
      <c r="N114" s="1"/>
      <c r="O114" s="1"/>
      <c r="P114" s="1"/>
      <c r="Q114" s="1"/>
      <c r="R114" s="1"/>
      <c r="S114" s="1"/>
      <c r="T114" s="1"/>
      <c r="U114" s="1"/>
      <c r="V114" s="1"/>
      <c r="W114" s="1"/>
      <c r="X114" s="1"/>
      <c r="Y114" s="1"/>
      <c r="Z114" s="1"/>
    </row>
    <row r="115" spans="1:26" ht="15.75" customHeight="1">
      <c r="A115" s="6"/>
      <c r="B115" s="1"/>
      <c r="C115" s="2"/>
      <c r="D115" s="4"/>
      <c r="E115" s="4"/>
      <c r="F115" s="2"/>
      <c r="G115" s="6"/>
      <c r="H115" s="1"/>
      <c r="I115" s="2"/>
      <c r="J115" s="1"/>
      <c r="K115" s="1"/>
      <c r="L115" s="1"/>
      <c r="M115" s="1"/>
      <c r="N115" s="1"/>
      <c r="O115" s="1"/>
      <c r="P115" s="1"/>
      <c r="Q115" s="1"/>
      <c r="R115" s="1"/>
      <c r="S115" s="1"/>
      <c r="T115" s="1"/>
      <c r="U115" s="1"/>
      <c r="V115" s="1"/>
      <c r="W115" s="1"/>
      <c r="X115" s="1"/>
      <c r="Y115" s="1"/>
      <c r="Z115" s="1"/>
    </row>
    <row r="116" spans="1:26" ht="15.75" customHeight="1">
      <c r="A116" s="6"/>
      <c r="B116" s="1"/>
      <c r="C116" s="2"/>
      <c r="D116" s="4"/>
      <c r="E116" s="4"/>
      <c r="F116" s="2"/>
      <c r="G116" s="6"/>
      <c r="H116" s="1"/>
      <c r="I116" s="2"/>
      <c r="J116" s="1"/>
      <c r="K116" s="1"/>
      <c r="L116" s="1"/>
      <c r="M116" s="1"/>
      <c r="N116" s="1"/>
      <c r="O116" s="1"/>
      <c r="P116" s="1"/>
      <c r="Q116" s="1"/>
      <c r="R116" s="1"/>
      <c r="S116" s="1"/>
      <c r="T116" s="1"/>
      <c r="U116" s="1"/>
      <c r="V116" s="1"/>
      <c r="W116" s="1"/>
      <c r="X116" s="1"/>
      <c r="Y116" s="1"/>
      <c r="Z116" s="1"/>
    </row>
    <row r="117" spans="1:26" ht="15.75" customHeight="1">
      <c r="A117" s="6"/>
      <c r="B117" s="1"/>
      <c r="C117" s="2"/>
      <c r="D117" s="4"/>
      <c r="E117" s="4"/>
      <c r="F117" s="2"/>
      <c r="G117" s="6"/>
      <c r="H117" s="1"/>
      <c r="I117" s="2"/>
      <c r="J117" s="1"/>
      <c r="K117" s="1"/>
      <c r="L117" s="1"/>
      <c r="M117" s="1"/>
      <c r="N117" s="1"/>
      <c r="O117" s="1"/>
      <c r="P117" s="1"/>
      <c r="Q117" s="1"/>
      <c r="R117" s="1"/>
      <c r="S117" s="1"/>
      <c r="T117" s="1"/>
      <c r="U117" s="1"/>
      <c r="V117" s="1"/>
      <c r="W117" s="1"/>
      <c r="X117" s="1"/>
      <c r="Y117" s="1"/>
      <c r="Z117" s="1"/>
    </row>
    <row r="118" spans="1:26" ht="15.75" customHeight="1">
      <c r="A118" s="6"/>
      <c r="B118" s="1"/>
      <c r="C118" s="2"/>
      <c r="D118" s="4"/>
      <c r="E118" s="4"/>
      <c r="F118" s="2"/>
      <c r="G118" s="6"/>
      <c r="H118" s="1"/>
      <c r="I118" s="2"/>
      <c r="J118" s="1"/>
      <c r="K118" s="1"/>
      <c r="L118" s="1"/>
      <c r="M118" s="1"/>
      <c r="N118" s="1"/>
      <c r="O118" s="1"/>
      <c r="P118" s="1"/>
      <c r="Q118" s="1"/>
      <c r="R118" s="1"/>
      <c r="S118" s="1"/>
      <c r="T118" s="1"/>
      <c r="U118" s="1"/>
      <c r="V118" s="1"/>
      <c r="W118" s="1"/>
      <c r="X118" s="1"/>
      <c r="Y118" s="1"/>
      <c r="Z118" s="1"/>
    </row>
    <row r="119" spans="1:26" ht="15.75" customHeight="1">
      <c r="A119" s="6"/>
      <c r="B119" s="1"/>
      <c r="C119" s="2"/>
      <c r="D119" s="4"/>
      <c r="E119" s="4"/>
      <c r="F119" s="2"/>
      <c r="G119" s="6"/>
      <c r="H119" s="1"/>
      <c r="I119" s="2"/>
      <c r="J119" s="1"/>
      <c r="K119" s="1"/>
      <c r="L119" s="1"/>
      <c r="M119" s="1"/>
      <c r="N119" s="1"/>
      <c r="O119" s="1"/>
      <c r="P119" s="1"/>
      <c r="Q119" s="1"/>
      <c r="R119" s="1"/>
      <c r="S119" s="1"/>
      <c r="T119" s="1"/>
      <c r="U119" s="1"/>
      <c r="V119" s="1"/>
      <c r="W119" s="1"/>
      <c r="X119" s="1"/>
      <c r="Y119" s="1"/>
      <c r="Z119" s="1"/>
    </row>
    <row r="120" spans="1:26" ht="15.75" customHeight="1">
      <c r="A120" s="6"/>
      <c r="B120" s="1"/>
      <c r="C120" s="2"/>
      <c r="D120" s="4"/>
      <c r="E120" s="4"/>
      <c r="F120" s="2"/>
      <c r="G120" s="6"/>
      <c r="H120" s="1"/>
      <c r="I120" s="2"/>
      <c r="J120" s="1"/>
      <c r="K120" s="1"/>
      <c r="L120" s="1"/>
      <c r="M120" s="1"/>
      <c r="N120" s="1"/>
      <c r="O120" s="1"/>
      <c r="P120" s="1"/>
      <c r="Q120" s="1"/>
      <c r="R120" s="1"/>
      <c r="S120" s="1"/>
      <c r="T120" s="1"/>
      <c r="U120" s="1"/>
      <c r="V120" s="1"/>
      <c r="W120" s="1"/>
      <c r="X120" s="1"/>
      <c r="Y120" s="1"/>
      <c r="Z120" s="1"/>
    </row>
    <row r="121" spans="1:26" ht="15.75" customHeight="1">
      <c r="A121" s="6"/>
      <c r="B121" s="1"/>
      <c r="C121" s="2"/>
      <c r="D121" s="4"/>
      <c r="E121" s="4"/>
      <c r="F121" s="2"/>
      <c r="G121" s="6"/>
      <c r="H121" s="1"/>
      <c r="I121" s="2"/>
      <c r="J121" s="1"/>
      <c r="K121" s="1"/>
      <c r="L121" s="1"/>
      <c r="M121" s="1"/>
      <c r="N121" s="1"/>
      <c r="O121" s="1"/>
      <c r="P121" s="1"/>
      <c r="Q121" s="1"/>
      <c r="R121" s="1"/>
      <c r="S121" s="1"/>
      <c r="T121" s="1"/>
      <c r="U121" s="1"/>
      <c r="V121" s="1"/>
      <c r="W121" s="1"/>
      <c r="X121" s="1"/>
      <c r="Y121" s="1"/>
      <c r="Z121" s="1"/>
    </row>
    <row r="122" spans="1:26" ht="15.75" customHeight="1">
      <c r="A122" s="6"/>
      <c r="B122" s="1"/>
      <c r="C122" s="2"/>
      <c r="D122" s="4"/>
      <c r="E122" s="4"/>
      <c r="F122" s="2"/>
      <c r="G122" s="6"/>
      <c r="H122" s="1"/>
      <c r="I122" s="2"/>
      <c r="J122" s="1"/>
      <c r="K122" s="1"/>
      <c r="L122" s="1"/>
      <c r="M122" s="1"/>
      <c r="N122" s="1"/>
      <c r="O122" s="1"/>
      <c r="P122" s="1"/>
      <c r="Q122" s="1"/>
      <c r="R122" s="1"/>
      <c r="S122" s="1"/>
      <c r="T122" s="1"/>
      <c r="U122" s="1"/>
      <c r="V122" s="1"/>
      <c r="W122" s="1"/>
      <c r="X122" s="1"/>
      <c r="Y122" s="1"/>
      <c r="Z122" s="1"/>
    </row>
    <row r="123" spans="1:26" ht="15.75" customHeight="1">
      <c r="A123" s="6"/>
      <c r="B123" s="1"/>
      <c r="C123" s="2"/>
      <c r="D123" s="4"/>
      <c r="E123" s="4"/>
      <c r="F123" s="2"/>
      <c r="G123" s="6"/>
      <c r="H123" s="1"/>
      <c r="I123" s="2"/>
      <c r="J123" s="1"/>
      <c r="K123" s="1"/>
      <c r="L123" s="1"/>
      <c r="M123" s="1"/>
      <c r="N123" s="1"/>
      <c r="O123" s="1"/>
      <c r="P123" s="1"/>
      <c r="Q123" s="1"/>
      <c r="R123" s="1"/>
      <c r="S123" s="1"/>
      <c r="T123" s="1"/>
      <c r="U123" s="1"/>
      <c r="V123" s="1"/>
      <c r="W123" s="1"/>
      <c r="X123" s="1"/>
      <c r="Y123" s="1"/>
      <c r="Z123" s="1"/>
    </row>
    <row r="124" spans="1:26" ht="15.75" customHeight="1">
      <c r="A124" s="6"/>
      <c r="B124" s="1"/>
      <c r="C124" s="2"/>
      <c r="D124" s="4"/>
      <c r="E124" s="4"/>
      <c r="F124" s="2"/>
      <c r="G124" s="6"/>
      <c r="H124" s="1"/>
      <c r="I124" s="2"/>
      <c r="J124" s="1"/>
      <c r="K124" s="1"/>
      <c r="L124" s="1"/>
      <c r="M124" s="1"/>
      <c r="N124" s="1"/>
      <c r="O124" s="1"/>
      <c r="P124" s="1"/>
      <c r="Q124" s="1"/>
      <c r="R124" s="1"/>
      <c r="S124" s="1"/>
      <c r="T124" s="1"/>
      <c r="U124" s="1"/>
      <c r="V124" s="1"/>
      <c r="W124" s="1"/>
      <c r="X124" s="1"/>
      <c r="Y124" s="1"/>
      <c r="Z124" s="1"/>
    </row>
    <row r="125" spans="1:26" ht="15.75" customHeight="1">
      <c r="A125" s="6"/>
      <c r="B125" s="1"/>
      <c r="C125" s="2"/>
      <c r="D125" s="4"/>
      <c r="E125" s="4"/>
      <c r="F125" s="2"/>
      <c r="G125" s="6"/>
      <c r="H125" s="1"/>
      <c r="I125" s="2"/>
      <c r="J125" s="1"/>
      <c r="K125" s="1"/>
      <c r="L125" s="1"/>
      <c r="M125" s="1"/>
      <c r="N125" s="1"/>
      <c r="O125" s="1"/>
      <c r="P125" s="1"/>
      <c r="Q125" s="1"/>
      <c r="R125" s="1"/>
      <c r="S125" s="1"/>
      <c r="T125" s="1"/>
      <c r="U125" s="1"/>
      <c r="V125" s="1"/>
      <c r="W125" s="1"/>
      <c r="X125" s="1"/>
      <c r="Y125" s="1"/>
      <c r="Z125" s="1"/>
    </row>
    <row r="126" spans="1:26" ht="15.75" customHeight="1">
      <c r="A126" s="6"/>
      <c r="B126" s="1"/>
      <c r="C126" s="2"/>
      <c r="D126" s="4"/>
      <c r="E126" s="4"/>
      <c r="F126" s="2"/>
      <c r="G126" s="6"/>
      <c r="H126" s="1"/>
      <c r="I126" s="2"/>
      <c r="J126" s="1"/>
      <c r="K126" s="1"/>
      <c r="L126" s="1"/>
      <c r="M126" s="1"/>
      <c r="N126" s="1"/>
      <c r="O126" s="1"/>
      <c r="P126" s="1"/>
      <c r="Q126" s="1"/>
      <c r="R126" s="1"/>
      <c r="S126" s="1"/>
      <c r="T126" s="1"/>
      <c r="U126" s="1"/>
      <c r="V126" s="1"/>
      <c r="W126" s="1"/>
      <c r="X126" s="1"/>
      <c r="Y126" s="1"/>
      <c r="Z126" s="1"/>
    </row>
    <row r="127" spans="1:26" ht="15.75" customHeight="1">
      <c r="A127" s="6"/>
      <c r="B127" s="1"/>
      <c r="C127" s="2"/>
      <c r="D127" s="4"/>
      <c r="E127" s="4"/>
      <c r="F127" s="2"/>
      <c r="G127" s="6"/>
      <c r="H127" s="1"/>
      <c r="I127" s="2"/>
      <c r="J127" s="1"/>
      <c r="K127" s="1"/>
      <c r="L127" s="1"/>
      <c r="M127" s="1"/>
      <c r="N127" s="1"/>
      <c r="O127" s="1"/>
      <c r="P127" s="1"/>
      <c r="Q127" s="1"/>
      <c r="R127" s="1"/>
      <c r="S127" s="1"/>
      <c r="T127" s="1"/>
      <c r="U127" s="1"/>
      <c r="V127" s="1"/>
      <c r="W127" s="1"/>
      <c r="X127" s="1"/>
      <c r="Y127" s="1"/>
      <c r="Z127" s="1"/>
    </row>
    <row r="128" spans="1:26" ht="15.75" customHeight="1">
      <c r="A128" s="6"/>
      <c r="B128" s="1"/>
      <c r="C128" s="2"/>
      <c r="D128" s="4"/>
      <c r="E128" s="4"/>
      <c r="F128" s="2"/>
      <c r="G128" s="6"/>
      <c r="H128" s="1"/>
      <c r="I128" s="2"/>
      <c r="J128" s="1"/>
      <c r="K128" s="1"/>
      <c r="L128" s="1"/>
      <c r="M128" s="1"/>
      <c r="N128" s="1"/>
      <c r="O128" s="1"/>
      <c r="P128" s="1"/>
      <c r="Q128" s="1"/>
      <c r="R128" s="1"/>
      <c r="S128" s="1"/>
      <c r="T128" s="1"/>
      <c r="U128" s="1"/>
      <c r="V128" s="1"/>
      <c r="W128" s="1"/>
      <c r="X128" s="1"/>
      <c r="Y128" s="1"/>
      <c r="Z128" s="1"/>
    </row>
    <row r="129" spans="1:26" ht="15.75" customHeight="1">
      <c r="A129" s="6"/>
      <c r="B129" s="1"/>
      <c r="C129" s="2"/>
      <c r="D129" s="4"/>
      <c r="E129" s="4"/>
      <c r="F129" s="2"/>
      <c r="G129" s="6"/>
      <c r="H129" s="1"/>
      <c r="I129" s="2"/>
      <c r="J129" s="1"/>
      <c r="K129" s="1"/>
      <c r="L129" s="1"/>
      <c r="M129" s="1"/>
      <c r="N129" s="1"/>
      <c r="O129" s="1"/>
      <c r="P129" s="1"/>
      <c r="Q129" s="1"/>
      <c r="R129" s="1"/>
      <c r="S129" s="1"/>
      <c r="T129" s="1"/>
      <c r="U129" s="1"/>
      <c r="V129" s="1"/>
      <c r="W129" s="1"/>
      <c r="X129" s="1"/>
      <c r="Y129" s="1"/>
      <c r="Z129" s="1"/>
    </row>
    <row r="130" spans="1:26" ht="15.75" customHeight="1">
      <c r="A130" s="6"/>
      <c r="B130" s="1"/>
      <c r="C130" s="2"/>
      <c r="D130" s="4"/>
      <c r="E130" s="4"/>
      <c r="F130" s="2"/>
      <c r="G130" s="6"/>
      <c r="H130" s="1"/>
      <c r="I130" s="2"/>
      <c r="J130" s="1"/>
      <c r="K130" s="1"/>
      <c r="L130" s="1"/>
      <c r="M130" s="1"/>
      <c r="N130" s="1"/>
      <c r="O130" s="1"/>
      <c r="P130" s="1"/>
      <c r="Q130" s="1"/>
      <c r="R130" s="1"/>
      <c r="S130" s="1"/>
      <c r="T130" s="1"/>
      <c r="U130" s="1"/>
      <c r="V130" s="1"/>
      <c r="W130" s="1"/>
      <c r="X130" s="1"/>
      <c r="Y130" s="1"/>
      <c r="Z130" s="1"/>
    </row>
    <row r="131" spans="1:26" ht="15.75" customHeight="1">
      <c r="A131" s="6"/>
      <c r="B131" s="1"/>
      <c r="C131" s="2"/>
      <c r="D131" s="4"/>
      <c r="E131" s="4"/>
      <c r="F131" s="2"/>
      <c r="G131" s="6"/>
      <c r="H131" s="1"/>
      <c r="I131" s="2"/>
      <c r="J131" s="1"/>
      <c r="K131" s="1"/>
      <c r="L131" s="1"/>
      <c r="M131" s="1"/>
      <c r="N131" s="1"/>
      <c r="O131" s="1"/>
      <c r="P131" s="1"/>
      <c r="Q131" s="1"/>
      <c r="R131" s="1"/>
      <c r="S131" s="1"/>
      <c r="T131" s="1"/>
      <c r="U131" s="1"/>
      <c r="V131" s="1"/>
      <c r="W131" s="1"/>
      <c r="X131" s="1"/>
      <c r="Y131" s="1"/>
      <c r="Z131" s="1"/>
    </row>
    <row r="132" spans="1:26" ht="15.75" customHeight="1">
      <c r="A132" s="6"/>
      <c r="B132" s="1"/>
      <c r="C132" s="2"/>
      <c r="D132" s="4"/>
      <c r="E132" s="4"/>
      <c r="F132" s="2"/>
      <c r="G132" s="6"/>
      <c r="H132" s="1"/>
      <c r="I132" s="2"/>
      <c r="J132" s="1"/>
      <c r="K132" s="1"/>
      <c r="L132" s="1"/>
      <c r="M132" s="1"/>
      <c r="N132" s="1"/>
      <c r="O132" s="1"/>
      <c r="P132" s="1"/>
      <c r="Q132" s="1"/>
      <c r="R132" s="1"/>
      <c r="S132" s="1"/>
      <c r="T132" s="1"/>
      <c r="U132" s="1"/>
      <c r="V132" s="1"/>
      <c r="W132" s="1"/>
      <c r="X132" s="1"/>
      <c r="Y132" s="1"/>
      <c r="Z132" s="1"/>
    </row>
    <row r="133" spans="1:26" ht="15.75" customHeight="1">
      <c r="A133" s="6"/>
      <c r="B133" s="1"/>
      <c r="C133" s="2"/>
      <c r="D133" s="4"/>
      <c r="E133" s="4"/>
      <c r="F133" s="2"/>
      <c r="G133" s="6"/>
      <c r="H133" s="1"/>
      <c r="I133" s="2"/>
      <c r="J133" s="1"/>
      <c r="K133" s="1"/>
      <c r="L133" s="1"/>
      <c r="M133" s="1"/>
      <c r="N133" s="1"/>
      <c r="O133" s="1"/>
      <c r="P133" s="1"/>
      <c r="Q133" s="1"/>
      <c r="R133" s="1"/>
      <c r="S133" s="1"/>
      <c r="T133" s="1"/>
      <c r="U133" s="1"/>
      <c r="V133" s="1"/>
      <c r="W133" s="1"/>
      <c r="X133" s="1"/>
      <c r="Y133" s="1"/>
      <c r="Z133" s="1"/>
    </row>
    <row r="134" spans="1:26" ht="15.75" customHeight="1">
      <c r="A134" s="6"/>
      <c r="B134" s="1"/>
      <c r="C134" s="2"/>
      <c r="D134" s="4"/>
      <c r="E134" s="4"/>
      <c r="F134" s="2"/>
      <c r="G134" s="6"/>
      <c r="H134" s="1"/>
      <c r="I134" s="2"/>
      <c r="J134" s="1"/>
      <c r="K134" s="1"/>
      <c r="L134" s="1"/>
      <c r="M134" s="1"/>
      <c r="N134" s="1"/>
      <c r="O134" s="1"/>
      <c r="P134" s="1"/>
      <c r="Q134" s="1"/>
      <c r="R134" s="1"/>
      <c r="S134" s="1"/>
      <c r="T134" s="1"/>
      <c r="U134" s="1"/>
      <c r="V134" s="1"/>
      <c r="W134" s="1"/>
      <c r="X134" s="1"/>
      <c r="Y134" s="1"/>
      <c r="Z134" s="1"/>
    </row>
    <row r="135" spans="1:26" ht="15.75" customHeight="1">
      <c r="A135" s="6"/>
      <c r="B135" s="1"/>
      <c r="C135" s="2"/>
      <c r="D135" s="4"/>
      <c r="E135" s="4"/>
      <c r="F135" s="2"/>
      <c r="G135" s="6"/>
      <c r="H135" s="1"/>
      <c r="I135" s="2"/>
      <c r="J135" s="1"/>
      <c r="K135" s="1"/>
      <c r="L135" s="1"/>
      <c r="M135" s="1"/>
      <c r="N135" s="1"/>
      <c r="O135" s="1"/>
      <c r="P135" s="1"/>
      <c r="Q135" s="1"/>
      <c r="R135" s="1"/>
      <c r="S135" s="1"/>
      <c r="T135" s="1"/>
      <c r="U135" s="1"/>
      <c r="V135" s="1"/>
      <c r="W135" s="1"/>
      <c r="X135" s="1"/>
      <c r="Y135" s="1"/>
      <c r="Z135" s="1"/>
    </row>
    <row r="136" spans="1:26" ht="15.75" customHeight="1">
      <c r="A136" s="6"/>
      <c r="B136" s="1"/>
      <c r="C136" s="2"/>
      <c r="D136" s="4"/>
      <c r="E136" s="4"/>
      <c r="F136" s="2"/>
      <c r="G136" s="6"/>
      <c r="H136" s="1"/>
      <c r="I136" s="2"/>
      <c r="J136" s="1"/>
      <c r="K136" s="1"/>
      <c r="L136" s="1"/>
      <c r="M136" s="1"/>
      <c r="N136" s="1"/>
      <c r="O136" s="1"/>
      <c r="P136" s="1"/>
      <c r="Q136" s="1"/>
      <c r="R136" s="1"/>
      <c r="S136" s="1"/>
      <c r="T136" s="1"/>
      <c r="U136" s="1"/>
      <c r="V136" s="1"/>
      <c r="W136" s="1"/>
      <c r="X136" s="1"/>
      <c r="Y136" s="1"/>
      <c r="Z136" s="1"/>
    </row>
    <row r="137" spans="1:26" ht="15.75" customHeight="1">
      <c r="A137" s="6"/>
      <c r="B137" s="1"/>
      <c r="C137" s="2"/>
      <c r="D137" s="4"/>
      <c r="E137" s="4"/>
      <c r="F137" s="2"/>
      <c r="G137" s="6"/>
      <c r="H137" s="1"/>
      <c r="I137" s="2"/>
      <c r="J137" s="1"/>
      <c r="K137" s="1"/>
      <c r="L137" s="1"/>
      <c r="M137" s="1"/>
      <c r="N137" s="1"/>
      <c r="O137" s="1"/>
      <c r="P137" s="1"/>
      <c r="Q137" s="1"/>
      <c r="R137" s="1"/>
      <c r="S137" s="1"/>
      <c r="T137" s="1"/>
      <c r="U137" s="1"/>
      <c r="V137" s="1"/>
      <c r="W137" s="1"/>
      <c r="X137" s="1"/>
      <c r="Y137" s="1"/>
      <c r="Z137" s="1"/>
    </row>
    <row r="138" spans="1:26" ht="15.75" customHeight="1">
      <c r="A138" s="6"/>
      <c r="B138" s="1"/>
      <c r="C138" s="2"/>
      <c r="D138" s="4"/>
      <c r="E138" s="4"/>
      <c r="F138" s="2"/>
      <c r="G138" s="6"/>
      <c r="H138" s="1"/>
      <c r="I138" s="2"/>
      <c r="J138" s="1"/>
      <c r="K138" s="1"/>
      <c r="L138" s="1"/>
      <c r="M138" s="1"/>
      <c r="N138" s="1"/>
      <c r="O138" s="1"/>
      <c r="P138" s="1"/>
      <c r="Q138" s="1"/>
      <c r="R138" s="1"/>
      <c r="S138" s="1"/>
      <c r="T138" s="1"/>
      <c r="U138" s="1"/>
      <c r="V138" s="1"/>
      <c r="W138" s="1"/>
      <c r="X138" s="1"/>
      <c r="Y138" s="1"/>
      <c r="Z138" s="1"/>
    </row>
    <row r="139" spans="1:26" ht="15.75" customHeight="1">
      <c r="A139" s="6"/>
      <c r="B139" s="1"/>
      <c r="C139" s="2"/>
      <c r="D139" s="4"/>
      <c r="E139" s="4"/>
      <c r="F139" s="2"/>
      <c r="G139" s="6"/>
      <c r="H139" s="1"/>
      <c r="I139" s="2"/>
      <c r="J139" s="1"/>
      <c r="K139" s="1"/>
      <c r="L139" s="1"/>
      <c r="M139" s="1"/>
      <c r="N139" s="1"/>
      <c r="O139" s="1"/>
      <c r="P139" s="1"/>
      <c r="Q139" s="1"/>
      <c r="R139" s="1"/>
      <c r="S139" s="1"/>
      <c r="T139" s="1"/>
      <c r="U139" s="1"/>
      <c r="V139" s="1"/>
      <c r="W139" s="1"/>
      <c r="X139" s="1"/>
      <c r="Y139" s="1"/>
      <c r="Z139" s="1"/>
    </row>
    <row r="140" spans="1:26" ht="15.75" customHeight="1">
      <c r="A140" s="6"/>
      <c r="B140" s="1"/>
      <c r="C140" s="2"/>
      <c r="D140" s="4"/>
      <c r="E140" s="4"/>
      <c r="F140" s="2"/>
      <c r="G140" s="6"/>
      <c r="H140" s="1"/>
      <c r="I140" s="2"/>
      <c r="J140" s="1"/>
      <c r="K140" s="1"/>
      <c r="L140" s="1"/>
      <c r="M140" s="1"/>
      <c r="N140" s="1"/>
      <c r="O140" s="1"/>
      <c r="P140" s="1"/>
      <c r="Q140" s="1"/>
      <c r="R140" s="1"/>
      <c r="S140" s="1"/>
      <c r="T140" s="1"/>
      <c r="U140" s="1"/>
      <c r="V140" s="1"/>
      <c r="W140" s="1"/>
      <c r="X140" s="1"/>
      <c r="Y140" s="1"/>
      <c r="Z140" s="1"/>
    </row>
    <row r="141" spans="1:26" ht="15.75" customHeight="1">
      <c r="A141" s="6"/>
      <c r="B141" s="1"/>
      <c r="C141" s="2"/>
      <c r="D141" s="4"/>
      <c r="E141" s="4"/>
      <c r="F141" s="2"/>
      <c r="G141" s="6"/>
      <c r="H141" s="1"/>
      <c r="I141" s="2"/>
      <c r="J141" s="1"/>
      <c r="K141" s="1"/>
      <c r="L141" s="1"/>
      <c r="M141" s="1"/>
      <c r="N141" s="1"/>
      <c r="O141" s="1"/>
      <c r="P141" s="1"/>
      <c r="Q141" s="1"/>
      <c r="R141" s="1"/>
      <c r="S141" s="1"/>
      <c r="T141" s="1"/>
      <c r="U141" s="1"/>
      <c r="V141" s="1"/>
      <c r="W141" s="1"/>
      <c r="X141" s="1"/>
      <c r="Y141" s="1"/>
      <c r="Z141" s="1"/>
    </row>
    <row r="142" spans="1:26" ht="15.75" customHeight="1">
      <c r="A142" s="6"/>
      <c r="B142" s="1"/>
      <c r="C142" s="2"/>
      <c r="D142" s="4"/>
      <c r="E142" s="4"/>
      <c r="F142" s="2"/>
      <c r="G142" s="6"/>
      <c r="H142" s="1"/>
      <c r="I142" s="2"/>
      <c r="J142" s="1"/>
      <c r="K142" s="1"/>
      <c r="L142" s="1"/>
      <c r="M142" s="1"/>
      <c r="N142" s="1"/>
      <c r="O142" s="1"/>
      <c r="P142" s="1"/>
      <c r="Q142" s="1"/>
      <c r="R142" s="1"/>
      <c r="S142" s="1"/>
      <c r="T142" s="1"/>
      <c r="U142" s="1"/>
      <c r="V142" s="1"/>
      <c r="W142" s="1"/>
      <c r="X142" s="1"/>
      <c r="Y142" s="1"/>
      <c r="Z142" s="1"/>
    </row>
    <row r="143" spans="1:26" ht="15.75" customHeight="1">
      <c r="A143" s="6"/>
      <c r="B143" s="1"/>
      <c r="C143" s="2"/>
      <c r="D143" s="4"/>
      <c r="E143" s="4"/>
      <c r="F143" s="2"/>
      <c r="G143" s="6"/>
      <c r="H143" s="1"/>
      <c r="I143" s="2"/>
      <c r="J143" s="1"/>
      <c r="K143" s="1"/>
      <c r="L143" s="1"/>
      <c r="M143" s="1"/>
      <c r="N143" s="1"/>
      <c r="O143" s="1"/>
      <c r="P143" s="1"/>
      <c r="Q143" s="1"/>
      <c r="R143" s="1"/>
      <c r="S143" s="1"/>
      <c r="T143" s="1"/>
      <c r="U143" s="1"/>
      <c r="V143" s="1"/>
      <c r="W143" s="1"/>
      <c r="X143" s="1"/>
      <c r="Y143" s="1"/>
      <c r="Z143" s="1"/>
    </row>
    <row r="144" spans="1:26" ht="15.75" customHeight="1">
      <c r="A144" s="6"/>
      <c r="B144" s="1"/>
      <c r="C144" s="2"/>
      <c r="D144" s="4"/>
      <c r="E144" s="4"/>
      <c r="F144" s="2"/>
      <c r="G144" s="6"/>
      <c r="H144" s="1"/>
      <c r="I144" s="2"/>
      <c r="J144" s="1"/>
      <c r="K144" s="1"/>
      <c r="L144" s="1"/>
      <c r="M144" s="1"/>
      <c r="N144" s="1"/>
      <c r="O144" s="1"/>
      <c r="P144" s="1"/>
      <c r="Q144" s="1"/>
      <c r="R144" s="1"/>
      <c r="S144" s="1"/>
      <c r="T144" s="1"/>
      <c r="U144" s="1"/>
      <c r="V144" s="1"/>
      <c r="W144" s="1"/>
      <c r="X144" s="1"/>
      <c r="Y144" s="1"/>
      <c r="Z144" s="1"/>
    </row>
    <row r="145" spans="1:26" ht="15.75" customHeight="1">
      <c r="A145" s="6"/>
      <c r="B145" s="1"/>
      <c r="C145" s="2"/>
      <c r="D145" s="4"/>
      <c r="E145" s="4"/>
      <c r="F145" s="2"/>
      <c r="G145" s="6"/>
      <c r="H145" s="1"/>
      <c r="I145" s="2"/>
      <c r="J145" s="1"/>
      <c r="K145" s="1"/>
      <c r="L145" s="1"/>
      <c r="M145" s="1"/>
      <c r="N145" s="1"/>
      <c r="O145" s="1"/>
      <c r="P145" s="1"/>
      <c r="Q145" s="1"/>
      <c r="R145" s="1"/>
      <c r="S145" s="1"/>
      <c r="T145" s="1"/>
      <c r="U145" s="1"/>
      <c r="V145" s="1"/>
      <c r="W145" s="1"/>
      <c r="X145" s="1"/>
      <c r="Y145" s="1"/>
      <c r="Z145" s="1"/>
    </row>
    <row r="146" spans="1:26" ht="15.75" customHeight="1">
      <c r="A146" s="6"/>
      <c r="B146" s="1"/>
      <c r="C146" s="2"/>
      <c r="D146" s="4"/>
      <c r="E146" s="4"/>
      <c r="F146" s="2"/>
      <c r="G146" s="6"/>
      <c r="H146" s="1"/>
      <c r="I146" s="2"/>
      <c r="J146" s="1"/>
      <c r="K146" s="1"/>
      <c r="L146" s="1"/>
      <c r="M146" s="1"/>
      <c r="N146" s="1"/>
      <c r="O146" s="1"/>
      <c r="P146" s="1"/>
      <c r="Q146" s="1"/>
      <c r="R146" s="1"/>
      <c r="S146" s="1"/>
      <c r="T146" s="1"/>
      <c r="U146" s="1"/>
      <c r="V146" s="1"/>
      <c r="W146" s="1"/>
      <c r="X146" s="1"/>
      <c r="Y146" s="1"/>
      <c r="Z146" s="1"/>
    </row>
    <row r="147" spans="1:26" ht="15.75" customHeight="1">
      <c r="A147" s="6"/>
      <c r="B147" s="1"/>
      <c r="C147" s="2"/>
      <c r="D147" s="4"/>
      <c r="E147" s="4"/>
      <c r="F147" s="2"/>
      <c r="G147" s="6"/>
      <c r="H147" s="1"/>
      <c r="I147" s="2"/>
      <c r="J147" s="1"/>
      <c r="K147" s="1"/>
      <c r="L147" s="1"/>
      <c r="M147" s="1"/>
      <c r="N147" s="1"/>
      <c r="O147" s="1"/>
      <c r="P147" s="1"/>
      <c r="Q147" s="1"/>
      <c r="R147" s="1"/>
      <c r="S147" s="1"/>
      <c r="T147" s="1"/>
      <c r="U147" s="1"/>
      <c r="V147" s="1"/>
      <c r="W147" s="1"/>
      <c r="X147" s="1"/>
      <c r="Y147" s="1"/>
      <c r="Z147" s="1"/>
    </row>
    <row r="148" spans="1:26" ht="15.75" customHeight="1">
      <c r="A148" s="6"/>
      <c r="B148" s="1"/>
      <c r="C148" s="2"/>
      <c r="D148" s="4"/>
      <c r="E148" s="4"/>
      <c r="F148" s="2"/>
      <c r="G148" s="6"/>
      <c r="H148" s="1"/>
      <c r="I148" s="2"/>
      <c r="J148" s="1"/>
      <c r="K148" s="1"/>
      <c r="L148" s="1"/>
      <c r="M148" s="1"/>
      <c r="N148" s="1"/>
      <c r="O148" s="1"/>
      <c r="P148" s="1"/>
      <c r="Q148" s="1"/>
      <c r="R148" s="1"/>
      <c r="S148" s="1"/>
      <c r="T148" s="1"/>
      <c r="U148" s="1"/>
      <c r="V148" s="1"/>
      <c r="W148" s="1"/>
      <c r="X148" s="1"/>
      <c r="Y148" s="1"/>
      <c r="Z148" s="1"/>
    </row>
    <row r="149" spans="1:26" ht="15.75" customHeight="1">
      <c r="A149" s="6"/>
      <c r="B149" s="1"/>
      <c r="C149" s="2"/>
      <c r="D149" s="4"/>
      <c r="E149" s="4"/>
      <c r="F149" s="2"/>
      <c r="G149" s="6"/>
      <c r="H149" s="1"/>
      <c r="I149" s="2"/>
      <c r="J149" s="1"/>
      <c r="K149" s="1"/>
      <c r="L149" s="1"/>
      <c r="M149" s="1"/>
      <c r="N149" s="1"/>
      <c r="O149" s="1"/>
      <c r="P149" s="1"/>
      <c r="Q149" s="1"/>
      <c r="R149" s="1"/>
      <c r="S149" s="1"/>
      <c r="T149" s="1"/>
      <c r="U149" s="1"/>
      <c r="V149" s="1"/>
      <c r="W149" s="1"/>
      <c r="X149" s="1"/>
      <c r="Y149" s="1"/>
      <c r="Z149" s="1"/>
    </row>
    <row r="150" spans="1:26" ht="15.75" customHeight="1">
      <c r="A150" s="6"/>
      <c r="B150" s="1"/>
      <c r="C150" s="2"/>
      <c r="D150" s="4"/>
      <c r="E150" s="4"/>
      <c r="F150" s="2"/>
      <c r="G150" s="6"/>
      <c r="H150" s="1"/>
      <c r="I150" s="2"/>
      <c r="J150" s="1"/>
      <c r="K150" s="1"/>
      <c r="L150" s="1"/>
      <c r="M150" s="1"/>
      <c r="N150" s="1"/>
      <c r="O150" s="1"/>
      <c r="P150" s="1"/>
      <c r="Q150" s="1"/>
      <c r="R150" s="1"/>
      <c r="S150" s="1"/>
      <c r="T150" s="1"/>
      <c r="U150" s="1"/>
      <c r="V150" s="1"/>
      <c r="W150" s="1"/>
      <c r="X150" s="1"/>
      <c r="Y150" s="1"/>
      <c r="Z150" s="1"/>
    </row>
    <row r="151" spans="1:26" ht="15.75" customHeight="1">
      <c r="A151" s="6"/>
      <c r="B151" s="1"/>
      <c r="C151" s="2"/>
      <c r="D151" s="4"/>
      <c r="E151" s="4"/>
      <c r="F151" s="2"/>
      <c r="G151" s="6"/>
      <c r="H151" s="1"/>
      <c r="I151" s="2"/>
      <c r="J151" s="1"/>
      <c r="K151" s="1"/>
      <c r="L151" s="1"/>
      <c r="M151" s="1"/>
      <c r="N151" s="1"/>
      <c r="O151" s="1"/>
      <c r="P151" s="1"/>
      <c r="Q151" s="1"/>
      <c r="R151" s="1"/>
      <c r="S151" s="1"/>
      <c r="T151" s="1"/>
      <c r="U151" s="1"/>
      <c r="V151" s="1"/>
      <c r="W151" s="1"/>
      <c r="X151" s="1"/>
      <c r="Y151" s="1"/>
      <c r="Z151" s="1"/>
    </row>
    <row r="152" spans="1:26" ht="15.75" customHeight="1">
      <c r="A152" s="6"/>
      <c r="B152" s="1"/>
      <c r="C152" s="2"/>
      <c r="D152" s="4"/>
      <c r="E152" s="4"/>
      <c r="F152" s="2"/>
      <c r="G152" s="6"/>
      <c r="H152" s="1"/>
      <c r="I152" s="2"/>
      <c r="J152" s="1"/>
      <c r="K152" s="1"/>
      <c r="L152" s="1"/>
      <c r="M152" s="1"/>
      <c r="N152" s="1"/>
      <c r="O152" s="1"/>
      <c r="P152" s="1"/>
      <c r="Q152" s="1"/>
      <c r="R152" s="1"/>
      <c r="S152" s="1"/>
      <c r="T152" s="1"/>
      <c r="U152" s="1"/>
      <c r="V152" s="1"/>
      <c r="W152" s="1"/>
      <c r="X152" s="1"/>
      <c r="Y152" s="1"/>
      <c r="Z152" s="1"/>
    </row>
    <row r="153" spans="1:26" ht="15.75" customHeight="1">
      <c r="A153" s="6"/>
      <c r="B153" s="1"/>
      <c r="C153" s="2"/>
      <c r="D153" s="4"/>
      <c r="E153" s="4"/>
      <c r="F153" s="2"/>
      <c r="G153" s="6"/>
      <c r="H153" s="1"/>
      <c r="I153" s="2"/>
      <c r="J153" s="1"/>
      <c r="K153" s="1"/>
      <c r="L153" s="1"/>
      <c r="M153" s="1"/>
      <c r="N153" s="1"/>
      <c r="O153" s="1"/>
      <c r="P153" s="1"/>
      <c r="Q153" s="1"/>
      <c r="R153" s="1"/>
      <c r="S153" s="1"/>
      <c r="T153" s="1"/>
      <c r="U153" s="1"/>
      <c r="V153" s="1"/>
      <c r="W153" s="1"/>
      <c r="X153" s="1"/>
      <c r="Y153" s="1"/>
      <c r="Z153" s="1"/>
    </row>
    <row r="154" spans="1:26" ht="15.75" customHeight="1">
      <c r="A154" s="6"/>
      <c r="B154" s="1"/>
      <c r="C154" s="2"/>
      <c r="D154" s="4"/>
      <c r="E154" s="4"/>
      <c r="F154" s="2"/>
      <c r="G154" s="6"/>
      <c r="H154" s="1"/>
      <c r="I154" s="2"/>
      <c r="J154" s="1"/>
      <c r="K154" s="1"/>
      <c r="L154" s="1"/>
      <c r="M154" s="1"/>
      <c r="N154" s="1"/>
      <c r="O154" s="1"/>
      <c r="P154" s="1"/>
      <c r="Q154" s="1"/>
      <c r="R154" s="1"/>
      <c r="S154" s="1"/>
      <c r="T154" s="1"/>
      <c r="U154" s="1"/>
      <c r="V154" s="1"/>
      <c r="W154" s="1"/>
      <c r="X154" s="1"/>
      <c r="Y154" s="1"/>
      <c r="Z154" s="1"/>
    </row>
    <row r="155" spans="1:26" ht="15.75" customHeight="1">
      <c r="A155" s="6"/>
      <c r="B155" s="1"/>
      <c r="C155" s="2"/>
      <c r="D155" s="4"/>
      <c r="E155" s="4"/>
      <c r="F155" s="2"/>
      <c r="G155" s="6"/>
      <c r="H155" s="1"/>
      <c r="I155" s="2"/>
      <c r="J155" s="1"/>
      <c r="K155" s="1"/>
      <c r="L155" s="1"/>
      <c r="M155" s="1"/>
      <c r="N155" s="1"/>
      <c r="O155" s="1"/>
      <c r="P155" s="1"/>
      <c r="Q155" s="1"/>
      <c r="R155" s="1"/>
      <c r="S155" s="1"/>
      <c r="T155" s="1"/>
      <c r="U155" s="1"/>
      <c r="V155" s="1"/>
      <c r="W155" s="1"/>
      <c r="X155" s="1"/>
      <c r="Y155" s="1"/>
      <c r="Z155" s="1"/>
    </row>
    <row r="156" spans="1:26" ht="15.75" customHeight="1">
      <c r="A156" s="6"/>
      <c r="B156" s="1"/>
      <c r="C156" s="2"/>
      <c r="D156" s="4"/>
      <c r="E156" s="4"/>
      <c r="F156" s="2"/>
      <c r="G156" s="6"/>
      <c r="H156" s="1"/>
      <c r="I156" s="2"/>
      <c r="J156" s="1"/>
      <c r="K156" s="1"/>
      <c r="L156" s="1"/>
      <c r="M156" s="1"/>
      <c r="N156" s="1"/>
      <c r="O156" s="1"/>
      <c r="P156" s="1"/>
      <c r="Q156" s="1"/>
      <c r="R156" s="1"/>
      <c r="S156" s="1"/>
      <c r="T156" s="1"/>
      <c r="U156" s="1"/>
      <c r="V156" s="1"/>
      <c r="W156" s="1"/>
      <c r="X156" s="1"/>
      <c r="Y156" s="1"/>
      <c r="Z156" s="1"/>
    </row>
    <row r="157" spans="1:26" ht="15.75" customHeight="1">
      <c r="A157" s="6"/>
      <c r="B157" s="1"/>
      <c r="C157" s="2"/>
      <c r="D157" s="4"/>
      <c r="E157" s="4"/>
      <c r="F157" s="2"/>
      <c r="G157" s="6"/>
      <c r="H157" s="1"/>
      <c r="I157" s="2"/>
      <c r="J157" s="1"/>
      <c r="K157" s="1"/>
      <c r="L157" s="1"/>
      <c r="M157" s="1"/>
      <c r="N157" s="1"/>
      <c r="O157" s="1"/>
      <c r="P157" s="1"/>
      <c r="Q157" s="1"/>
      <c r="R157" s="1"/>
      <c r="S157" s="1"/>
      <c r="T157" s="1"/>
      <c r="U157" s="1"/>
      <c r="V157" s="1"/>
      <c r="W157" s="1"/>
      <c r="X157" s="1"/>
      <c r="Y157" s="1"/>
      <c r="Z157" s="1"/>
    </row>
    <row r="158" spans="1:26" ht="15.75" customHeight="1">
      <c r="A158" s="6"/>
      <c r="B158" s="1"/>
      <c r="C158" s="2"/>
      <c r="D158" s="4"/>
      <c r="E158" s="4"/>
      <c r="F158" s="2"/>
      <c r="G158" s="6"/>
      <c r="H158" s="1"/>
      <c r="I158" s="2"/>
      <c r="J158" s="1"/>
      <c r="K158" s="1"/>
      <c r="L158" s="1"/>
      <c r="M158" s="1"/>
      <c r="N158" s="1"/>
      <c r="O158" s="1"/>
      <c r="P158" s="1"/>
      <c r="Q158" s="1"/>
      <c r="R158" s="1"/>
      <c r="S158" s="1"/>
      <c r="T158" s="1"/>
      <c r="U158" s="1"/>
      <c r="V158" s="1"/>
      <c r="W158" s="1"/>
      <c r="X158" s="1"/>
      <c r="Y158" s="1"/>
      <c r="Z158" s="1"/>
    </row>
    <row r="159" spans="1:26" ht="15.75" customHeight="1">
      <c r="A159" s="6"/>
      <c r="B159" s="1"/>
      <c r="C159" s="2"/>
      <c r="D159" s="4"/>
      <c r="E159" s="4"/>
      <c r="F159" s="2"/>
      <c r="G159" s="6"/>
      <c r="H159" s="1"/>
      <c r="I159" s="2"/>
      <c r="J159" s="1"/>
      <c r="K159" s="1"/>
      <c r="L159" s="1"/>
      <c r="M159" s="1"/>
      <c r="N159" s="1"/>
      <c r="O159" s="1"/>
      <c r="P159" s="1"/>
      <c r="Q159" s="1"/>
      <c r="R159" s="1"/>
      <c r="S159" s="1"/>
      <c r="T159" s="1"/>
      <c r="U159" s="1"/>
      <c r="V159" s="1"/>
      <c r="W159" s="1"/>
      <c r="X159" s="1"/>
      <c r="Y159" s="1"/>
      <c r="Z159" s="1"/>
    </row>
    <row r="160" spans="1:26" ht="15.75" customHeight="1">
      <c r="A160" s="6"/>
      <c r="B160" s="1"/>
      <c r="C160" s="2"/>
      <c r="D160" s="4"/>
      <c r="E160" s="4"/>
      <c r="F160" s="2"/>
      <c r="G160" s="6"/>
      <c r="H160" s="1"/>
      <c r="I160" s="2"/>
      <c r="J160" s="1"/>
      <c r="K160" s="1"/>
      <c r="L160" s="1"/>
      <c r="M160" s="1"/>
      <c r="N160" s="1"/>
      <c r="O160" s="1"/>
      <c r="P160" s="1"/>
      <c r="Q160" s="1"/>
      <c r="R160" s="1"/>
      <c r="S160" s="1"/>
      <c r="T160" s="1"/>
      <c r="U160" s="1"/>
      <c r="V160" s="1"/>
      <c r="W160" s="1"/>
      <c r="X160" s="1"/>
      <c r="Y160" s="1"/>
      <c r="Z160" s="1"/>
    </row>
    <row r="161" spans="1:26" ht="15.75" customHeight="1">
      <c r="A161" s="6"/>
      <c r="B161" s="1"/>
      <c r="C161" s="2"/>
      <c r="D161" s="4"/>
      <c r="E161" s="4"/>
      <c r="F161" s="2"/>
      <c r="G161" s="6"/>
      <c r="H161" s="1"/>
      <c r="I161" s="2"/>
      <c r="J161" s="1"/>
      <c r="K161" s="1"/>
      <c r="L161" s="1"/>
      <c r="M161" s="1"/>
      <c r="N161" s="1"/>
      <c r="O161" s="1"/>
      <c r="P161" s="1"/>
      <c r="Q161" s="1"/>
      <c r="R161" s="1"/>
      <c r="S161" s="1"/>
      <c r="T161" s="1"/>
      <c r="U161" s="1"/>
      <c r="V161" s="1"/>
      <c r="W161" s="1"/>
      <c r="X161" s="1"/>
      <c r="Y161" s="1"/>
      <c r="Z161" s="1"/>
    </row>
    <row r="162" spans="1:26" ht="15.75" customHeight="1">
      <c r="A162" s="6"/>
      <c r="B162" s="1"/>
      <c r="C162" s="2"/>
      <c r="D162" s="4"/>
      <c r="E162" s="4"/>
      <c r="F162" s="2"/>
      <c r="G162" s="6"/>
      <c r="H162" s="1"/>
      <c r="I162" s="2"/>
      <c r="J162" s="1"/>
      <c r="K162" s="1"/>
      <c r="L162" s="1"/>
      <c r="M162" s="1"/>
      <c r="N162" s="1"/>
      <c r="O162" s="1"/>
      <c r="P162" s="1"/>
      <c r="Q162" s="1"/>
      <c r="R162" s="1"/>
      <c r="S162" s="1"/>
      <c r="T162" s="1"/>
      <c r="U162" s="1"/>
      <c r="V162" s="1"/>
      <c r="W162" s="1"/>
      <c r="X162" s="1"/>
      <c r="Y162" s="1"/>
      <c r="Z162" s="1"/>
    </row>
    <row r="163" spans="1:26" ht="15.75" customHeight="1">
      <c r="A163" s="6"/>
      <c r="B163" s="1"/>
      <c r="C163" s="2"/>
      <c r="D163" s="4"/>
      <c r="E163" s="4"/>
      <c r="F163" s="2"/>
      <c r="G163" s="6"/>
      <c r="H163" s="1"/>
      <c r="I163" s="2"/>
      <c r="J163" s="1"/>
      <c r="K163" s="1"/>
      <c r="L163" s="1"/>
      <c r="M163" s="1"/>
      <c r="N163" s="1"/>
      <c r="O163" s="1"/>
      <c r="P163" s="1"/>
      <c r="Q163" s="1"/>
      <c r="R163" s="1"/>
      <c r="S163" s="1"/>
      <c r="T163" s="1"/>
      <c r="U163" s="1"/>
      <c r="V163" s="1"/>
      <c r="W163" s="1"/>
      <c r="X163" s="1"/>
      <c r="Y163" s="1"/>
      <c r="Z163" s="1"/>
    </row>
    <row r="164" spans="1:26" ht="15.75" customHeight="1">
      <c r="A164" s="6"/>
      <c r="B164" s="1"/>
      <c r="C164" s="2"/>
      <c r="D164" s="4"/>
      <c r="E164" s="4"/>
      <c r="F164" s="2"/>
      <c r="G164" s="6"/>
      <c r="H164" s="1"/>
      <c r="I164" s="2"/>
      <c r="J164" s="1"/>
      <c r="K164" s="1"/>
      <c r="L164" s="1"/>
      <c r="M164" s="1"/>
      <c r="N164" s="1"/>
      <c r="O164" s="1"/>
      <c r="P164" s="1"/>
      <c r="Q164" s="1"/>
      <c r="R164" s="1"/>
      <c r="S164" s="1"/>
      <c r="T164" s="1"/>
      <c r="U164" s="1"/>
      <c r="V164" s="1"/>
      <c r="W164" s="1"/>
      <c r="X164" s="1"/>
      <c r="Y164" s="1"/>
      <c r="Z164" s="1"/>
    </row>
    <row r="165" spans="1:26" ht="15.75" customHeight="1">
      <c r="A165" s="6"/>
      <c r="B165" s="1"/>
      <c r="C165" s="2"/>
      <c r="D165" s="4"/>
      <c r="E165" s="4"/>
      <c r="F165" s="2"/>
      <c r="G165" s="6"/>
      <c r="H165" s="1"/>
      <c r="I165" s="2"/>
      <c r="J165" s="1"/>
      <c r="K165" s="1"/>
      <c r="L165" s="1"/>
      <c r="M165" s="1"/>
      <c r="N165" s="1"/>
      <c r="O165" s="1"/>
      <c r="P165" s="1"/>
      <c r="Q165" s="1"/>
      <c r="R165" s="1"/>
      <c r="S165" s="1"/>
      <c r="T165" s="1"/>
      <c r="U165" s="1"/>
      <c r="V165" s="1"/>
      <c r="W165" s="1"/>
      <c r="X165" s="1"/>
      <c r="Y165" s="1"/>
      <c r="Z165" s="1"/>
    </row>
    <row r="166" spans="1:26" ht="15.75" customHeight="1">
      <c r="A166" s="6"/>
      <c r="B166" s="1"/>
      <c r="C166" s="2"/>
      <c r="D166" s="4"/>
      <c r="E166" s="4"/>
      <c r="F166" s="2"/>
      <c r="G166" s="6"/>
      <c r="H166" s="1"/>
      <c r="I166" s="2"/>
      <c r="J166" s="1"/>
      <c r="K166" s="1"/>
      <c r="L166" s="1"/>
      <c r="M166" s="1"/>
      <c r="N166" s="1"/>
      <c r="O166" s="1"/>
      <c r="P166" s="1"/>
      <c r="Q166" s="1"/>
      <c r="R166" s="1"/>
      <c r="S166" s="1"/>
      <c r="T166" s="1"/>
      <c r="U166" s="1"/>
      <c r="V166" s="1"/>
      <c r="W166" s="1"/>
      <c r="X166" s="1"/>
      <c r="Y166" s="1"/>
      <c r="Z166" s="1"/>
    </row>
    <row r="167" spans="1:26" ht="15.75" customHeight="1">
      <c r="A167" s="6"/>
      <c r="B167" s="1"/>
      <c r="C167" s="2"/>
      <c r="D167" s="4"/>
      <c r="E167" s="4"/>
      <c r="F167" s="2"/>
      <c r="G167" s="6"/>
      <c r="H167" s="1"/>
      <c r="I167" s="2"/>
      <c r="J167" s="1"/>
      <c r="K167" s="1"/>
      <c r="L167" s="1"/>
      <c r="M167" s="1"/>
      <c r="N167" s="1"/>
      <c r="O167" s="1"/>
      <c r="P167" s="1"/>
      <c r="Q167" s="1"/>
      <c r="R167" s="1"/>
      <c r="S167" s="1"/>
      <c r="T167" s="1"/>
      <c r="U167" s="1"/>
      <c r="V167" s="1"/>
      <c r="W167" s="1"/>
      <c r="X167" s="1"/>
      <c r="Y167" s="1"/>
      <c r="Z167" s="1"/>
    </row>
    <row r="168" spans="1:26" ht="15.75" customHeight="1">
      <c r="A168" s="6"/>
      <c r="B168" s="1"/>
      <c r="C168" s="2"/>
      <c r="D168" s="4"/>
      <c r="E168" s="4"/>
      <c r="F168" s="2"/>
      <c r="G168" s="6"/>
      <c r="H168" s="1"/>
      <c r="I168" s="2"/>
      <c r="J168" s="1"/>
      <c r="K168" s="1"/>
      <c r="L168" s="1"/>
      <c r="M168" s="1"/>
      <c r="N168" s="1"/>
      <c r="O168" s="1"/>
      <c r="P168" s="1"/>
      <c r="Q168" s="1"/>
      <c r="R168" s="1"/>
      <c r="S168" s="1"/>
      <c r="T168" s="1"/>
      <c r="U168" s="1"/>
      <c r="V168" s="1"/>
      <c r="W168" s="1"/>
      <c r="X168" s="1"/>
      <c r="Y168" s="1"/>
      <c r="Z168" s="1"/>
    </row>
    <row r="169" spans="1:26" ht="15.75" customHeight="1">
      <c r="A169" s="6"/>
      <c r="B169" s="1"/>
      <c r="C169" s="2"/>
      <c r="D169" s="4"/>
      <c r="E169" s="4"/>
      <c r="F169" s="2"/>
      <c r="G169" s="6"/>
      <c r="H169" s="1"/>
      <c r="I169" s="2"/>
      <c r="J169" s="1"/>
      <c r="K169" s="1"/>
      <c r="L169" s="1"/>
      <c r="M169" s="1"/>
      <c r="N169" s="1"/>
      <c r="O169" s="1"/>
      <c r="P169" s="1"/>
      <c r="Q169" s="1"/>
      <c r="R169" s="1"/>
      <c r="S169" s="1"/>
      <c r="T169" s="1"/>
      <c r="U169" s="1"/>
      <c r="V169" s="1"/>
      <c r="W169" s="1"/>
      <c r="X169" s="1"/>
      <c r="Y169" s="1"/>
      <c r="Z169" s="1"/>
    </row>
    <row r="170" spans="1:26" ht="15.75" customHeight="1">
      <c r="A170" s="6"/>
      <c r="B170" s="1"/>
      <c r="C170" s="2"/>
      <c r="D170" s="4"/>
      <c r="E170" s="4"/>
      <c r="F170" s="2"/>
      <c r="G170" s="6"/>
      <c r="H170" s="1"/>
      <c r="I170" s="2"/>
      <c r="J170" s="1"/>
      <c r="K170" s="1"/>
      <c r="L170" s="1"/>
      <c r="M170" s="1"/>
      <c r="N170" s="1"/>
      <c r="O170" s="1"/>
      <c r="P170" s="1"/>
      <c r="Q170" s="1"/>
      <c r="R170" s="1"/>
      <c r="S170" s="1"/>
      <c r="T170" s="1"/>
      <c r="U170" s="1"/>
      <c r="V170" s="1"/>
      <c r="W170" s="1"/>
      <c r="X170" s="1"/>
      <c r="Y170" s="1"/>
      <c r="Z170" s="1"/>
    </row>
    <row r="171" spans="1:26" ht="15.75" customHeight="1">
      <c r="A171" s="6"/>
      <c r="B171" s="1"/>
      <c r="C171" s="2"/>
      <c r="D171" s="4"/>
      <c r="E171" s="4"/>
      <c r="F171" s="2"/>
      <c r="G171" s="6"/>
      <c r="H171" s="1"/>
      <c r="I171" s="2"/>
      <c r="J171" s="1"/>
      <c r="K171" s="1"/>
      <c r="L171" s="1"/>
      <c r="M171" s="1"/>
      <c r="N171" s="1"/>
      <c r="O171" s="1"/>
      <c r="P171" s="1"/>
      <c r="Q171" s="1"/>
      <c r="R171" s="1"/>
      <c r="S171" s="1"/>
      <c r="T171" s="1"/>
      <c r="U171" s="1"/>
      <c r="V171" s="1"/>
      <c r="W171" s="1"/>
      <c r="X171" s="1"/>
      <c r="Y171" s="1"/>
      <c r="Z171" s="1"/>
    </row>
    <row r="172" spans="1:26" ht="15.75" customHeight="1">
      <c r="A172" s="6"/>
      <c r="B172" s="1"/>
      <c r="C172" s="2"/>
      <c r="D172" s="4"/>
      <c r="E172" s="4"/>
      <c r="F172" s="2"/>
      <c r="G172" s="6"/>
      <c r="H172" s="1"/>
      <c r="I172" s="2"/>
      <c r="J172" s="1"/>
      <c r="K172" s="1"/>
      <c r="L172" s="1"/>
      <c r="M172" s="1"/>
      <c r="N172" s="1"/>
      <c r="O172" s="1"/>
      <c r="P172" s="1"/>
      <c r="Q172" s="1"/>
      <c r="R172" s="1"/>
      <c r="S172" s="1"/>
      <c r="T172" s="1"/>
      <c r="U172" s="1"/>
      <c r="V172" s="1"/>
      <c r="W172" s="1"/>
      <c r="X172" s="1"/>
      <c r="Y172" s="1"/>
      <c r="Z172" s="1"/>
    </row>
    <row r="173" spans="1:26" ht="15.75" customHeight="1">
      <c r="A173" s="6"/>
      <c r="B173" s="1"/>
      <c r="C173" s="2"/>
      <c r="D173" s="4"/>
      <c r="E173" s="4"/>
      <c r="F173" s="2"/>
      <c r="G173" s="6"/>
      <c r="H173" s="1"/>
      <c r="I173" s="2"/>
      <c r="J173" s="1"/>
      <c r="K173" s="1"/>
      <c r="L173" s="1"/>
      <c r="M173" s="1"/>
      <c r="N173" s="1"/>
      <c r="O173" s="1"/>
      <c r="P173" s="1"/>
      <c r="Q173" s="1"/>
      <c r="R173" s="1"/>
      <c r="S173" s="1"/>
      <c r="T173" s="1"/>
      <c r="U173" s="1"/>
      <c r="V173" s="1"/>
      <c r="W173" s="1"/>
      <c r="X173" s="1"/>
      <c r="Y173" s="1"/>
      <c r="Z173" s="1"/>
    </row>
    <row r="174" spans="1:26" ht="15.75" customHeight="1">
      <c r="A174" s="6"/>
      <c r="B174" s="1"/>
      <c r="C174" s="2"/>
      <c r="D174" s="4"/>
      <c r="E174" s="4"/>
      <c r="F174" s="2"/>
      <c r="G174" s="6"/>
      <c r="H174" s="1"/>
      <c r="I174" s="2"/>
      <c r="J174" s="1"/>
      <c r="K174" s="1"/>
      <c r="L174" s="1"/>
      <c r="M174" s="1"/>
      <c r="N174" s="1"/>
      <c r="O174" s="1"/>
      <c r="P174" s="1"/>
      <c r="Q174" s="1"/>
      <c r="R174" s="1"/>
      <c r="S174" s="1"/>
      <c r="T174" s="1"/>
      <c r="U174" s="1"/>
      <c r="V174" s="1"/>
      <c r="W174" s="1"/>
      <c r="X174" s="1"/>
      <c r="Y174" s="1"/>
      <c r="Z174" s="1"/>
    </row>
    <row r="175" spans="1:26" ht="15.75" customHeight="1">
      <c r="A175" s="6"/>
      <c r="B175" s="1"/>
      <c r="C175" s="2"/>
      <c r="D175" s="4"/>
      <c r="E175" s="4"/>
      <c r="F175" s="2"/>
      <c r="G175" s="6"/>
      <c r="H175" s="1"/>
      <c r="I175" s="2"/>
      <c r="J175" s="1"/>
      <c r="K175" s="1"/>
      <c r="L175" s="1"/>
      <c r="M175" s="1"/>
      <c r="N175" s="1"/>
      <c r="O175" s="1"/>
      <c r="P175" s="1"/>
      <c r="Q175" s="1"/>
      <c r="R175" s="1"/>
      <c r="S175" s="1"/>
      <c r="T175" s="1"/>
      <c r="U175" s="1"/>
      <c r="V175" s="1"/>
      <c r="W175" s="1"/>
      <c r="X175" s="1"/>
      <c r="Y175" s="1"/>
      <c r="Z175" s="1"/>
    </row>
    <row r="176" spans="1:26" ht="15.75" customHeight="1">
      <c r="A176" s="6"/>
      <c r="B176" s="1"/>
      <c r="C176" s="2"/>
      <c r="D176" s="4"/>
      <c r="E176" s="4"/>
      <c r="F176" s="2"/>
      <c r="G176" s="6"/>
      <c r="H176" s="1"/>
      <c r="I176" s="2"/>
      <c r="J176" s="1"/>
      <c r="K176" s="1"/>
      <c r="L176" s="1"/>
      <c r="M176" s="1"/>
      <c r="N176" s="1"/>
      <c r="O176" s="1"/>
      <c r="P176" s="1"/>
      <c r="Q176" s="1"/>
      <c r="R176" s="1"/>
      <c r="S176" s="1"/>
      <c r="T176" s="1"/>
      <c r="U176" s="1"/>
      <c r="V176" s="1"/>
      <c r="W176" s="1"/>
      <c r="X176" s="1"/>
      <c r="Y176" s="1"/>
      <c r="Z176" s="1"/>
    </row>
    <row r="177" spans="1:26" ht="15.75" customHeight="1">
      <c r="A177" s="6"/>
      <c r="B177" s="1"/>
      <c r="C177" s="2"/>
      <c r="D177" s="4"/>
      <c r="E177" s="4"/>
      <c r="F177" s="2"/>
      <c r="G177" s="6"/>
      <c r="H177" s="1"/>
      <c r="I177" s="2"/>
      <c r="J177" s="1"/>
      <c r="K177" s="1"/>
      <c r="L177" s="1"/>
      <c r="M177" s="1"/>
      <c r="N177" s="1"/>
      <c r="O177" s="1"/>
      <c r="P177" s="1"/>
      <c r="Q177" s="1"/>
      <c r="R177" s="1"/>
      <c r="S177" s="1"/>
      <c r="T177" s="1"/>
      <c r="U177" s="1"/>
      <c r="V177" s="1"/>
      <c r="W177" s="1"/>
      <c r="X177" s="1"/>
      <c r="Y177" s="1"/>
      <c r="Z177" s="1"/>
    </row>
    <row r="178" spans="1:26" ht="15.75" customHeight="1">
      <c r="A178" s="6"/>
      <c r="B178" s="1"/>
      <c r="C178" s="2"/>
      <c r="D178" s="4"/>
      <c r="E178" s="4"/>
      <c r="F178" s="2"/>
      <c r="G178" s="6"/>
      <c r="H178" s="1"/>
      <c r="I178" s="2"/>
      <c r="J178" s="1"/>
      <c r="K178" s="1"/>
      <c r="L178" s="1"/>
      <c r="M178" s="1"/>
      <c r="N178" s="1"/>
      <c r="O178" s="1"/>
      <c r="P178" s="1"/>
      <c r="Q178" s="1"/>
      <c r="R178" s="1"/>
      <c r="S178" s="1"/>
      <c r="T178" s="1"/>
      <c r="U178" s="1"/>
      <c r="V178" s="1"/>
      <c r="W178" s="1"/>
      <c r="X178" s="1"/>
      <c r="Y178" s="1"/>
      <c r="Z178" s="1"/>
    </row>
    <row r="179" spans="1:26" ht="15.75" customHeight="1">
      <c r="A179" s="6"/>
      <c r="B179" s="1"/>
      <c r="C179" s="2"/>
      <c r="D179" s="4"/>
      <c r="E179" s="4"/>
      <c r="F179" s="2"/>
      <c r="G179" s="6"/>
      <c r="H179" s="1"/>
      <c r="I179" s="2"/>
      <c r="J179" s="1"/>
      <c r="K179" s="1"/>
      <c r="L179" s="1"/>
      <c r="M179" s="1"/>
      <c r="N179" s="1"/>
      <c r="O179" s="1"/>
      <c r="P179" s="1"/>
      <c r="Q179" s="1"/>
      <c r="R179" s="1"/>
      <c r="S179" s="1"/>
      <c r="T179" s="1"/>
      <c r="U179" s="1"/>
      <c r="V179" s="1"/>
      <c r="W179" s="1"/>
      <c r="X179" s="1"/>
      <c r="Y179" s="1"/>
      <c r="Z179" s="1"/>
    </row>
    <row r="180" spans="1:26" ht="15.75" customHeight="1">
      <c r="A180" s="6"/>
      <c r="B180" s="1"/>
      <c r="C180" s="2"/>
      <c r="D180" s="4"/>
      <c r="E180" s="4"/>
      <c r="F180" s="2"/>
      <c r="G180" s="6"/>
      <c r="H180" s="1"/>
      <c r="I180" s="2"/>
      <c r="J180" s="1"/>
      <c r="K180" s="1"/>
      <c r="L180" s="1"/>
      <c r="M180" s="1"/>
      <c r="N180" s="1"/>
      <c r="O180" s="1"/>
      <c r="P180" s="1"/>
      <c r="Q180" s="1"/>
      <c r="R180" s="1"/>
      <c r="S180" s="1"/>
      <c r="T180" s="1"/>
      <c r="U180" s="1"/>
      <c r="V180" s="1"/>
      <c r="W180" s="1"/>
      <c r="X180" s="1"/>
      <c r="Y180" s="1"/>
      <c r="Z180" s="1"/>
    </row>
    <row r="181" spans="1:26" ht="15.75" customHeight="1">
      <c r="A181" s="6"/>
      <c r="B181" s="1"/>
      <c r="C181" s="2"/>
      <c r="D181" s="4"/>
      <c r="E181" s="4"/>
      <c r="F181" s="2"/>
      <c r="G181" s="6"/>
      <c r="H181" s="1"/>
      <c r="I181" s="2"/>
      <c r="J181" s="1"/>
      <c r="K181" s="1"/>
      <c r="L181" s="1"/>
      <c r="M181" s="1"/>
      <c r="N181" s="1"/>
      <c r="O181" s="1"/>
      <c r="P181" s="1"/>
      <c r="Q181" s="1"/>
      <c r="R181" s="1"/>
      <c r="S181" s="1"/>
      <c r="T181" s="1"/>
      <c r="U181" s="1"/>
      <c r="V181" s="1"/>
      <c r="W181" s="1"/>
      <c r="X181" s="1"/>
      <c r="Y181" s="1"/>
      <c r="Z181" s="1"/>
    </row>
    <row r="182" spans="1:26" ht="15.75" customHeight="1">
      <c r="A182" s="6"/>
      <c r="B182" s="1"/>
      <c r="C182" s="2"/>
      <c r="D182" s="4"/>
      <c r="E182" s="4"/>
      <c r="F182" s="2"/>
      <c r="G182" s="6"/>
      <c r="H182" s="1"/>
      <c r="I182" s="2"/>
      <c r="J182" s="1"/>
      <c r="K182" s="1"/>
      <c r="L182" s="1"/>
      <c r="M182" s="1"/>
      <c r="N182" s="1"/>
      <c r="O182" s="1"/>
      <c r="P182" s="1"/>
      <c r="Q182" s="1"/>
      <c r="R182" s="1"/>
      <c r="S182" s="1"/>
      <c r="T182" s="1"/>
      <c r="U182" s="1"/>
      <c r="V182" s="1"/>
      <c r="W182" s="1"/>
      <c r="X182" s="1"/>
      <c r="Y182" s="1"/>
      <c r="Z182" s="1"/>
    </row>
    <row r="183" spans="1:26" ht="15.75" customHeight="1">
      <c r="A183" s="6"/>
      <c r="B183" s="1"/>
      <c r="C183" s="2"/>
      <c r="D183" s="4"/>
      <c r="E183" s="4"/>
      <c r="F183" s="2"/>
      <c r="G183" s="6"/>
      <c r="H183" s="1"/>
      <c r="I183" s="2"/>
      <c r="J183" s="1"/>
      <c r="K183" s="1"/>
      <c r="L183" s="1"/>
      <c r="M183" s="1"/>
      <c r="N183" s="1"/>
      <c r="O183" s="1"/>
      <c r="P183" s="1"/>
      <c r="Q183" s="1"/>
      <c r="R183" s="1"/>
      <c r="S183" s="1"/>
      <c r="T183" s="1"/>
      <c r="U183" s="1"/>
      <c r="V183" s="1"/>
      <c r="W183" s="1"/>
      <c r="X183" s="1"/>
      <c r="Y183" s="1"/>
      <c r="Z183" s="1"/>
    </row>
    <row r="184" spans="1:26" ht="15.75" customHeight="1">
      <c r="A184" s="6"/>
      <c r="B184" s="1"/>
      <c r="C184" s="2"/>
      <c r="D184" s="4"/>
      <c r="E184" s="4"/>
      <c r="F184" s="2"/>
      <c r="G184" s="6"/>
      <c r="H184" s="1"/>
      <c r="I184" s="2"/>
      <c r="J184" s="1"/>
      <c r="K184" s="1"/>
      <c r="L184" s="1"/>
      <c r="M184" s="1"/>
      <c r="N184" s="1"/>
      <c r="O184" s="1"/>
      <c r="P184" s="1"/>
      <c r="Q184" s="1"/>
      <c r="R184" s="1"/>
      <c r="S184" s="1"/>
      <c r="T184" s="1"/>
      <c r="U184" s="1"/>
      <c r="V184" s="1"/>
      <c r="W184" s="1"/>
      <c r="X184" s="1"/>
      <c r="Y184" s="1"/>
      <c r="Z184" s="1"/>
    </row>
    <row r="185" spans="1:26" ht="15.75" customHeight="1">
      <c r="A185" s="6"/>
      <c r="B185" s="1"/>
      <c r="C185" s="2"/>
      <c r="D185" s="4"/>
      <c r="E185" s="4"/>
      <c r="F185" s="2"/>
      <c r="G185" s="6"/>
      <c r="H185" s="1"/>
      <c r="I185" s="2"/>
      <c r="J185" s="1"/>
      <c r="K185" s="1"/>
      <c r="L185" s="1"/>
      <c r="M185" s="1"/>
      <c r="N185" s="1"/>
      <c r="O185" s="1"/>
      <c r="P185" s="1"/>
      <c r="Q185" s="1"/>
      <c r="R185" s="1"/>
      <c r="S185" s="1"/>
      <c r="T185" s="1"/>
      <c r="U185" s="1"/>
      <c r="V185" s="1"/>
      <c r="W185" s="1"/>
      <c r="X185" s="1"/>
      <c r="Y185" s="1"/>
      <c r="Z185" s="1"/>
    </row>
    <row r="186" spans="1:26" ht="15.75" customHeight="1">
      <c r="A186" s="6"/>
      <c r="B186" s="1"/>
      <c r="C186" s="2"/>
      <c r="D186" s="4"/>
      <c r="E186" s="4"/>
      <c r="F186" s="2"/>
      <c r="G186" s="6"/>
      <c r="H186" s="1"/>
      <c r="I186" s="2"/>
      <c r="J186" s="1"/>
      <c r="K186" s="1"/>
      <c r="L186" s="1"/>
      <c r="M186" s="1"/>
      <c r="N186" s="1"/>
      <c r="O186" s="1"/>
      <c r="P186" s="1"/>
      <c r="Q186" s="1"/>
      <c r="R186" s="1"/>
      <c r="S186" s="1"/>
      <c r="T186" s="1"/>
      <c r="U186" s="1"/>
      <c r="V186" s="1"/>
      <c r="W186" s="1"/>
      <c r="X186" s="1"/>
      <c r="Y186" s="1"/>
      <c r="Z186" s="1"/>
    </row>
    <row r="187" spans="1:26" ht="15.75" customHeight="1">
      <c r="A187" s="6"/>
      <c r="B187" s="1"/>
      <c r="C187" s="2"/>
      <c r="D187" s="4"/>
      <c r="E187" s="4"/>
      <c r="F187" s="2"/>
      <c r="G187" s="6"/>
      <c r="H187" s="1"/>
      <c r="I187" s="2"/>
      <c r="J187" s="1"/>
      <c r="K187" s="1"/>
      <c r="L187" s="1"/>
      <c r="M187" s="1"/>
      <c r="N187" s="1"/>
      <c r="O187" s="1"/>
      <c r="P187" s="1"/>
      <c r="Q187" s="1"/>
      <c r="R187" s="1"/>
      <c r="S187" s="1"/>
      <c r="T187" s="1"/>
      <c r="U187" s="1"/>
      <c r="V187" s="1"/>
      <c r="W187" s="1"/>
      <c r="X187" s="1"/>
      <c r="Y187" s="1"/>
      <c r="Z187" s="1"/>
    </row>
    <row r="188" spans="1:26" ht="15.75" customHeight="1">
      <c r="A188" s="6"/>
      <c r="B188" s="1"/>
      <c r="C188" s="2"/>
      <c r="D188" s="4"/>
      <c r="E188" s="4"/>
      <c r="F188" s="2"/>
      <c r="G188" s="6"/>
      <c r="H188" s="1"/>
      <c r="I188" s="2"/>
      <c r="J188" s="1"/>
      <c r="K188" s="1"/>
      <c r="L188" s="1"/>
      <c r="M188" s="1"/>
      <c r="N188" s="1"/>
      <c r="O188" s="1"/>
      <c r="P188" s="1"/>
      <c r="Q188" s="1"/>
      <c r="R188" s="1"/>
      <c r="S188" s="1"/>
      <c r="T188" s="1"/>
      <c r="U188" s="1"/>
      <c r="V188" s="1"/>
      <c r="W188" s="1"/>
      <c r="X188" s="1"/>
      <c r="Y188" s="1"/>
      <c r="Z188" s="1"/>
    </row>
    <row r="189" spans="1:26" ht="15.75" customHeight="1">
      <c r="A189" s="6"/>
      <c r="B189" s="1"/>
      <c r="C189" s="2"/>
      <c r="D189" s="4"/>
      <c r="E189" s="4"/>
      <c r="F189" s="2"/>
      <c r="G189" s="6"/>
      <c r="H189" s="1"/>
      <c r="I189" s="2"/>
      <c r="J189" s="1"/>
      <c r="K189" s="1"/>
      <c r="L189" s="1"/>
      <c r="M189" s="1"/>
      <c r="N189" s="1"/>
      <c r="O189" s="1"/>
      <c r="P189" s="1"/>
      <c r="Q189" s="1"/>
      <c r="R189" s="1"/>
      <c r="S189" s="1"/>
      <c r="T189" s="1"/>
      <c r="U189" s="1"/>
      <c r="V189" s="1"/>
      <c r="W189" s="1"/>
      <c r="X189" s="1"/>
      <c r="Y189" s="1"/>
      <c r="Z189" s="1"/>
    </row>
    <row r="190" spans="1:26" ht="15.75" customHeight="1">
      <c r="A190" s="6"/>
      <c r="B190" s="1"/>
      <c r="C190" s="2"/>
      <c r="D190" s="4"/>
      <c r="E190" s="4"/>
      <c r="F190" s="2"/>
      <c r="G190" s="6"/>
      <c r="H190" s="1"/>
      <c r="I190" s="2"/>
      <c r="J190" s="1"/>
      <c r="K190" s="1"/>
      <c r="L190" s="1"/>
      <c r="M190" s="1"/>
      <c r="N190" s="1"/>
      <c r="O190" s="1"/>
      <c r="P190" s="1"/>
      <c r="Q190" s="1"/>
      <c r="R190" s="1"/>
      <c r="S190" s="1"/>
      <c r="T190" s="1"/>
      <c r="U190" s="1"/>
      <c r="V190" s="1"/>
      <c r="W190" s="1"/>
      <c r="X190" s="1"/>
      <c r="Y190" s="1"/>
      <c r="Z190" s="1"/>
    </row>
    <row r="191" spans="1:26" ht="15.75" customHeight="1">
      <c r="A191" s="6"/>
      <c r="B191" s="1"/>
      <c r="C191" s="2"/>
      <c r="D191" s="4"/>
      <c r="E191" s="4"/>
      <c r="F191" s="2"/>
      <c r="G191" s="6"/>
      <c r="H191" s="1"/>
      <c r="I191" s="2"/>
      <c r="J191" s="1"/>
      <c r="K191" s="1"/>
      <c r="L191" s="1"/>
      <c r="M191" s="1"/>
      <c r="N191" s="1"/>
      <c r="O191" s="1"/>
      <c r="P191" s="1"/>
      <c r="Q191" s="1"/>
      <c r="R191" s="1"/>
      <c r="S191" s="1"/>
      <c r="T191" s="1"/>
      <c r="U191" s="1"/>
      <c r="V191" s="1"/>
      <c r="W191" s="1"/>
      <c r="X191" s="1"/>
      <c r="Y191" s="1"/>
      <c r="Z191" s="1"/>
    </row>
    <row r="192" spans="1:26" ht="15.75" customHeight="1">
      <c r="A192" s="6"/>
      <c r="B192" s="1"/>
      <c r="C192" s="2"/>
      <c r="D192" s="4"/>
      <c r="E192" s="4"/>
      <c r="F192" s="2"/>
      <c r="G192" s="6"/>
      <c r="H192" s="1"/>
      <c r="I192" s="2"/>
      <c r="J192" s="1"/>
      <c r="K192" s="1"/>
      <c r="L192" s="1"/>
      <c r="M192" s="1"/>
      <c r="N192" s="1"/>
      <c r="O192" s="1"/>
      <c r="P192" s="1"/>
      <c r="Q192" s="1"/>
      <c r="R192" s="1"/>
      <c r="S192" s="1"/>
      <c r="T192" s="1"/>
      <c r="U192" s="1"/>
      <c r="V192" s="1"/>
      <c r="W192" s="1"/>
      <c r="X192" s="1"/>
      <c r="Y192" s="1"/>
      <c r="Z192" s="1"/>
    </row>
    <row r="193" spans="1:26" ht="15.75" customHeight="1">
      <c r="A193" s="6"/>
      <c r="B193" s="1"/>
      <c r="C193" s="2"/>
      <c r="D193" s="4"/>
      <c r="E193" s="4"/>
      <c r="F193" s="2"/>
      <c r="G193" s="6"/>
      <c r="H193" s="1"/>
      <c r="I193" s="2"/>
      <c r="J193" s="1"/>
      <c r="K193" s="1"/>
      <c r="L193" s="1"/>
      <c r="M193" s="1"/>
      <c r="N193" s="1"/>
      <c r="O193" s="1"/>
      <c r="P193" s="1"/>
      <c r="Q193" s="1"/>
      <c r="R193" s="1"/>
      <c r="S193" s="1"/>
      <c r="T193" s="1"/>
      <c r="U193" s="1"/>
      <c r="V193" s="1"/>
      <c r="W193" s="1"/>
      <c r="X193" s="1"/>
      <c r="Y193" s="1"/>
      <c r="Z193" s="1"/>
    </row>
    <row r="194" spans="1:26" ht="15.75" customHeight="1">
      <c r="A194" s="6"/>
      <c r="B194" s="1"/>
      <c r="C194" s="2"/>
      <c r="D194" s="4"/>
      <c r="E194" s="4"/>
      <c r="F194" s="2"/>
      <c r="G194" s="6"/>
      <c r="H194" s="1"/>
      <c r="I194" s="2"/>
      <c r="J194" s="1"/>
      <c r="K194" s="1"/>
      <c r="L194" s="1"/>
      <c r="M194" s="1"/>
      <c r="N194" s="1"/>
      <c r="O194" s="1"/>
      <c r="P194" s="1"/>
      <c r="Q194" s="1"/>
      <c r="R194" s="1"/>
      <c r="S194" s="1"/>
      <c r="T194" s="1"/>
      <c r="U194" s="1"/>
      <c r="V194" s="1"/>
      <c r="W194" s="1"/>
      <c r="X194" s="1"/>
      <c r="Y194" s="1"/>
      <c r="Z194" s="1"/>
    </row>
    <row r="195" spans="1:26" ht="15.75" customHeight="1">
      <c r="A195" s="6"/>
      <c r="B195" s="1"/>
      <c r="C195" s="2"/>
      <c r="D195" s="4"/>
      <c r="E195" s="4"/>
      <c r="F195" s="2"/>
      <c r="G195" s="6"/>
      <c r="H195" s="1"/>
      <c r="I195" s="2"/>
      <c r="J195" s="1"/>
      <c r="K195" s="1"/>
      <c r="L195" s="1"/>
      <c r="M195" s="1"/>
      <c r="N195" s="1"/>
      <c r="O195" s="1"/>
      <c r="P195" s="1"/>
      <c r="Q195" s="1"/>
      <c r="R195" s="1"/>
      <c r="S195" s="1"/>
      <c r="T195" s="1"/>
      <c r="U195" s="1"/>
      <c r="V195" s="1"/>
      <c r="W195" s="1"/>
      <c r="X195" s="1"/>
      <c r="Y195" s="1"/>
      <c r="Z195" s="1"/>
    </row>
    <row r="196" spans="1:26" ht="15.75" customHeight="1">
      <c r="A196" s="6"/>
      <c r="B196" s="1"/>
      <c r="C196" s="2"/>
      <c r="D196" s="4"/>
      <c r="E196" s="4"/>
      <c r="F196" s="2"/>
      <c r="G196" s="6"/>
      <c r="H196" s="1"/>
      <c r="I196" s="2"/>
      <c r="J196" s="1"/>
      <c r="K196" s="1"/>
      <c r="L196" s="1"/>
      <c r="M196" s="1"/>
      <c r="N196" s="1"/>
      <c r="O196" s="1"/>
      <c r="P196" s="1"/>
      <c r="Q196" s="1"/>
      <c r="R196" s="1"/>
      <c r="S196" s="1"/>
      <c r="T196" s="1"/>
      <c r="U196" s="1"/>
      <c r="V196" s="1"/>
      <c r="W196" s="1"/>
      <c r="X196" s="1"/>
      <c r="Y196" s="1"/>
      <c r="Z196" s="1"/>
    </row>
    <row r="197" spans="1:26" ht="15.75" customHeight="1">
      <c r="A197" s="6"/>
      <c r="B197" s="1"/>
      <c r="C197" s="2"/>
      <c r="D197" s="4"/>
      <c r="E197" s="4"/>
      <c r="F197" s="2"/>
      <c r="G197" s="6"/>
      <c r="H197" s="1"/>
      <c r="I197" s="2"/>
      <c r="J197" s="1"/>
      <c r="K197" s="1"/>
      <c r="L197" s="1"/>
      <c r="M197" s="1"/>
      <c r="N197" s="1"/>
      <c r="O197" s="1"/>
      <c r="P197" s="1"/>
      <c r="Q197" s="1"/>
      <c r="R197" s="1"/>
      <c r="S197" s="1"/>
      <c r="T197" s="1"/>
      <c r="U197" s="1"/>
      <c r="V197" s="1"/>
      <c r="W197" s="1"/>
      <c r="X197" s="1"/>
      <c r="Y197" s="1"/>
      <c r="Z197" s="1"/>
    </row>
    <row r="198" spans="1:26" ht="15.75" customHeight="1">
      <c r="A198" s="6"/>
      <c r="B198" s="1"/>
      <c r="C198" s="2"/>
      <c r="D198" s="4"/>
      <c r="E198" s="4"/>
      <c r="F198" s="2"/>
      <c r="G198" s="6"/>
      <c r="H198" s="1"/>
      <c r="I198" s="2"/>
      <c r="J198" s="1"/>
      <c r="K198" s="1"/>
      <c r="L198" s="1"/>
      <c r="M198" s="1"/>
      <c r="N198" s="1"/>
      <c r="O198" s="1"/>
      <c r="P198" s="1"/>
      <c r="Q198" s="1"/>
      <c r="R198" s="1"/>
      <c r="S198" s="1"/>
      <c r="T198" s="1"/>
      <c r="U198" s="1"/>
      <c r="V198" s="1"/>
      <c r="W198" s="1"/>
      <c r="X198" s="1"/>
      <c r="Y198" s="1"/>
      <c r="Z198" s="1"/>
    </row>
    <row r="199" spans="1:26" ht="15.75" customHeight="1">
      <c r="A199" s="6"/>
      <c r="B199" s="1"/>
      <c r="C199" s="2"/>
      <c r="D199" s="4"/>
      <c r="E199" s="4"/>
      <c r="F199" s="2"/>
      <c r="G199" s="6"/>
      <c r="H199" s="1"/>
      <c r="I199" s="2"/>
      <c r="J199" s="1"/>
      <c r="K199" s="1"/>
      <c r="L199" s="1"/>
      <c r="M199" s="1"/>
      <c r="N199" s="1"/>
      <c r="O199" s="1"/>
      <c r="P199" s="1"/>
      <c r="Q199" s="1"/>
      <c r="R199" s="1"/>
      <c r="S199" s="1"/>
      <c r="T199" s="1"/>
      <c r="U199" s="1"/>
      <c r="V199" s="1"/>
      <c r="W199" s="1"/>
      <c r="X199" s="1"/>
      <c r="Y199" s="1"/>
      <c r="Z199" s="1"/>
    </row>
    <row r="200" spans="1:26" ht="15.75" customHeight="1">
      <c r="A200" s="6"/>
      <c r="B200" s="1"/>
      <c r="C200" s="2"/>
      <c r="D200" s="4"/>
      <c r="E200" s="4"/>
      <c r="F200" s="2"/>
      <c r="G200" s="6"/>
      <c r="H200" s="1"/>
      <c r="I200" s="2"/>
      <c r="J200" s="1"/>
      <c r="K200" s="1"/>
      <c r="L200" s="1"/>
      <c r="M200" s="1"/>
      <c r="N200" s="1"/>
      <c r="O200" s="1"/>
      <c r="P200" s="1"/>
      <c r="Q200" s="1"/>
      <c r="R200" s="1"/>
      <c r="S200" s="1"/>
      <c r="T200" s="1"/>
      <c r="U200" s="1"/>
      <c r="V200" s="1"/>
      <c r="W200" s="1"/>
      <c r="X200" s="1"/>
      <c r="Y200" s="1"/>
      <c r="Z200" s="1"/>
    </row>
    <row r="201" spans="1:26" ht="15.75" customHeight="1">
      <c r="A201" s="6"/>
      <c r="B201" s="1"/>
      <c r="C201" s="2"/>
      <c r="D201" s="4"/>
      <c r="E201" s="4"/>
      <c r="F201" s="2"/>
      <c r="G201" s="6"/>
      <c r="H201" s="1"/>
      <c r="I201" s="2"/>
      <c r="J201" s="1"/>
      <c r="K201" s="1"/>
      <c r="L201" s="1"/>
      <c r="M201" s="1"/>
      <c r="N201" s="1"/>
      <c r="O201" s="1"/>
      <c r="P201" s="1"/>
      <c r="Q201" s="1"/>
      <c r="R201" s="1"/>
      <c r="S201" s="1"/>
      <c r="T201" s="1"/>
      <c r="U201" s="1"/>
      <c r="V201" s="1"/>
      <c r="W201" s="1"/>
      <c r="X201" s="1"/>
      <c r="Y201" s="1"/>
      <c r="Z201" s="1"/>
    </row>
    <row r="202" spans="1:26" ht="15.75" customHeight="1">
      <c r="A202" s="6"/>
      <c r="B202" s="1"/>
      <c r="C202" s="2"/>
      <c r="D202" s="4"/>
      <c r="E202" s="4"/>
      <c r="F202" s="2"/>
      <c r="G202" s="6"/>
      <c r="H202" s="1"/>
      <c r="I202" s="2"/>
      <c r="J202" s="1"/>
      <c r="K202" s="1"/>
      <c r="L202" s="1"/>
      <c r="M202" s="1"/>
      <c r="N202" s="1"/>
      <c r="O202" s="1"/>
      <c r="P202" s="1"/>
      <c r="Q202" s="1"/>
      <c r="R202" s="1"/>
      <c r="S202" s="1"/>
      <c r="T202" s="1"/>
      <c r="U202" s="1"/>
      <c r="V202" s="1"/>
      <c r="W202" s="1"/>
      <c r="X202" s="1"/>
      <c r="Y202" s="1"/>
      <c r="Z202" s="1"/>
    </row>
    <row r="203" spans="1:26" ht="15.75" customHeight="1">
      <c r="A203" s="6"/>
      <c r="B203" s="1"/>
      <c r="C203" s="2"/>
      <c r="D203" s="4"/>
      <c r="E203" s="4"/>
      <c r="F203" s="2"/>
      <c r="G203" s="6"/>
      <c r="H203" s="1"/>
      <c r="I203" s="2"/>
      <c r="J203" s="1"/>
      <c r="K203" s="1"/>
      <c r="L203" s="1"/>
      <c r="M203" s="1"/>
      <c r="N203" s="1"/>
      <c r="O203" s="1"/>
      <c r="P203" s="1"/>
      <c r="Q203" s="1"/>
      <c r="R203" s="1"/>
      <c r="S203" s="1"/>
      <c r="T203" s="1"/>
      <c r="U203" s="1"/>
      <c r="V203" s="1"/>
      <c r="W203" s="1"/>
      <c r="X203" s="1"/>
      <c r="Y203" s="1"/>
      <c r="Z203" s="1"/>
    </row>
    <row r="204" spans="1:26" ht="15.75" customHeight="1">
      <c r="A204" s="6"/>
      <c r="B204" s="1"/>
      <c r="C204" s="2"/>
      <c r="D204" s="4"/>
      <c r="E204" s="4"/>
      <c r="F204" s="2"/>
      <c r="G204" s="6"/>
      <c r="H204" s="1"/>
      <c r="I204" s="2"/>
      <c r="J204" s="1"/>
      <c r="K204" s="1"/>
      <c r="L204" s="1"/>
      <c r="M204" s="1"/>
      <c r="N204" s="1"/>
      <c r="O204" s="1"/>
      <c r="P204" s="1"/>
      <c r="Q204" s="1"/>
      <c r="R204" s="1"/>
      <c r="S204" s="1"/>
      <c r="T204" s="1"/>
      <c r="U204" s="1"/>
      <c r="V204" s="1"/>
      <c r="W204" s="1"/>
      <c r="X204" s="1"/>
      <c r="Y204" s="1"/>
      <c r="Z204" s="1"/>
    </row>
    <row r="205" spans="1:26" ht="15.75" customHeight="1">
      <c r="A205" s="6"/>
      <c r="B205" s="1"/>
      <c r="C205" s="2"/>
      <c r="D205" s="4"/>
      <c r="E205" s="4"/>
      <c r="F205" s="2"/>
      <c r="G205" s="6"/>
      <c r="H205" s="1"/>
      <c r="I205" s="2"/>
      <c r="J205" s="1"/>
      <c r="K205" s="1"/>
      <c r="L205" s="1"/>
      <c r="M205" s="1"/>
      <c r="N205" s="1"/>
      <c r="O205" s="1"/>
      <c r="P205" s="1"/>
      <c r="Q205" s="1"/>
      <c r="R205" s="1"/>
      <c r="S205" s="1"/>
      <c r="T205" s="1"/>
      <c r="U205" s="1"/>
      <c r="V205" s="1"/>
      <c r="W205" s="1"/>
      <c r="X205" s="1"/>
      <c r="Y205" s="1"/>
      <c r="Z205" s="1"/>
    </row>
    <row r="206" spans="1:26" ht="15.75" customHeight="1">
      <c r="A206" s="6"/>
      <c r="B206" s="1"/>
      <c r="C206" s="2"/>
      <c r="D206" s="4"/>
      <c r="E206" s="4"/>
      <c r="F206" s="2"/>
      <c r="G206" s="6"/>
      <c r="H206" s="1"/>
      <c r="I206" s="2"/>
      <c r="J206" s="1"/>
      <c r="K206" s="1"/>
      <c r="L206" s="1"/>
      <c r="M206" s="1"/>
      <c r="N206" s="1"/>
      <c r="O206" s="1"/>
      <c r="P206" s="1"/>
      <c r="Q206" s="1"/>
      <c r="R206" s="1"/>
      <c r="S206" s="1"/>
      <c r="T206" s="1"/>
      <c r="U206" s="1"/>
      <c r="V206" s="1"/>
      <c r="W206" s="1"/>
      <c r="X206" s="1"/>
      <c r="Y206" s="1"/>
      <c r="Z206" s="1"/>
    </row>
    <row r="207" spans="1:26" ht="15.75" customHeight="1">
      <c r="A207" s="6"/>
      <c r="B207" s="1"/>
      <c r="C207" s="2"/>
      <c r="D207" s="4"/>
      <c r="E207" s="4"/>
      <c r="F207" s="2"/>
      <c r="G207" s="6"/>
      <c r="H207" s="1"/>
      <c r="I207" s="2"/>
      <c r="J207" s="1"/>
      <c r="K207" s="1"/>
      <c r="L207" s="1"/>
      <c r="M207" s="1"/>
      <c r="N207" s="1"/>
      <c r="O207" s="1"/>
      <c r="P207" s="1"/>
      <c r="Q207" s="1"/>
      <c r="R207" s="1"/>
      <c r="S207" s="1"/>
      <c r="T207" s="1"/>
      <c r="U207" s="1"/>
      <c r="V207" s="1"/>
      <c r="W207" s="1"/>
      <c r="X207" s="1"/>
      <c r="Y207" s="1"/>
      <c r="Z207" s="1"/>
    </row>
    <row r="208" spans="1:26" ht="15.75" customHeight="1">
      <c r="A208" s="6"/>
      <c r="B208" s="1"/>
      <c r="C208" s="2"/>
      <c r="D208" s="4"/>
      <c r="E208" s="4"/>
      <c r="F208" s="2"/>
      <c r="G208" s="6"/>
      <c r="H208" s="1"/>
      <c r="I208" s="2"/>
      <c r="J208" s="1"/>
      <c r="K208" s="1"/>
      <c r="L208" s="1"/>
      <c r="M208" s="1"/>
      <c r="N208" s="1"/>
      <c r="O208" s="1"/>
      <c r="P208" s="1"/>
      <c r="Q208" s="1"/>
      <c r="R208" s="1"/>
      <c r="S208" s="1"/>
      <c r="T208" s="1"/>
      <c r="U208" s="1"/>
      <c r="V208" s="1"/>
      <c r="W208" s="1"/>
      <c r="X208" s="1"/>
      <c r="Y208" s="1"/>
      <c r="Z208" s="1"/>
    </row>
    <row r="209" spans="1:26" ht="15.75" customHeight="1">
      <c r="A209" s="6"/>
      <c r="B209" s="1"/>
      <c r="C209" s="2"/>
      <c r="D209" s="4"/>
      <c r="E209" s="4"/>
      <c r="F209" s="2"/>
      <c r="G209" s="6"/>
      <c r="H209" s="1"/>
      <c r="I209" s="2"/>
      <c r="J209" s="1"/>
      <c r="K209" s="1"/>
      <c r="L209" s="1"/>
      <c r="M209" s="1"/>
      <c r="N209" s="1"/>
      <c r="O209" s="1"/>
      <c r="P209" s="1"/>
      <c r="Q209" s="1"/>
      <c r="R209" s="1"/>
      <c r="S209" s="1"/>
      <c r="T209" s="1"/>
      <c r="U209" s="1"/>
      <c r="V209" s="1"/>
      <c r="W209" s="1"/>
      <c r="X209" s="1"/>
      <c r="Y209" s="1"/>
      <c r="Z209" s="1"/>
    </row>
    <row r="210" spans="1:26" ht="15.75" customHeight="1">
      <c r="A210" s="6"/>
      <c r="B210" s="1"/>
      <c r="C210" s="2"/>
      <c r="D210" s="4"/>
      <c r="E210" s="4"/>
      <c r="F210" s="2"/>
      <c r="G210" s="6"/>
      <c r="H210" s="1"/>
      <c r="I210" s="2"/>
      <c r="J210" s="1"/>
      <c r="K210" s="1"/>
      <c r="L210" s="1"/>
      <c r="M210" s="1"/>
      <c r="N210" s="1"/>
      <c r="O210" s="1"/>
      <c r="P210" s="1"/>
      <c r="Q210" s="1"/>
      <c r="R210" s="1"/>
      <c r="S210" s="1"/>
      <c r="T210" s="1"/>
      <c r="U210" s="1"/>
      <c r="V210" s="1"/>
      <c r="W210" s="1"/>
      <c r="X210" s="1"/>
      <c r="Y210" s="1"/>
      <c r="Z210" s="1"/>
    </row>
    <row r="211" spans="1:26" ht="15.75" customHeight="1">
      <c r="A211" s="6"/>
      <c r="B211" s="1"/>
      <c r="C211" s="2"/>
      <c r="D211" s="4"/>
      <c r="E211" s="4"/>
      <c r="F211" s="2"/>
      <c r="G211" s="6"/>
      <c r="H211" s="1"/>
      <c r="I211" s="2"/>
      <c r="J211" s="1"/>
      <c r="K211" s="1"/>
      <c r="L211" s="1"/>
      <c r="M211" s="1"/>
      <c r="N211" s="1"/>
      <c r="O211" s="1"/>
      <c r="P211" s="1"/>
      <c r="Q211" s="1"/>
      <c r="R211" s="1"/>
      <c r="S211" s="1"/>
      <c r="T211" s="1"/>
      <c r="U211" s="1"/>
      <c r="V211" s="1"/>
      <c r="W211" s="1"/>
      <c r="X211" s="1"/>
      <c r="Y211" s="1"/>
      <c r="Z211" s="1"/>
    </row>
    <row r="212" spans="1:26" ht="15.75" customHeight="1">
      <c r="A212" s="6"/>
      <c r="B212" s="1"/>
      <c r="C212" s="2"/>
      <c r="D212" s="4"/>
      <c r="E212" s="4"/>
      <c r="F212" s="2"/>
      <c r="G212" s="6"/>
      <c r="H212" s="1"/>
      <c r="I212" s="2"/>
      <c r="J212" s="1"/>
      <c r="K212" s="1"/>
      <c r="L212" s="1"/>
      <c r="M212" s="1"/>
      <c r="N212" s="1"/>
      <c r="O212" s="1"/>
      <c r="P212" s="1"/>
      <c r="Q212" s="1"/>
      <c r="R212" s="1"/>
      <c r="S212" s="1"/>
      <c r="T212" s="1"/>
      <c r="U212" s="1"/>
      <c r="V212" s="1"/>
      <c r="W212" s="1"/>
      <c r="X212" s="1"/>
      <c r="Y212" s="1"/>
      <c r="Z212" s="1"/>
    </row>
    <row r="213" spans="1:26" ht="15.75" customHeight="1">
      <c r="A213" s="6"/>
      <c r="B213" s="1"/>
      <c r="C213" s="2"/>
      <c r="D213" s="4"/>
      <c r="E213" s="4"/>
      <c r="F213" s="2"/>
      <c r="G213" s="6"/>
      <c r="H213" s="1"/>
      <c r="I213" s="2"/>
      <c r="J213" s="1"/>
      <c r="K213" s="1"/>
      <c r="L213" s="1"/>
      <c r="M213" s="1"/>
      <c r="N213" s="1"/>
      <c r="O213" s="1"/>
      <c r="P213" s="1"/>
      <c r="Q213" s="1"/>
      <c r="R213" s="1"/>
      <c r="S213" s="1"/>
      <c r="T213" s="1"/>
      <c r="U213" s="1"/>
      <c r="V213" s="1"/>
      <c r="W213" s="1"/>
      <c r="X213" s="1"/>
      <c r="Y213" s="1"/>
      <c r="Z213" s="1"/>
    </row>
    <row r="214" spans="1:26" ht="15.75" customHeight="1">
      <c r="A214" s="6"/>
      <c r="B214" s="1"/>
      <c r="C214" s="2"/>
      <c r="D214" s="4"/>
      <c r="E214" s="4"/>
      <c r="F214" s="2"/>
      <c r="G214" s="6"/>
      <c r="H214" s="1"/>
      <c r="I214" s="2"/>
      <c r="J214" s="1"/>
      <c r="K214" s="1"/>
      <c r="L214" s="1"/>
      <c r="M214" s="1"/>
      <c r="N214" s="1"/>
      <c r="O214" s="1"/>
      <c r="P214" s="1"/>
      <c r="Q214" s="1"/>
      <c r="R214" s="1"/>
      <c r="S214" s="1"/>
      <c r="T214" s="1"/>
      <c r="U214" s="1"/>
      <c r="V214" s="1"/>
      <c r="W214" s="1"/>
      <c r="X214" s="1"/>
      <c r="Y214" s="1"/>
      <c r="Z214" s="1"/>
    </row>
    <row r="215" spans="1:26" ht="15.75" customHeight="1">
      <c r="A215" s="6"/>
      <c r="B215" s="1"/>
      <c r="C215" s="2"/>
      <c r="D215" s="4"/>
      <c r="E215" s="4"/>
      <c r="F215" s="2"/>
      <c r="G215" s="6"/>
      <c r="H215" s="1"/>
      <c r="I215" s="2"/>
      <c r="J215" s="1"/>
      <c r="K215" s="1"/>
      <c r="L215" s="1"/>
      <c r="M215" s="1"/>
      <c r="N215" s="1"/>
      <c r="O215" s="1"/>
      <c r="P215" s="1"/>
      <c r="Q215" s="1"/>
      <c r="R215" s="1"/>
      <c r="S215" s="1"/>
      <c r="T215" s="1"/>
      <c r="U215" s="1"/>
      <c r="V215" s="1"/>
      <c r="W215" s="1"/>
      <c r="X215" s="1"/>
      <c r="Y215" s="1"/>
      <c r="Z215" s="1"/>
    </row>
    <row r="216" spans="1:26" ht="15.75" customHeight="1">
      <c r="A216" s="6"/>
      <c r="B216" s="1"/>
      <c r="C216" s="2"/>
      <c r="D216" s="4"/>
      <c r="E216" s="4"/>
      <c r="F216" s="2"/>
      <c r="G216" s="6"/>
      <c r="H216" s="1"/>
      <c r="I216" s="2"/>
      <c r="J216" s="1"/>
      <c r="K216" s="1"/>
      <c r="L216" s="1"/>
      <c r="M216" s="1"/>
      <c r="N216" s="1"/>
      <c r="O216" s="1"/>
      <c r="P216" s="1"/>
      <c r="Q216" s="1"/>
      <c r="R216" s="1"/>
      <c r="S216" s="1"/>
      <c r="T216" s="1"/>
      <c r="U216" s="1"/>
      <c r="V216" s="1"/>
      <c r="W216" s="1"/>
      <c r="X216" s="1"/>
      <c r="Y216" s="1"/>
      <c r="Z216" s="1"/>
    </row>
    <row r="217" spans="1:26" ht="15.75" customHeight="1">
      <c r="A217" s="6"/>
      <c r="B217" s="1"/>
      <c r="C217" s="2"/>
      <c r="D217" s="4"/>
      <c r="E217" s="4"/>
      <c r="F217" s="2"/>
      <c r="G217" s="6"/>
      <c r="H217" s="1"/>
      <c r="I217" s="2"/>
      <c r="J217" s="1"/>
      <c r="K217" s="1"/>
      <c r="L217" s="1"/>
      <c r="M217" s="1"/>
      <c r="N217" s="1"/>
      <c r="O217" s="1"/>
      <c r="P217" s="1"/>
      <c r="Q217" s="1"/>
      <c r="R217" s="1"/>
      <c r="S217" s="1"/>
      <c r="T217" s="1"/>
      <c r="U217" s="1"/>
      <c r="V217" s="1"/>
      <c r="W217" s="1"/>
      <c r="X217" s="1"/>
      <c r="Y217" s="1"/>
      <c r="Z217" s="1"/>
    </row>
    <row r="218" spans="1:26" ht="15.75" customHeight="1">
      <c r="A218" s="6"/>
      <c r="B218" s="1"/>
      <c r="C218" s="2"/>
      <c r="D218" s="4"/>
      <c r="E218" s="4"/>
      <c r="F218" s="2"/>
      <c r="G218" s="6"/>
      <c r="H218" s="1"/>
      <c r="I218" s="2"/>
      <c r="J218" s="1"/>
      <c r="K218" s="1"/>
      <c r="L218" s="1"/>
      <c r="M218" s="1"/>
      <c r="N218" s="1"/>
      <c r="O218" s="1"/>
      <c r="P218" s="1"/>
      <c r="Q218" s="1"/>
      <c r="R218" s="1"/>
      <c r="S218" s="1"/>
      <c r="T218" s="1"/>
      <c r="U218" s="1"/>
      <c r="V218" s="1"/>
      <c r="W218" s="1"/>
      <c r="X218" s="1"/>
      <c r="Y218" s="1"/>
      <c r="Z218" s="1"/>
    </row>
    <row r="219" spans="1:26" ht="15.75" customHeight="1">
      <c r="A219" s="6"/>
      <c r="B219" s="1"/>
      <c r="C219" s="2"/>
      <c r="D219" s="4"/>
      <c r="E219" s="4"/>
      <c r="F219" s="2"/>
      <c r="G219" s="6"/>
      <c r="H219" s="1"/>
      <c r="I219" s="2"/>
      <c r="J219" s="1"/>
      <c r="K219" s="1"/>
      <c r="L219" s="1"/>
      <c r="M219" s="1"/>
      <c r="N219" s="1"/>
      <c r="O219" s="1"/>
      <c r="P219" s="1"/>
      <c r="Q219" s="1"/>
      <c r="R219" s="1"/>
      <c r="S219" s="1"/>
      <c r="T219" s="1"/>
      <c r="U219" s="1"/>
      <c r="V219" s="1"/>
      <c r="W219" s="1"/>
      <c r="X219" s="1"/>
      <c r="Y219" s="1"/>
      <c r="Z219" s="1"/>
    </row>
    <row r="220" spans="1:26" ht="15.75" customHeight="1">
      <c r="A220" s="6"/>
      <c r="B220" s="1"/>
      <c r="C220" s="2"/>
      <c r="D220" s="4"/>
      <c r="E220" s="4"/>
      <c r="F220" s="2"/>
      <c r="G220" s="6"/>
      <c r="H220" s="1"/>
      <c r="I220" s="2"/>
      <c r="J220" s="1"/>
      <c r="K220" s="1"/>
      <c r="L220" s="1"/>
      <c r="M220" s="1"/>
      <c r="N220" s="1"/>
      <c r="O220" s="1"/>
      <c r="P220" s="1"/>
      <c r="Q220" s="1"/>
      <c r="R220" s="1"/>
      <c r="S220" s="1"/>
      <c r="T220" s="1"/>
      <c r="U220" s="1"/>
      <c r="V220" s="1"/>
      <c r="W220" s="1"/>
      <c r="X220" s="1"/>
      <c r="Y220" s="1"/>
      <c r="Z220" s="1"/>
    </row>
    <row r="221" spans="1:26" ht="15.75" customHeight="1">
      <c r="A221" s="6"/>
      <c r="B221" s="1"/>
      <c r="C221" s="2"/>
      <c r="D221" s="4"/>
      <c r="E221" s="4"/>
      <c r="F221" s="2"/>
      <c r="G221" s="6"/>
      <c r="H221" s="1"/>
      <c r="I221" s="2"/>
      <c r="J221" s="1"/>
      <c r="K221" s="1"/>
      <c r="L221" s="1"/>
      <c r="M221" s="1"/>
      <c r="N221" s="1"/>
      <c r="O221" s="1"/>
      <c r="P221" s="1"/>
      <c r="Q221" s="1"/>
      <c r="R221" s="1"/>
      <c r="S221" s="1"/>
      <c r="T221" s="1"/>
      <c r="U221" s="1"/>
      <c r="V221" s="1"/>
      <c r="W221" s="1"/>
      <c r="X221" s="1"/>
      <c r="Y221" s="1"/>
      <c r="Z221" s="1"/>
    </row>
    <row r="222" spans="1:26" ht="15.75" customHeight="1">
      <c r="A222" s="6"/>
      <c r="B222" s="1"/>
      <c r="C222" s="2"/>
      <c r="D222" s="4"/>
      <c r="E222" s="4"/>
      <c r="F222" s="2"/>
      <c r="G222" s="6"/>
      <c r="H222" s="1"/>
      <c r="I222" s="2"/>
      <c r="J222" s="1"/>
      <c r="K222" s="1"/>
      <c r="L222" s="1"/>
      <c r="M222" s="1"/>
      <c r="N222" s="1"/>
      <c r="O222" s="1"/>
      <c r="P222" s="1"/>
      <c r="Q222" s="1"/>
      <c r="R222" s="1"/>
      <c r="S222" s="1"/>
      <c r="T222" s="1"/>
      <c r="U222" s="1"/>
      <c r="V222" s="1"/>
      <c r="W222" s="1"/>
      <c r="X222" s="1"/>
      <c r="Y222" s="1"/>
      <c r="Z222" s="1"/>
    </row>
    <row r="223" spans="1:26" ht="15.75" customHeight="1">
      <c r="A223" s="6"/>
      <c r="B223" s="1"/>
      <c r="C223" s="2"/>
      <c r="D223" s="4"/>
      <c r="E223" s="4"/>
      <c r="F223" s="2"/>
      <c r="G223" s="6"/>
      <c r="H223" s="1"/>
      <c r="I223" s="2"/>
      <c r="J223" s="1"/>
      <c r="K223" s="1"/>
      <c r="L223" s="1"/>
      <c r="M223" s="1"/>
      <c r="N223" s="1"/>
      <c r="O223" s="1"/>
      <c r="P223" s="1"/>
      <c r="Q223" s="1"/>
      <c r="R223" s="1"/>
      <c r="S223" s="1"/>
      <c r="T223" s="1"/>
      <c r="U223" s="1"/>
      <c r="V223" s="1"/>
      <c r="W223" s="1"/>
      <c r="X223" s="1"/>
      <c r="Y223" s="1"/>
      <c r="Z223" s="1"/>
    </row>
    <row r="224" spans="1:26" ht="15.75" customHeight="1">
      <c r="A224" s="6"/>
      <c r="B224" s="1"/>
      <c r="C224" s="2"/>
      <c r="D224" s="4"/>
      <c r="E224" s="4"/>
      <c r="F224" s="2"/>
      <c r="G224" s="6"/>
      <c r="H224" s="1"/>
      <c r="I224" s="2"/>
      <c r="J224" s="1"/>
      <c r="K224" s="1"/>
      <c r="L224" s="1"/>
      <c r="M224" s="1"/>
      <c r="N224" s="1"/>
      <c r="O224" s="1"/>
      <c r="P224" s="1"/>
      <c r="Q224" s="1"/>
      <c r="R224" s="1"/>
      <c r="S224" s="1"/>
      <c r="T224" s="1"/>
      <c r="U224" s="1"/>
      <c r="V224" s="1"/>
      <c r="W224" s="1"/>
      <c r="X224" s="1"/>
      <c r="Y224" s="1"/>
      <c r="Z224" s="1"/>
    </row>
    <row r="225" spans="1:26" ht="15.75" customHeight="1">
      <c r="A225" s="6"/>
      <c r="B225" s="1"/>
      <c r="C225" s="2"/>
      <c r="D225" s="4"/>
      <c r="E225" s="4"/>
      <c r="F225" s="2"/>
      <c r="G225" s="6"/>
      <c r="H225" s="1"/>
      <c r="I225" s="2"/>
      <c r="J225" s="1"/>
      <c r="K225" s="1"/>
      <c r="L225" s="1"/>
      <c r="M225" s="1"/>
      <c r="N225" s="1"/>
      <c r="O225" s="1"/>
      <c r="P225" s="1"/>
      <c r="Q225" s="1"/>
      <c r="R225" s="1"/>
      <c r="S225" s="1"/>
      <c r="T225" s="1"/>
      <c r="U225" s="1"/>
      <c r="V225" s="1"/>
      <c r="W225" s="1"/>
      <c r="X225" s="1"/>
      <c r="Y225" s="1"/>
      <c r="Z225" s="1"/>
    </row>
    <row r="226" spans="1:26" ht="15.75" customHeight="1">
      <c r="A226" s="6"/>
      <c r="B226" s="1"/>
      <c r="C226" s="2"/>
      <c r="D226" s="4"/>
      <c r="E226" s="4"/>
      <c r="F226" s="2"/>
      <c r="G226" s="6"/>
      <c r="H226" s="1"/>
      <c r="I226" s="2"/>
      <c r="J226" s="1"/>
      <c r="K226" s="1"/>
      <c r="L226" s="1"/>
      <c r="M226" s="1"/>
      <c r="N226" s="1"/>
      <c r="O226" s="1"/>
      <c r="P226" s="1"/>
      <c r="Q226" s="1"/>
      <c r="R226" s="1"/>
      <c r="S226" s="1"/>
      <c r="T226" s="1"/>
      <c r="U226" s="1"/>
      <c r="V226" s="1"/>
      <c r="W226" s="1"/>
      <c r="X226" s="1"/>
      <c r="Y226" s="1"/>
      <c r="Z226" s="1"/>
    </row>
    <row r="227" spans="1:26" ht="15.75" customHeight="1">
      <c r="A227" s="6"/>
      <c r="B227" s="1"/>
      <c r="C227" s="2"/>
      <c r="D227" s="4"/>
      <c r="E227" s="4"/>
      <c r="F227" s="2"/>
      <c r="G227" s="6"/>
      <c r="H227" s="1"/>
      <c r="I227" s="2"/>
      <c r="J227" s="1"/>
      <c r="K227" s="1"/>
      <c r="L227" s="1"/>
      <c r="M227" s="1"/>
      <c r="N227" s="1"/>
      <c r="O227" s="1"/>
      <c r="P227" s="1"/>
      <c r="Q227" s="1"/>
      <c r="R227" s="1"/>
      <c r="S227" s="1"/>
      <c r="T227" s="1"/>
      <c r="U227" s="1"/>
      <c r="V227" s="1"/>
      <c r="W227" s="1"/>
      <c r="X227" s="1"/>
      <c r="Y227" s="1"/>
      <c r="Z227" s="1"/>
    </row>
    <row r="228" spans="1:26" ht="15.75" customHeight="1">
      <c r="A228" s="6"/>
      <c r="B228" s="1"/>
      <c r="C228" s="2"/>
      <c r="D228" s="4"/>
      <c r="E228" s="4"/>
      <c r="F228" s="2"/>
      <c r="G228" s="6"/>
      <c r="H228" s="1"/>
      <c r="I228" s="2"/>
      <c r="J228" s="1"/>
      <c r="K228" s="1"/>
      <c r="L228" s="1"/>
      <c r="M228" s="1"/>
      <c r="N228" s="1"/>
      <c r="O228" s="1"/>
      <c r="P228" s="1"/>
      <c r="Q228" s="1"/>
      <c r="R228" s="1"/>
      <c r="S228" s="1"/>
      <c r="T228" s="1"/>
      <c r="U228" s="1"/>
      <c r="V228" s="1"/>
      <c r="W228" s="1"/>
      <c r="X228" s="1"/>
      <c r="Y228" s="1"/>
      <c r="Z228" s="1"/>
    </row>
    <row r="229" spans="1:26" ht="15.75" customHeight="1">
      <c r="A229" s="6"/>
      <c r="B229" s="1"/>
      <c r="C229" s="2"/>
      <c r="D229" s="4"/>
      <c r="E229" s="4"/>
      <c r="F229" s="2"/>
      <c r="G229" s="6"/>
      <c r="H229" s="1"/>
      <c r="I229" s="2"/>
      <c r="J229" s="1"/>
      <c r="K229" s="1"/>
      <c r="L229" s="1"/>
      <c r="M229" s="1"/>
      <c r="N229" s="1"/>
      <c r="O229" s="1"/>
      <c r="P229" s="1"/>
      <c r="Q229" s="1"/>
      <c r="R229" s="1"/>
      <c r="S229" s="1"/>
      <c r="T229" s="1"/>
      <c r="U229" s="1"/>
      <c r="V229" s="1"/>
      <c r="W229" s="1"/>
      <c r="X229" s="1"/>
      <c r="Y229" s="1"/>
      <c r="Z229" s="1"/>
    </row>
    <row r="230" spans="1:26" ht="15.75" customHeight="1">
      <c r="A230" s="6"/>
      <c r="B230" s="1"/>
      <c r="C230" s="2"/>
      <c r="D230" s="4"/>
      <c r="E230" s="4"/>
      <c r="F230" s="2"/>
      <c r="G230" s="6"/>
      <c r="H230" s="1"/>
      <c r="I230" s="2"/>
      <c r="J230" s="1"/>
      <c r="K230" s="1"/>
      <c r="L230" s="1"/>
      <c r="M230" s="1"/>
      <c r="N230" s="1"/>
      <c r="O230" s="1"/>
      <c r="P230" s="1"/>
      <c r="Q230" s="1"/>
      <c r="R230" s="1"/>
      <c r="S230" s="1"/>
      <c r="T230" s="1"/>
      <c r="U230" s="1"/>
      <c r="V230" s="1"/>
      <c r="W230" s="1"/>
      <c r="X230" s="1"/>
      <c r="Y230" s="1"/>
      <c r="Z230" s="1"/>
    </row>
    <row r="231" spans="1:26" ht="15.75" customHeight="1">
      <c r="A231" s="6"/>
      <c r="B231" s="1"/>
      <c r="C231" s="2"/>
      <c r="D231" s="4"/>
      <c r="E231" s="4"/>
      <c r="F231" s="2"/>
      <c r="G231" s="6"/>
      <c r="H231" s="1"/>
      <c r="I231" s="2"/>
      <c r="J231" s="1"/>
      <c r="K231" s="1"/>
      <c r="L231" s="1"/>
      <c r="M231" s="1"/>
      <c r="N231" s="1"/>
      <c r="O231" s="1"/>
      <c r="P231" s="1"/>
      <c r="Q231" s="1"/>
      <c r="R231" s="1"/>
      <c r="S231" s="1"/>
      <c r="T231" s="1"/>
      <c r="U231" s="1"/>
      <c r="V231" s="1"/>
      <c r="W231" s="1"/>
      <c r="X231" s="1"/>
      <c r="Y231" s="1"/>
      <c r="Z231" s="1"/>
    </row>
    <row r="232" spans="1:26" ht="15.75" customHeight="1">
      <c r="A232" s="6"/>
      <c r="B232" s="1"/>
      <c r="C232" s="2"/>
      <c r="D232" s="4"/>
      <c r="E232" s="4"/>
      <c r="F232" s="2"/>
      <c r="G232" s="6"/>
      <c r="H232" s="1"/>
      <c r="I232" s="2"/>
      <c r="J232" s="1"/>
      <c r="K232" s="1"/>
      <c r="L232" s="1"/>
      <c r="M232" s="1"/>
      <c r="N232" s="1"/>
      <c r="O232" s="1"/>
      <c r="P232" s="1"/>
      <c r="Q232" s="1"/>
      <c r="R232" s="1"/>
      <c r="S232" s="1"/>
      <c r="T232" s="1"/>
      <c r="U232" s="1"/>
      <c r="V232" s="1"/>
      <c r="W232" s="1"/>
      <c r="X232" s="1"/>
      <c r="Y232" s="1"/>
      <c r="Z232" s="1"/>
    </row>
    <row r="233" spans="1:26" ht="15.75" customHeight="1">
      <c r="A233" s="6"/>
      <c r="B233" s="1"/>
      <c r="C233" s="2"/>
      <c r="D233" s="4"/>
      <c r="E233" s="4"/>
      <c r="F233" s="2"/>
      <c r="G233" s="6"/>
      <c r="H233" s="1"/>
      <c r="I233" s="2"/>
      <c r="J233" s="1"/>
      <c r="K233" s="1"/>
      <c r="L233" s="1"/>
      <c r="M233" s="1"/>
      <c r="N233" s="1"/>
      <c r="O233" s="1"/>
      <c r="P233" s="1"/>
      <c r="Q233" s="1"/>
      <c r="R233" s="1"/>
      <c r="S233" s="1"/>
      <c r="T233" s="1"/>
      <c r="U233" s="1"/>
      <c r="V233" s="1"/>
      <c r="W233" s="1"/>
      <c r="X233" s="1"/>
      <c r="Y233" s="1"/>
      <c r="Z233" s="1"/>
    </row>
    <row r="234" spans="1:26" ht="15.75" customHeight="1">
      <c r="A234" s="6"/>
      <c r="B234" s="1"/>
      <c r="C234" s="2"/>
      <c r="D234" s="4"/>
      <c r="E234" s="4"/>
      <c r="F234" s="2"/>
      <c r="G234" s="6"/>
      <c r="H234" s="1"/>
      <c r="I234" s="2"/>
      <c r="J234" s="1"/>
      <c r="K234" s="1"/>
      <c r="L234" s="1"/>
      <c r="M234" s="1"/>
      <c r="N234" s="1"/>
      <c r="O234" s="1"/>
      <c r="P234" s="1"/>
      <c r="Q234" s="1"/>
      <c r="R234" s="1"/>
      <c r="S234" s="1"/>
      <c r="T234" s="1"/>
      <c r="U234" s="1"/>
      <c r="V234" s="1"/>
      <c r="W234" s="1"/>
      <c r="X234" s="1"/>
      <c r="Y234" s="1"/>
      <c r="Z234" s="1"/>
    </row>
    <row r="235" spans="1:26" ht="15.75" customHeight="1">
      <c r="A235" s="6"/>
      <c r="B235" s="1"/>
      <c r="C235" s="2"/>
      <c r="D235" s="4"/>
      <c r="E235" s="4"/>
      <c r="F235" s="2"/>
      <c r="G235" s="6"/>
      <c r="H235" s="1"/>
      <c r="I235" s="2"/>
      <c r="J235" s="1"/>
      <c r="K235" s="1"/>
      <c r="L235" s="1"/>
      <c r="M235" s="1"/>
      <c r="N235" s="1"/>
      <c r="O235" s="1"/>
      <c r="P235" s="1"/>
      <c r="Q235" s="1"/>
      <c r="R235" s="1"/>
      <c r="S235" s="1"/>
      <c r="T235" s="1"/>
      <c r="U235" s="1"/>
      <c r="V235" s="1"/>
      <c r="W235" s="1"/>
      <c r="X235" s="1"/>
      <c r="Y235" s="1"/>
      <c r="Z235" s="1"/>
    </row>
    <row r="236" spans="1:26" ht="15.75" customHeight="1">
      <c r="A236" s="6"/>
      <c r="B236" s="1"/>
      <c r="C236" s="2"/>
      <c r="D236" s="4"/>
      <c r="E236" s="4"/>
      <c r="F236" s="2"/>
      <c r="G236" s="6"/>
      <c r="H236" s="1"/>
      <c r="I236" s="2"/>
      <c r="J236" s="1"/>
      <c r="K236" s="1"/>
      <c r="L236" s="1"/>
      <c r="M236" s="1"/>
      <c r="N236" s="1"/>
      <c r="O236" s="1"/>
      <c r="P236" s="1"/>
      <c r="Q236" s="1"/>
      <c r="R236" s="1"/>
      <c r="S236" s="1"/>
      <c r="T236" s="1"/>
      <c r="U236" s="1"/>
      <c r="V236" s="1"/>
      <c r="W236" s="1"/>
      <c r="X236" s="1"/>
      <c r="Y236" s="1"/>
      <c r="Z236" s="1"/>
    </row>
    <row r="237" spans="1:26" ht="15.75" customHeight="1">
      <c r="A237" s="6"/>
      <c r="B237" s="1"/>
      <c r="C237" s="2"/>
      <c r="D237" s="4"/>
      <c r="E237" s="4"/>
      <c r="F237" s="2"/>
      <c r="G237" s="6"/>
      <c r="H237" s="1"/>
      <c r="I237" s="2"/>
      <c r="J237" s="1"/>
      <c r="K237" s="1"/>
      <c r="L237" s="1"/>
      <c r="M237" s="1"/>
      <c r="N237" s="1"/>
      <c r="O237" s="1"/>
      <c r="P237" s="1"/>
      <c r="Q237" s="1"/>
      <c r="R237" s="1"/>
      <c r="S237" s="1"/>
      <c r="T237" s="1"/>
      <c r="U237" s="1"/>
      <c r="V237" s="1"/>
      <c r="W237" s="1"/>
      <c r="X237" s="1"/>
      <c r="Y237" s="1"/>
      <c r="Z237" s="1"/>
    </row>
    <row r="238" spans="1:26" ht="15.75" customHeight="1">
      <c r="A238" s="6"/>
      <c r="B238" s="1"/>
      <c r="C238" s="2"/>
      <c r="D238" s="4"/>
      <c r="E238" s="4"/>
      <c r="F238" s="2"/>
      <c r="G238" s="6"/>
      <c r="H238" s="1"/>
      <c r="I238" s="2"/>
      <c r="J238" s="1"/>
      <c r="K238" s="1"/>
      <c r="L238" s="1"/>
      <c r="M238" s="1"/>
      <c r="N238" s="1"/>
      <c r="O238" s="1"/>
      <c r="P238" s="1"/>
      <c r="Q238" s="1"/>
      <c r="R238" s="1"/>
      <c r="S238" s="1"/>
      <c r="T238" s="1"/>
      <c r="U238" s="1"/>
      <c r="V238" s="1"/>
      <c r="W238" s="1"/>
      <c r="X238" s="1"/>
      <c r="Y238" s="1"/>
      <c r="Z238" s="1"/>
    </row>
    <row r="239" spans="1:26" ht="15.75" customHeight="1">
      <c r="A239" s="6"/>
      <c r="B239" s="1"/>
      <c r="C239" s="2"/>
      <c r="D239" s="4"/>
      <c r="E239" s="4"/>
      <c r="F239" s="2"/>
      <c r="G239" s="6"/>
      <c r="H239" s="1"/>
      <c r="I239" s="2"/>
      <c r="J239" s="1"/>
      <c r="K239" s="1"/>
      <c r="L239" s="1"/>
      <c r="M239" s="1"/>
      <c r="N239" s="1"/>
      <c r="O239" s="1"/>
      <c r="P239" s="1"/>
      <c r="Q239" s="1"/>
      <c r="R239" s="1"/>
      <c r="S239" s="1"/>
      <c r="T239" s="1"/>
      <c r="U239" s="1"/>
      <c r="V239" s="1"/>
      <c r="W239" s="1"/>
      <c r="X239" s="1"/>
      <c r="Y239" s="1"/>
      <c r="Z239" s="1"/>
    </row>
    <row r="240" spans="1:26" ht="15.75" customHeight="1">
      <c r="A240" s="6"/>
      <c r="B240" s="1"/>
      <c r="C240" s="2"/>
      <c r="D240" s="4"/>
      <c r="E240" s="4"/>
      <c r="F240" s="2"/>
      <c r="G240" s="6"/>
      <c r="H240" s="1"/>
      <c r="I240" s="2"/>
      <c r="J240" s="1"/>
      <c r="K240" s="1"/>
      <c r="L240" s="1"/>
      <c r="M240" s="1"/>
      <c r="N240" s="1"/>
      <c r="O240" s="1"/>
      <c r="P240" s="1"/>
      <c r="Q240" s="1"/>
      <c r="R240" s="1"/>
      <c r="S240" s="1"/>
      <c r="T240" s="1"/>
      <c r="U240" s="1"/>
      <c r="V240" s="1"/>
      <c r="W240" s="1"/>
      <c r="X240" s="1"/>
      <c r="Y240" s="1"/>
      <c r="Z240" s="1"/>
    </row>
    <row r="241" spans="1:26" ht="15.75" customHeight="1">
      <c r="A241" s="6"/>
      <c r="B241" s="1"/>
      <c r="C241" s="2"/>
      <c r="D241" s="4"/>
      <c r="E241" s="4"/>
      <c r="F241" s="2"/>
      <c r="G241" s="6"/>
      <c r="H241" s="1"/>
      <c r="I241" s="2"/>
      <c r="J241" s="1"/>
      <c r="K241" s="1"/>
      <c r="L241" s="1"/>
      <c r="M241" s="1"/>
      <c r="N241" s="1"/>
      <c r="O241" s="1"/>
      <c r="P241" s="1"/>
      <c r="Q241" s="1"/>
      <c r="R241" s="1"/>
      <c r="S241" s="1"/>
      <c r="T241" s="1"/>
      <c r="U241" s="1"/>
      <c r="V241" s="1"/>
      <c r="W241" s="1"/>
      <c r="X241" s="1"/>
      <c r="Y241" s="1"/>
      <c r="Z241" s="1"/>
    </row>
    <row r="242" spans="1:26" ht="15.75" customHeight="1">
      <c r="A242" s="6"/>
      <c r="B242" s="1"/>
      <c r="C242" s="2"/>
      <c r="D242" s="4"/>
      <c r="E242" s="4"/>
      <c r="F242" s="2"/>
      <c r="G242" s="6"/>
      <c r="H242" s="1"/>
      <c r="I242" s="2"/>
      <c r="J242" s="1"/>
      <c r="K242" s="1"/>
      <c r="L242" s="1"/>
      <c r="M242" s="1"/>
      <c r="N242" s="1"/>
      <c r="O242" s="1"/>
      <c r="P242" s="1"/>
      <c r="Q242" s="1"/>
      <c r="R242" s="1"/>
      <c r="S242" s="1"/>
      <c r="T242" s="1"/>
      <c r="U242" s="1"/>
      <c r="V242" s="1"/>
      <c r="W242" s="1"/>
      <c r="X242" s="1"/>
      <c r="Y242" s="1"/>
      <c r="Z242" s="1"/>
    </row>
    <row r="243" spans="1:26" ht="15.75" customHeight="1">
      <c r="A243" s="6"/>
      <c r="B243" s="1"/>
      <c r="C243" s="2"/>
      <c r="D243" s="4"/>
      <c r="E243" s="4"/>
      <c r="F243" s="2"/>
      <c r="G243" s="6"/>
      <c r="H243" s="1"/>
      <c r="I243" s="2"/>
      <c r="J243" s="1"/>
      <c r="K243" s="1"/>
      <c r="L243" s="1"/>
      <c r="M243" s="1"/>
      <c r="N243" s="1"/>
      <c r="O243" s="1"/>
      <c r="P243" s="1"/>
      <c r="Q243" s="1"/>
      <c r="R243" s="1"/>
      <c r="S243" s="1"/>
      <c r="T243" s="1"/>
      <c r="U243" s="1"/>
      <c r="V243" s="1"/>
      <c r="W243" s="1"/>
      <c r="X243" s="1"/>
      <c r="Y243" s="1"/>
      <c r="Z243" s="1"/>
    </row>
    <row r="244" spans="1:26" ht="15.75" customHeight="1">
      <c r="A244" s="6"/>
      <c r="B244" s="1"/>
      <c r="C244" s="2"/>
      <c r="D244" s="4"/>
      <c r="E244" s="4"/>
      <c r="F244" s="2"/>
      <c r="G244" s="6"/>
      <c r="H244" s="1"/>
      <c r="I244" s="2"/>
      <c r="J244" s="1"/>
      <c r="K244" s="1"/>
      <c r="L244" s="1"/>
      <c r="M244" s="1"/>
      <c r="N244" s="1"/>
      <c r="O244" s="1"/>
      <c r="P244" s="1"/>
      <c r="Q244" s="1"/>
      <c r="R244" s="1"/>
      <c r="S244" s="1"/>
      <c r="T244" s="1"/>
      <c r="U244" s="1"/>
      <c r="V244" s="1"/>
      <c r="W244" s="1"/>
      <c r="X244" s="1"/>
      <c r="Y244" s="1"/>
      <c r="Z244" s="1"/>
    </row>
    <row r="245" spans="1:26" ht="15.75" customHeight="1">
      <c r="A245" s="6"/>
      <c r="B245" s="1"/>
      <c r="C245" s="2"/>
      <c r="D245" s="4"/>
      <c r="E245" s="4"/>
      <c r="F245" s="2"/>
      <c r="G245" s="6"/>
      <c r="H245" s="1"/>
      <c r="I245" s="2"/>
      <c r="J245" s="1"/>
      <c r="K245" s="1"/>
      <c r="L245" s="1"/>
      <c r="M245" s="1"/>
      <c r="N245" s="1"/>
      <c r="O245" s="1"/>
      <c r="P245" s="1"/>
      <c r="Q245" s="1"/>
      <c r="R245" s="1"/>
      <c r="S245" s="1"/>
      <c r="T245" s="1"/>
      <c r="U245" s="1"/>
      <c r="V245" s="1"/>
      <c r="W245" s="1"/>
      <c r="X245" s="1"/>
      <c r="Y245" s="1"/>
      <c r="Z245" s="1"/>
    </row>
    <row r="246" spans="1:26" ht="15.75" customHeight="1">
      <c r="A246" s="6"/>
      <c r="B246" s="1"/>
      <c r="C246" s="2"/>
      <c r="D246" s="4"/>
      <c r="E246" s="4"/>
      <c r="F246" s="2"/>
      <c r="G246" s="6"/>
      <c r="H246" s="1"/>
      <c r="I246" s="2"/>
      <c r="J246" s="1"/>
      <c r="K246" s="1"/>
      <c r="L246" s="1"/>
      <c r="M246" s="1"/>
      <c r="N246" s="1"/>
      <c r="O246" s="1"/>
      <c r="P246" s="1"/>
      <c r="Q246" s="1"/>
      <c r="R246" s="1"/>
      <c r="S246" s="1"/>
      <c r="T246" s="1"/>
      <c r="U246" s="1"/>
      <c r="V246" s="1"/>
      <c r="W246" s="1"/>
      <c r="X246" s="1"/>
      <c r="Y246" s="1"/>
      <c r="Z246" s="1"/>
    </row>
    <row r="247" spans="1:26" ht="15.75" customHeight="1">
      <c r="A247" s="6"/>
      <c r="B247" s="1"/>
      <c r="C247" s="2"/>
      <c r="D247" s="4"/>
      <c r="E247" s="4"/>
      <c r="F247" s="2"/>
      <c r="G247" s="6"/>
      <c r="H247" s="1"/>
      <c r="I247" s="2"/>
      <c r="J247" s="1"/>
      <c r="K247" s="1"/>
      <c r="L247" s="1"/>
      <c r="M247" s="1"/>
      <c r="N247" s="1"/>
      <c r="O247" s="1"/>
      <c r="P247" s="1"/>
      <c r="Q247" s="1"/>
      <c r="R247" s="1"/>
      <c r="S247" s="1"/>
      <c r="T247" s="1"/>
      <c r="U247" s="1"/>
      <c r="V247" s="1"/>
      <c r="W247" s="1"/>
      <c r="X247" s="1"/>
      <c r="Y247" s="1"/>
      <c r="Z247" s="1"/>
    </row>
    <row r="248" spans="1:26" ht="15.75" customHeight="1">
      <c r="A248" s="6"/>
      <c r="B248" s="1"/>
      <c r="C248" s="2"/>
      <c r="D248" s="4"/>
      <c r="E248" s="4"/>
      <c r="F248" s="2"/>
      <c r="G248" s="6"/>
      <c r="H248" s="1"/>
      <c r="I248" s="2"/>
      <c r="J248" s="1"/>
      <c r="K248" s="1"/>
      <c r="L248" s="1"/>
      <c r="M248" s="1"/>
      <c r="N248" s="1"/>
      <c r="O248" s="1"/>
      <c r="P248" s="1"/>
      <c r="Q248" s="1"/>
      <c r="R248" s="1"/>
      <c r="S248" s="1"/>
      <c r="T248" s="1"/>
      <c r="U248" s="1"/>
      <c r="V248" s="1"/>
      <c r="W248" s="1"/>
      <c r="X248" s="1"/>
      <c r="Y248" s="1"/>
      <c r="Z248" s="1"/>
    </row>
    <row r="249" spans="1:26" ht="15.75" customHeight="1">
      <c r="A249" s="6"/>
      <c r="B249" s="1"/>
      <c r="C249" s="2"/>
      <c r="D249" s="4"/>
      <c r="E249" s="4"/>
      <c r="F249" s="2"/>
      <c r="G249" s="6"/>
      <c r="H249" s="1"/>
      <c r="I249" s="2"/>
      <c r="J249" s="1"/>
      <c r="K249" s="1"/>
      <c r="L249" s="1"/>
      <c r="M249" s="1"/>
      <c r="N249" s="1"/>
      <c r="O249" s="1"/>
      <c r="P249" s="1"/>
      <c r="Q249" s="1"/>
      <c r="R249" s="1"/>
      <c r="S249" s="1"/>
      <c r="T249" s="1"/>
      <c r="U249" s="1"/>
      <c r="V249" s="1"/>
      <c r="W249" s="1"/>
      <c r="X249" s="1"/>
      <c r="Y249" s="1"/>
      <c r="Z249" s="1"/>
    </row>
    <row r="250" spans="1:26" ht="15.75" customHeight="1">
      <c r="A250" s="6"/>
      <c r="B250" s="1"/>
      <c r="C250" s="2"/>
      <c r="D250" s="4"/>
      <c r="E250" s="4"/>
      <c r="F250" s="2"/>
      <c r="G250" s="6"/>
      <c r="H250" s="1"/>
      <c r="I250" s="2"/>
      <c r="J250" s="1"/>
      <c r="K250" s="1"/>
      <c r="L250" s="1"/>
      <c r="M250" s="1"/>
      <c r="N250" s="1"/>
      <c r="O250" s="1"/>
      <c r="P250" s="1"/>
      <c r="Q250" s="1"/>
      <c r="R250" s="1"/>
      <c r="S250" s="1"/>
      <c r="T250" s="1"/>
      <c r="U250" s="1"/>
      <c r="V250" s="1"/>
      <c r="W250" s="1"/>
      <c r="X250" s="1"/>
      <c r="Y250" s="1"/>
      <c r="Z250" s="1"/>
    </row>
    <row r="251" spans="1:26" ht="15.75" customHeight="1">
      <c r="A251" s="6"/>
      <c r="B251" s="1"/>
      <c r="C251" s="2"/>
      <c r="D251" s="4"/>
      <c r="E251" s="4"/>
      <c r="F251" s="2"/>
      <c r="G251" s="6"/>
      <c r="H251" s="1"/>
      <c r="I251" s="2"/>
      <c r="J251" s="1"/>
      <c r="K251" s="1"/>
      <c r="L251" s="1"/>
      <c r="M251" s="1"/>
      <c r="N251" s="1"/>
      <c r="O251" s="1"/>
      <c r="P251" s="1"/>
      <c r="Q251" s="1"/>
      <c r="R251" s="1"/>
      <c r="S251" s="1"/>
      <c r="T251" s="1"/>
      <c r="U251" s="1"/>
      <c r="V251" s="1"/>
      <c r="W251" s="1"/>
      <c r="X251" s="1"/>
      <c r="Y251" s="1"/>
      <c r="Z251" s="1"/>
    </row>
    <row r="252" spans="1:26" ht="15.75" customHeight="1">
      <c r="A252" s="6"/>
      <c r="B252" s="1"/>
      <c r="C252" s="2"/>
      <c r="D252" s="4"/>
      <c r="E252" s="4"/>
      <c r="F252" s="2"/>
      <c r="G252" s="6"/>
      <c r="H252" s="1"/>
      <c r="I252" s="2"/>
      <c r="J252" s="1"/>
      <c r="K252" s="1"/>
      <c r="L252" s="1"/>
      <c r="M252" s="1"/>
      <c r="N252" s="1"/>
      <c r="O252" s="1"/>
      <c r="P252" s="1"/>
      <c r="Q252" s="1"/>
      <c r="R252" s="1"/>
      <c r="S252" s="1"/>
      <c r="T252" s="1"/>
      <c r="U252" s="1"/>
      <c r="V252" s="1"/>
      <c r="W252" s="1"/>
      <c r="X252" s="1"/>
      <c r="Y252" s="1"/>
      <c r="Z252" s="1"/>
    </row>
    <row r="253" spans="1:26" ht="15.75" customHeight="1">
      <c r="A253" s="6"/>
      <c r="B253" s="1"/>
      <c r="C253" s="2"/>
      <c r="D253" s="4"/>
      <c r="E253" s="4"/>
      <c r="F253" s="2"/>
      <c r="G253" s="6"/>
      <c r="H253" s="1"/>
      <c r="I253" s="2"/>
      <c r="J253" s="1"/>
      <c r="K253" s="1"/>
      <c r="L253" s="1"/>
      <c r="M253" s="1"/>
      <c r="N253" s="1"/>
      <c r="O253" s="1"/>
      <c r="P253" s="1"/>
      <c r="Q253" s="1"/>
      <c r="R253" s="1"/>
      <c r="S253" s="1"/>
      <c r="T253" s="1"/>
      <c r="U253" s="1"/>
      <c r="V253" s="1"/>
      <c r="W253" s="1"/>
      <c r="X253" s="1"/>
      <c r="Y253" s="1"/>
      <c r="Z253" s="1"/>
    </row>
    <row r="254" spans="1:26" ht="15.75" customHeight="1">
      <c r="A254" s="6"/>
      <c r="B254" s="1"/>
      <c r="C254" s="2"/>
      <c r="D254" s="4"/>
      <c r="E254" s="4"/>
      <c r="F254" s="2"/>
      <c r="G254" s="6"/>
      <c r="H254" s="1"/>
      <c r="I254" s="2"/>
      <c r="J254" s="1"/>
      <c r="K254" s="1"/>
      <c r="L254" s="1"/>
      <c r="M254" s="1"/>
      <c r="N254" s="1"/>
      <c r="O254" s="1"/>
      <c r="P254" s="1"/>
      <c r="Q254" s="1"/>
      <c r="R254" s="1"/>
      <c r="S254" s="1"/>
      <c r="T254" s="1"/>
      <c r="U254" s="1"/>
      <c r="V254" s="1"/>
      <c r="W254" s="1"/>
      <c r="X254" s="1"/>
      <c r="Y254" s="1"/>
      <c r="Z254" s="1"/>
    </row>
    <row r="255" spans="1:26" ht="15.75" customHeight="1">
      <c r="A255" s="6"/>
      <c r="B255" s="1"/>
      <c r="C255" s="2"/>
      <c r="D255" s="4"/>
      <c r="E255" s="4"/>
      <c r="F255" s="2"/>
      <c r="G255" s="6"/>
      <c r="H255" s="1"/>
      <c r="I255" s="2"/>
      <c r="J255" s="1"/>
      <c r="K255" s="1"/>
      <c r="L255" s="1"/>
      <c r="M255" s="1"/>
      <c r="N255" s="1"/>
      <c r="O255" s="1"/>
      <c r="P255" s="1"/>
      <c r="Q255" s="1"/>
      <c r="R255" s="1"/>
      <c r="S255" s="1"/>
      <c r="T255" s="1"/>
      <c r="U255" s="1"/>
      <c r="V255" s="1"/>
      <c r="W255" s="1"/>
      <c r="X255" s="1"/>
      <c r="Y255" s="1"/>
      <c r="Z255" s="1"/>
    </row>
    <row r="256" spans="1:26" ht="15.75" customHeight="1">
      <c r="A256" s="6"/>
      <c r="B256" s="1"/>
      <c r="C256" s="2"/>
      <c r="D256" s="4"/>
      <c r="E256" s="4"/>
      <c r="F256" s="2"/>
      <c r="G256" s="6"/>
      <c r="H256" s="1"/>
      <c r="I256" s="2"/>
      <c r="J256" s="1"/>
      <c r="K256" s="1"/>
      <c r="L256" s="1"/>
      <c r="M256" s="1"/>
      <c r="N256" s="1"/>
      <c r="O256" s="1"/>
      <c r="P256" s="1"/>
      <c r="Q256" s="1"/>
      <c r="R256" s="1"/>
      <c r="S256" s="1"/>
      <c r="T256" s="1"/>
      <c r="U256" s="1"/>
      <c r="V256" s="1"/>
      <c r="W256" s="1"/>
      <c r="X256" s="1"/>
      <c r="Y256" s="1"/>
      <c r="Z256" s="1"/>
    </row>
    <row r="257" spans="1:26" ht="15.75" customHeight="1">
      <c r="A257" s="6"/>
      <c r="B257" s="1"/>
      <c r="C257" s="2"/>
      <c r="D257" s="4"/>
      <c r="E257" s="4"/>
      <c r="F257" s="2"/>
      <c r="G257" s="6"/>
      <c r="H257" s="1"/>
      <c r="I257" s="2"/>
      <c r="J257" s="1"/>
      <c r="K257" s="1"/>
      <c r="L257" s="1"/>
      <c r="M257" s="1"/>
      <c r="N257" s="1"/>
      <c r="O257" s="1"/>
      <c r="P257" s="1"/>
      <c r="Q257" s="1"/>
      <c r="R257" s="1"/>
      <c r="S257" s="1"/>
      <c r="T257" s="1"/>
      <c r="U257" s="1"/>
      <c r="V257" s="1"/>
      <c r="W257" s="1"/>
      <c r="X257" s="1"/>
      <c r="Y257" s="1"/>
      <c r="Z257" s="1"/>
    </row>
    <row r="258" spans="1:26" ht="15.75" customHeight="1">
      <c r="A258" s="6"/>
      <c r="B258" s="1"/>
      <c r="C258" s="2"/>
      <c r="D258" s="4"/>
      <c r="E258" s="4"/>
      <c r="F258" s="2"/>
      <c r="G258" s="6"/>
      <c r="H258" s="1"/>
      <c r="I258" s="2"/>
      <c r="J258" s="1"/>
      <c r="K258" s="1"/>
      <c r="L258" s="1"/>
      <c r="M258" s="1"/>
      <c r="N258" s="1"/>
      <c r="O258" s="1"/>
      <c r="P258" s="1"/>
      <c r="Q258" s="1"/>
      <c r="R258" s="1"/>
      <c r="S258" s="1"/>
      <c r="T258" s="1"/>
      <c r="U258" s="1"/>
      <c r="V258" s="1"/>
      <c r="W258" s="1"/>
      <c r="X258" s="1"/>
      <c r="Y258" s="1"/>
      <c r="Z258" s="1"/>
    </row>
    <row r="259" spans="1:26" ht="15.75" customHeight="1">
      <c r="A259" s="6"/>
      <c r="B259" s="1"/>
      <c r="C259" s="2"/>
      <c r="D259" s="4"/>
      <c r="E259" s="4"/>
      <c r="F259" s="2"/>
      <c r="G259" s="6"/>
      <c r="H259" s="1"/>
      <c r="I259" s="2"/>
      <c r="J259" s="1"/>
      <c r="K259" s="1"/>
      <c r="L259" s="1"/>
      <c r="M259" s="1"/>
      <c r="N259" s="1"/>
      <c r="O259" s="1"/>
      <c r="P259" s="1"/>
      <c r="Q259" s="1"/>
      <c r="R259" s="1"/>
      <c r="S259" s="1"/>
      <c r="T259" s="1"/>
      <c r="U259" s="1"/>
      <c r="V259" s="1"/>
      <c r="W259" s="1"/>
      <c r="X259" s="1"/>
      <c r="Y259" s="1"/>
      <c r="Z259" s="1"/>
    </row>
    <row r="260" spans="1:26" ht="15.75" customHeight="1">
      <c r="A260" s="6"/>
      <c r="B260" s="1"/>
      <c r="C260" s="2"/>
      <c r="D260" s="4"/>
      <c r="E260" s="4"/>
      <c r="F260" s="2"/>
      <c r="G260" s="6"/>
      <c r="H260" s="1"/>
      <c r="I260" s="2"/>
      <c r="J260" s="1"/>
      <c r="K260" s="1"/>
      <c r="L260" s="1"/>
      <c r="M260" s="1"/>
      <c r="N260" s="1"/>
      <c r="O260" s="1"/>
      <c r="P260" s="1"/>
      <c r="Q260" s="1"/>
      <c r="R260" s="1"/>
      <c r="S260" s="1"/>
      <c r="T260" s="1"/>
      <c r="U260" s="1"/>
      <c r="V260" s="1"/>
      <c r="W260" s="1"/>
      <c r="X260" s="1"/>
      <c r="Y260" s="1"/>
      <c r="Z260" s="1"/>
    </row>
    <row r="261" spans="1:26" ht="15.75" customHeight="1">
      <c r="A261" s="6"/>
      <c r="B261" s="1"/>
      <c r="C261" s="2"/>
      <c r="D261" s="4"/>
      <c r="E261" s="4"/>
      <c r="F261" s="2"/>
      <c r="G261" s="6"/>
      <c r="H261" s="1"/>
      <c r="I261" s="2"/>
      <c r="J261" s="1"/>
      <c r="K261" s="1"/>
      <c r="L261" s="1"/>
      <c r="M261" s="1"/>
      <c r="N261" s="1"/>
      <c r="O261" s="1"/>
      <c r="P261" s="1"/>
      <c r="Q261" s="1"/>
      <c r="R261" s="1"/>
      <c r="S261" s="1"/>
      <c r="T261" s="1"/>
      <c r="U261" s="1"/>
      <c r="V261" s="1"/>
      <c r="W261" s="1"/>
      <c r="X261" s="1"/>
      <c r="Y261" s="1"/>
      <c r="Z261" s="1"/>
    </row>
    <row r="262" spans="1:26" ht="15.75" customHeight="1">
      <c r="A262" s="6"/>
      <c r="B262" s="1"/>
      <c r="C262" s="2"/>
      <c r="D262" s="4"/>
      <c r="E262" s="4"/>
      <c r="F262" s="2"/>
      <c r="G262" s="6"/>
      <c r="H262" s="1"/>
      <c r="I262" s="2"/>
      <c r="J262" s="1"/>
      <c r="K262" s="1"/>
      <c r="L262" s="1"/>
      <c r="M262" s="1"/>
      <c r="N262" s="1"/>
      <c r="O262" s="1"/>
      <c r="P262" s="1"/>
      <c r="Q262" s="1"/>
      <c r="R262" s="1"/>
      <c r="S262" s="1"/>
      <c r="T262" s="1"/>
      <c r="U262" s="1"/>
      <c r="V262" s="1"/>
      <c r="W262" s="1"/>
      <c r="X262" s="1"/>
      <c r="Y262" s="1"/>
      <c r="Z262" s="1"/>
    </row>
    <row r="263" spans="1:26" ht="15.75" customHeight="1">
      <c r="A263" s="6"/>
      <c r="B263" s="1"/>
      <c r="C263" s="2"/>
      <c r="D263" s="4"/>
      <c r="E263" s="4"/>
      <c r="F263" s="2"/>
      <c r="G263" s="6"/>
      <c r="H263" s="1"/>
      <c r="I263" s="2"/>
      <c r="J263" s="1"/>
      <c r="K263" s="1"/>
      <c r="L263" s="1"/>
      <c r="M263" s="1"/>
      <c r="N263" s="1"/>
      <c r="O263" s="1"/>
      <c r="P263" s="1"/>
      <c r="Q263" s="1"/>
      <c r="R263" s="1"/>
      <c r="S263" s="1"/>
      <c r="T263" s="1"/>
      <c r="U263" s="1"/>
      <c r="V263" s="1"/>
      <c r="W263" s="1"/>
      <c r="X263" s="1"/>
      <c r="Y263" s="1"/>
      <c r="Z263" s="1"/>
    </row>
    <row r="264" spans="1:26" ht="15.75" customHeight="1">
      <c r="A264" s="6"/>
      <c r="B264" s="1"/>
      <c r="C264" s="2"/>
      <c r="D264" s="4"/>
      <c r="E264" s="4"/>
      <c r="F264" s="2"/>
      <c r="G264" s="6"/>
      <c r="H264" s="1"/>
      <c r="I264" s="2"/>
      <c r="J264" s="1"/>
      <c r="K264" s="1"/>
      <c r="L264" s="1"/>
      <c r="M264" s="1"/>
      <c r="N264" s="1"/>
      <c r="O264" s="1"/>
      <c r="P264" s="1"/>
      <c r="Q264" s="1"/>
      <c r="R264" s="1"/>
      <c r="S264" s="1"/>
      <c r="T264" s="1"/>
      <c r="U264" s="1"/>
      <c r="V264" s="1"/>
      <c r="W264" s="1"/>
      <c r="X264" s="1"/>
      <c r="Y264" s="1"/>
      <c r="Z264" s="1"/>
    </row>
    <row r="265" spans="1:26" ht="15.75" customHeight="1">
      <c r="A265" s="6"/>
      <c r="B265" s="1"/>
      <c r="C265" s="2"/>
      <c r="D265" s="4"/>
      <c r="E265" s="4"/>
      <c r="F265" s="2"/>
      <c r="G265" s="6"/>
      <c r="H265" s="1"/>
      <c r="I265" s="2"/>
      <c r="J265" s="1"/>
      <c r="K265" s="1"/>
      <c r="L265" s="1"/>
      <c r="M265" s="1"/>
      <c r="N265" s="1"/>
      <c r="O265" s="1"/>
      <c r="P265" s="1"/>
      <c r="Q265" s="1"/>
      <c r="R265" s="1"/>
      <c r="S265" s="1"/>
      <c r="T265" s="1"/>
      <c r="U265" s="1"/>
      <c r="V265" s="1"/>
      <c r="W265" s="1"/>
      <c r="X265" s="1"/>
      <c r="Y265" s="1"/>
      <c r="Z265" s="1"/>
    </row>
    <row r="266" spans="1:26" ht="15.75" customHeight="1">
      <c r="A266" s="6"/>
      <c r="B266" s="1"/>
      <c r="C266" s="2"/>
      <c r="D266" s="4"/>
      <c r="E266" s="4"/>
      <c r="F266" s="2"/>
      <c r="G266" s="6"/>
      <c r="H266" s="1"/>
      <c r="I266" s="2"/>
      <c r="J266" s="1"/>
      <c r="K266" s="1"/>
      <c r="L266" s="1"/>
      <c r="M266" s="1"/>
      <c r="N266" s="1"/>
      <c r="O266" s="1"/>
      <c r="P266" s="1"/>
      <c r="Q266" s="1"/>
      <c r="R266" s="1"/>
      <c r="S266" s="1"/>
      <c r="T266" s="1"/>
      <c r="U266" s="1"/>
      <c r="V266" s="1"/>
      <c r="W266" s="1"/>
      <c r="X266" s="1"/>
      <c r="Y266" s="1"/>
      <c r="Z266" s="1"/>
    </row>
    <row r="267" spans="1:26" ht="15.75" customHeight="1">
      <c r="A267" s="6"/>
      <c r="B267" s="1"/>
      <c r="C267" s="2"/>
      <c r="D267" s="4"/>
      <c r="E267" s="4"/>
      <c r="F267" s="2"/>
      <c r="G267" s="6"/>
      <c r="H267" s="1"/>
      <c r="I267" s="2"/>
      <c r="J267" s="1"/>
      <c r="K267" s="1"/>
      <c r="L267" s="1"/>
      <c r="M267" s="1"/>
      <c r="N267" s="1"/>
      <c r="O267" s="1"/>
      <c r="P267" s="1"/>
      <c r="Q267" s="1"/>
      <c r="R267" s="1"/>
      <c r="S267" s="1"/>
      <c r="T267" s="1"/>
      <c r="U267" s="1"/>
      <c r="V267" s="1"/>
      <c r="W267" s="1"/>
      <c r="X267" s="1"/>
      <c r="Y267" s="1"/>
      <c r="Z267" s="1"/>
    </row>
    <row r="268" spans="1:26" ht="15.75" customHeight="1">
      <c r="A268" s="6"/>
      <c r="B268" s="1"/>
      <c r="C268" s="2"/>
      <c r="D268" s="4"/>
      <c r="E268" s="4"/>
      <c r="F268" s="2"/>
      <c r="G268" s="6"/>
      <c r="H268" s="1"/>
      <c r="I268" s="2"/>
      <c r="J268" s="1"/>
      <c r="K268" s="1"/>
      <c r="L268" s="1"/>
      <c r="M268" s="1"/>
      <c r="N268" s="1"/>
      <c r="O268" s="1"/>
      <c r="P268" s="1"/>
      <c r="Q268" s="1"/>
      <c r="R268" s="1"/>
      <c r="S268" s="1"/>
      <c r="T268" s="1"/>
      <c r="U268" s="1"/>
      <c r="V268" s="1"/>
      <c r="W268" s="1"/>
      <c r="X268" s="1"/>
      <c r="Y268" s="1"/>
      <c r="Z268" s="1"/>
    </row>
    <row r="269" spans="1:26" ht="15.75" customHeight="1">
      <c r="A269" s="6"/>
      <c r="B269" s="1"/>
      <c r="C269" s="2"/>
      <c r="D269" s="4"/>
      <c r="E269" s="4"/>
      <c r="F269" s="2"/>
      <c r="G269" s="6"/>
      <c r="H269" s="1"/>
      <c r="I269" s="2"/>
      <c r="J269" s="1"/>
      <c r="K269" s="1"/>
      <c r="L269" s="1"/>
      <c r="M269" s="1"/>
      <c r="N269" s="1"/>
      <c r="O269" s="1"/>
      <c r="P269" s="1"/>
      <c r="Q269" s="1"/>
      <c r="R269" s="1"/>
      <c r="S269" s="1"/>
      <c r="T269" s="1"/>
      <c r="U269" s="1"/>
      <c r="V269" s="1"/>
      <c r="W269" s="1"/>
      <c r="X269" s="1"/>
      <c r="Y269" s="1"/>
      <c r="Z269" s="1"/>
    </row>
    <row r="270" spans="1:26" ht="15.75" customHeight="1">
      <c r="A270" s="6"/>
      <c r="B270" s="1"/>
      <c r="C270" s="2"/>
      <c r="D270" s="4"/>
      <c r="E270" s="4"/>
      <c r="F270" s="2"/>
      <c r="G270" s="6"/>
      <c r="H270" s="1"/>
      <c r="I270" s="2"/>
      <c r="J270" s="1"/>
      <c r="K270" s="1"/>
      <c r="L270" s="1"/>
      <c r="M270" s="1"/>
      <c r="N270" s="1"/>
      <c r="O270" s="1"/>
      <c r="P270" s="1"/>
      <c r="Q270" s="1"/>
      <c r="R270" s="1"/>
      <c r="S270" s="1"/>
      <c r="T270" s="1"/>
      <c r="U270" s="1"/>
      <c r="V270" s="1"/>
      <c r="W270" s="1"/>
      <c r="X270" s="1"/>
      <c r="Y270" s="1"/>
      <c r="Z270" s="1"/>
    </row>
    <row r="271" spans="1:26" ht="15.75" customHeight="1">
      <c r="A271" s="6"/>
      <c r="B271" s="1"/>
      <c r="C271" s="2"/>
      <c r="D271" s="4"/>
      <c r="E271" s="4"/>
      <c r="F271" s="2"/>
      <c r="G271" s="6"/>
      <c r="H271" s="1"/>
      <c r="I271" s="2"/>
      <c r="J271" s="1"/>
      <c r="K271" s="1"/>
      <c r="L271" s="1"/>
      <c r="M271" s="1"/>
      <c r="N271" s="1"/>
      <c r="O271" s="1"/>
      <c r="P271" s="1"/>
      <c r="Q271" s="1"/>
      <c r="R271" s="1"/>
      <c r="S271" s="1"/>
      <c r="T271" s="1"/>
      <c r="U271" s="1"/>
      <c r="V271" s="1"/>
      <c r="W271" s="1"/>
      <c r="X271" s="1"/>
      <c r="Y271" s="1"/>
      <c r="Z271" s="1"/>
    </row>
    <row r="272" spans="1:26" ht="15.75" customHeight="1">
      <c r="A272" s="6"/>
      <c r="B272" s="1"/>
      <c r="C272" s="2"/>
      <c r="D272" s="4"/>
      <c r="E272" s="4"/>
      <c r="F272" s="2"/>
      <c r="G272" s="6"/>
      <c r="H272" s="1"/>
      <c r="I272" s="2"/>
      <c r="J272" s="1"/>
      <c r="K272" s="1"/>
      <c r="L272" s="1"/>
      <c r="M272" s="1"/>
      <c r="N272" s="1"/>
      <c r="O272" s="1"/>
      <c r="P272" s="1"/>
      <c r="Q272" s="1"/>
      <c r="R272" s="1"/>
      <c r="S272" s="1"/>
      <c r="T272" s="1"/>
      <c r="U272" s="1"/>
      <c r="V272" s="1"/>
      <c r="W272" s="1"/>
      <c r="X272" s="1"/>
      <c r="Y272" s="1"/>
      <c r="Z272" s="1"/>
    </row>
    <row r="273" spans="1:26" ht="15.75" customHeight="1">
      <c r="A273" s="6"/>
      <c r="B273" s="1"/>
      <c r="C273" s="2"/>
      <c r="D273" s="4"/>
      <c r="E273" s="4"/>
      <c r="F273" s="2"/>
      <c r="G273" s="6"/>
      <c r="H273" s="1"/>
      <c r="I273" s="2"/>
      <c r="J273" s="1"/>
      <c r="K273" s="1"/>
      <c r="L273" s="1"/>
      <c r="M273" s="1"/>
      <c r="N273" s="1"/>
      <c r="O273" s="1"/>
      <c r="P273" s="1"/>
      <c r="Q273" s="1"/>
      <c r="R273" s="1"/>
      <c r="S273" s="1"/>
      <c r="T273" s="1"/>
      <c r="U273" s="1"/>
      <c r="V273" s="1"/>
      <c r="W273" s="1"/>
      <c r="X273" s="1"/>
      <c r="Y273" s="1"/>
      <c r="Z273" s="1"/>
    </row>
    <row r="274" spans="1:26" ht="15.75" customHeight="1">
      <c r="A274" s="6"/>
      <c r="B274" s="1"/>
      <c r="C274" s="2"/>
      <c r="D274" s="4"/>
      <c r="E274" s="4"/>
      <c r="F274" s="2"/>
      <c r="G274" s="6"/>
      <c r="H274" s="1"/>
      <c r="I274" s="2"/>
      <c r="J274" s="1"/>
      <c r="K274" s="1"/>
      <c r="L274" s="1"/>
      <c r="M274" s="1"/>
      <c r="N274" s="1"/>
      <c r="O274" s="1"/>
      <c r="P274" s="1"/>
      <c r="Q274" s="1"/>
      <c r="R274" s="1"/>
      <c r="S274" s="1"/>
      <c r="T274" s="1"/>
      <c r="U274" s="1"/>
      <c r="V274" s="1"/>
      <c r="W274" s="1"/>
      <c r="X274" s="1"/>
      <c r="Y274" s="1"/>
      <c r="Z274" s="1"/>
    </row>
    <row r="275" spans="1:26" ht="15.75" customHeight="1">
      <c r="A275" s="6"/>
      <c r="B275" s="1"/>
      <c r="C275" s="2"/>
      <c r="D275" s="4"/>
      <c r="E275" s="4"/>
      <c r="F275" s="2"/>
      <c r="G275" s="6"/>
      <c r="H275" s="1"/>
      <c r="I275" s="2"/>
      <c r="J275" s="1"/>
      <c r="K275" s="1"/>
      <c r="L275" s="1"/>
      <c r="M275" s="1"/>
      <c r="N275" s="1"/>
      <c r="O275" s="1"/>
      <c r="P275" s="1"/>
      <c r="Q275" s="1"/>
      <c r="R275" s="1"/>
      <c r="S275" s="1"/>
      <c r="T275" s="1"/>
      <c r="U275" s="1"/>
      <c r="V275" s="1"/>
      <c r="W275" s="1"/>
      <c r="X275" s="1"/>
      <c r="Y275" s="1"/>
      <c r="Z275" s="1"/>
    </row>
    <row r="276" spans="1:26" ht="15.75" customHeight="1">
      <c r="A276" s="6"/>
      <c r="B276" s="1"/>
      <c r="C276" s="2"/>
      <c r="D276" s="4"/>
      <c r="E276" s="4"/>
      <c r="F276" s="2"/>
      <c r="G276" s="6"/>
      <c r="H276" s="1"/>
      <c r="I276" s="2"/>
      <c r="J276" s="1"/>
      <c r="K276" s="1"/>
      <c r="L276" s="1"/>
      <c r="M276" s="1"/>
      <c r="N276" s="1"/>
      <c r="O276" s="1"/>
      <c r="P276" s="1"/>
      <c r="Q276" s="1"/>
      <c r="R276" s="1"/>
      <c r="S276" s="1"/>
      <c r="T276" s="1"/>
      <c r="U276" s="1"/>
      <c r="V276" s="1"/>
      <c r="W276" s="1"/>
      <c r="X276" s="1"/>
      <c r="Y276" s="1"/>
      <c r="Z276" s="1"/>
    </row>
    <row r="277" spans="1:26" ht="15.75" customHeight="1">
      <c r="A277" s="6"/>
      <c r="B277" s="1"/>
      <c r="C277" s="2"/>
      <c r="D277" s="4"/>
      <c r="E277" s="4"/>
      <c r="F277" s="2"/>
      <c r="G277" s="6"/>
      <c r="H277" s="1"/>
      <c r="I277" s="2"/>
      <c r="J277" s="1"/>
      <c r="K277" s="1"/>
      <c r="L277" s="1"/>
      <c r="M277" s="1"/>
      <c r="N277" s="1"/>
      <c r="O277" s="1"/>
      <c r="P277" s="1"/>
      <c r="Q277" s="1"/>
      <c r="R277" s="1"/>
      <c r="S277" s="1"/>
      <c r="T277" s="1"/>
      <c r="U277" s="1"/>
      <c r="V277" s="1"/>
      <c r="W277" s="1"/>
      <c r="X277" s="1"/>
      <c r="Y277" s="1"/>
      <c r="Z277" s="1"/>
    </row>
    <row r="278" spans="1:26" ht="15.75" customHeight="1">
      <c r="A278" s="6"/>
      <c r="B278" s="1"/>
      <c r="C278" s="2"/>
      <c r="D278" s="4"/>
      <c r="E278" s="4"/>
      <c r="F278" s="2"/>
      <c r="G278" s="6"/>
      <c r="H278" s="1"/>
      <c r="I278" s="2"/>
      <c r="J278" s="1"/>
      <c r="K278" s="1"/>
      <c r="L278" s="1"/>
      <c r="M278" s="1"/>
      <c r="N278" s="1"/>
      <c r="O278" s="1"/>
      <c r="P278" s="1"/>
      <c r="Q278" s="1"/>
      <c r="R278" s="1"/>
      <c r="S278" s="1"/>
      <c r="T278" s="1"/>
      <c r="U278" s="1"/>
      <c r="V278" s="1"/>
      <c r="W278" s="1"/>
      <c r="X278" s="1"/>
      <c r="Y278" s="1"/>
      <c r="Z278" s="1"/>
    </row>
    <row r="279" spans="1:26" ht="15.75" customHeight="1">
      <c r="A279" s="6"/>
      <c r="B279" s="1"/>
      <c r="C279" s="2"/>
      <c r="D279" s="4"/>
      <c r="E279" s="4"/>
      <c r="F279" s="2"/>
      <c r="G279" s="6"/>
      <c r="H279" s="1"/>
      <c r="I279" s="2"/>
      <c r="J279" s="1"/>
      <c r="K279" s="1"/>
      <c r="L279" s="1"/>
      <c r="M279" s="1"/>
      <c r="N279" s="1"/>
      <c r="O279" s="1"/>
      <c r="P279" s="1"/>
      <c r="Q279" s="1"/>
      <c r="R279" s="1"/>
      <c r="S279" s="1"/>
      <c r="T279" s="1"/>
      <c r="U279" s="1"/>
      <c r="V279" s="1"/>
      <c r="W279" s="1"/>
      <c r="X279" s="1"/>
      <c r="Y279" s="1"/>
      <c r="Z279" s="1"/>
    </row>
    <row r="280" spans="1:26" ht="15.75" customHeight="1">
      <c r="A280" s="6"/>
      <c r="B280" s="1"/>
      <c r="C280" s="2"/>
      <c r="D280" s="4"/>
      <c r="E280" s="4"/>
      <c r="F280" s="2"/>
      <c r="G280" s="6"/>
      <c r="H280" s="1"/>
      <c r="I280" s="2"/>
      <c r="J280" s="1"/>
      <c r="K280" s="1"/>
      <c r="L280" s="1"/>
      <c r="M280" s="1"/>
      <c r="N280" s="1"/>
      <c r="O280" s="1"/>
      <c r="P280" s="1"/>
      <c r="Q280" s="1"/>
      <c r="R280" s="1"/>
      <c r="S280" s="1"/>
      <c r="T280" s="1"/>
      <c r="U280" s="1"/>
      <c r="V280" s="1"/>
      <c r="W280" s="1"/>
      <c r="X280" s="1"/>
      <c r="Y280" s="1"/>
      <c r="Z280" s="1"/>
    </row>
    <row r="281" spans="1:26" ht="15.75" customHeight="1">
      <c r="A281" s="6"/>
      <c r="B281" s="1"/>
      <c r="C281" s="2"/>
      <c r="D281" s="4"/>
      <c r="E281" s="4"/>
      <c r="F281" s="2"/>
      <c r="G281" s="6"/>
      <c r="H281" s="1"/>
      <c r="I281" s="2"/>
      <c r="J281" s="1"/>
      <c r="K281" s="1"/>
      <c r="L281" s="1"/>
      <c r="M281" s="1"/>
      <c r="N281" s="1"/>
      <c r="O281" s="1"/>
      <c r="P281" s="1"/>
      <c r="Q281" s="1"/>
      <c r="R281" s="1"/>
      <c r="S281" s="1"/>
      <c r="T281" s="1"/>
      <c r="U281" s="1"/>
      <c r="V281" s="1"/>
      <c r="W281" s="1"/>
      <c r="X281" s="1"/>
      <c r="Y281" s="1"/>
      <c r="Z281" s="1"/>
    </row>
    <row r="282" spans="1:26" ht="15.75" customHeight="1">
      <c r="A282" s="6"/>
      <c r="B282" s="1"/>
      <c r="C282" s="2"/>
      <c r="D282" s="4"/>
      <c r="E282" s="4"/>
      <c r="F282" s="2"/>
      <c r="G282" s="6"/>
      <c r="H282" s="1"/>
      <c r="I282" s="2"/>
      <c r="J282" s="1"/>
      <c r="K282" s="1"/>
      <c r="L282" s="1"/>
      <c r="M282" s="1"/>
      <c r="N282" s="1"/>
      <c r="O282" s="1"/>
      <c r="P282" s="1"/>
      <c r="Q282" s="1"/>
      <c r="R282" s="1"/>
      <c r="S282" s="1"/>
      <c r="T282" s="1"/>
      <c r="U282" s="1"/>
      <c r="V282" s="1"/>
      <c r="W282" s="1"/>
      <c r="X282" s="1"/>
      <c r="Y282" s="1"/>
      <c r="Z282" s="1"/>
    </row>
    <row r="283" spans="1:26" ht="15.75" customHeight="1">
      <c r="A283" s="6"/>
      <c r="B283" s="1"/>
      <c r="C283" s="2"/>
      <c r="D283" s="4"/>
      <c r="E283" s="4"/>
      <c r="F283" s="2"/>
      <c r="G283" s="6"/>
      <c r="H283" s="1"/>
      <c r="I283" s="2"/>
      <c r="J283" s="1"/>
      <c r="K283" s="1"/>
      <c r="L283" s="1"/>
      <c r="M283" s="1"/>
      <c r="N283" s="1"/>
      <c r="O283" s="1"/>
      <c r="P283" s="1"/>
      <c r="Q283" s="1"/>
      <c r="R283" s="1"/>
      <c r="S283" s="1"/>
      <c r="T283" s="1"/>
      <c r="U283" s="1"/>
      <c r="V283" s="1"/>
      <c r="W283" s="1"/>
      <c r="X283" s="1"/>
      <c r="Y283" s="1"/>
      <c r="Z283" s="1"/>
    </row>
    <row r="284" spans="1:26" ht="15.75" customHeight="1">
      <c r="A284" s="6"/>
      <c r="B284" s="1"/>
      <c r="C284" s="2"/>
      <c r="D284" s="4"/>
      <c r="E284" s="4"/>
      <c r="F284" s="2"/>
      <c r="G284" s="6"/>
      <c r="H284" s="1"/>
      <c r="I284" s="2"/>
      <c r="J284" s="1"/>
      <c r="K284" s="1"/>
      <c r="L284" s="1"/>
      <c r="M284" s="1"/>
      <c r="N284" s="1"/>
      <c r="O284" s="1"/>
      <c r="P284" s="1"/>
      <c r="Q284" s="1"/>
      <c r="R284" s="1"/>
      <c r="S284" s="1"/>
      <c r="T284" s="1"/>
      <c r="U284" s="1"/>
      <c r="V284" s="1"/>
      <c r="W284" s="1"/>
      <c r="X284" s="1"/>
      <c r="Y284" s="1"/>
      <c r="Z284" s="1"/>
    </row>
    <row r="285" spans="1:26" ht="15.75" customHeight="1">
      <c r="A285" s="6"/>
      <c r="B285" s="1"/>
      <c r="C285" s="2"/>
      <c r="D285" s="4"/>
      <c r="E285" s="4"/>
      <c r="F285" s="2"/>
      <c r="G285" s="6"/>
      <c r="H285" s="1"/>
      <c r="I285" s="2"/>
      <c r="J285" s="1"/>
      <c r="K285" s="1"/>
      <c r="L285" s="1"/>
      <c r="M285" s="1"/>
      <c r="N285" s="1"/>
      <c r="O285" s="1"/>
      <c r="P285" s="1"/>
      <c r="Q285" s="1"/>
      <c r="R285" s="1"/>
      <c r="S285" s="1"/>
      <c r="T285" s="1"/>
      <c r="U285" s="1"/>
      <c r="V285" s="1"/>
      <c r="W285" s="1"/>
      <c r="X285" s="1"/>
      <c r="Y285" s="1"/>
      <c r="Z285" s="1"/>
    </row>
    <row r="286" spans="1:26" ht="15.75" customHeight="1">
      <c r="A286" s="6"/>
      <c r="B286" s="1"/>
      <c r="C286" s="2"/>
      <c r="D286" s="4"/>
      <c r="E286" s="4"/>
      <c r="F286" s="2"/>
      <c r="G286" s="6"/>
      <c r="H286" s="1"/>
      <c r="I286" s="2"/>
      <c r="J286" s="1"/>
      <c r="K286" s="1"/>
      <c r="L286" s="1"/>
      <c r="M286" s="1"/>
      <c r="N286" s="1"/>
      <c r="O286" s="1"/>
      <c r="P286" s="1"/>
      <c r="Q286" s="1"/>
      <c r="R286" s="1"/>
      <c r="S286" s="1"/>
      <c r="T286" s="1"/>
      <c r="U286" s="1"/>
      <c r="V286" s="1"/>
      <c r="W286" s="1"/>
      <c r="X286" s="1"/>
      <c r="Y286" s="1"/>
      <c r="Z286" s="1"/>
    </row>
    <row r="287" spans="1:26" ht="15.75" customHeight="1">
      <c r="A287" s="6"/>
      <c r="B287" s="1"/>
      <c r="C287" s="2"/>
      <c r="D287" s="4"/>
      <c r="E287" s="4"/>
      <c r="F287" s="2"/>
      <c r="G287" s="6"/>
      <c r="H287" s="1"/>
      <c r="I287" s="2"/>
      <c r="J287" s="1"/>
      <c r="K287" s="1"/>
      <c r="L287" s="1"/>
      <c r="M287" s="1"/>
      <c r="N287" s="1"/>
      <c r="O287" s="1"/>
      <c r="P287" s="1"/>
      <c r="Q287" s="1"/>
      <c r="R287" s="1"/>
      <c r="S287" s="1"/>
      <c r="T287" s="1"/>
      <c r="U287" s="1"/>
      <c r="V287" s="1"/>
      <c r="W287" s="1"/>
      <c r="X287" s="1"/>
      <c r="Y287" s="1"/>
      <c r="Z287" s="1"/>
    </row>
    <row r="288" spans="1:26" ht="15.75" customHeight="1">
      <c r="A288" s="6"/>
      <c r="B288" s="1"/>
      <c r="C288" s="2"/>
      <c r="D288" s="4"/>
      <c r="E288" s="4"/>
      <c r="F288" s="2"/>
      <c r="G288" s="6"/>
      <c r="H288" s="1"/>
      <c r="I288" s="2"/>
      <c r="J288" s="1"/>
      <c r="K288" s="1"/>
      <c r="L288" s="1"/>
      <c r="M288" s="1"/>
      <c r="N288" s="1"/>
      <c r="O288" s="1"/>
      <c r="P288" s="1"/>
      <c r="Q288" s="1"/>
      <c r="R288" s="1"/>
      <c r="S288" s="1"/>
      <c r="T288" s="1"/>
      <c r="U288" s="1"/>
      <c r="V288" s="1"/>
      <c r="W288" s="1"/>
      <c r="X288" s="1"/>
      <c r="Y288" s="1"/>
      <c r="Z288" s="1"/>
    </row>
    <row r="289" spans="1:26" ht="15.75" customHeight="1">
      <c r="A289" s="6"/>
      <c r="B289" s="1"/>
      <c r="C289" s="2"/>
      <c r="D289" s="4"/>
      <c r="E289" s="4"/>
      <c r="F289" s="2"/>
      <c r="G289" s="6"/>
      <c r="H289" s="1"/>
      <c r="I289" s="2"/>
      <c r="J289" s="1"/>
      <c r="K289" s="1"/>
      <c r="L289" s="1"/>
      <c r="M289" s="1"/>
      <c r="N289" s="1"/>
      <c r="O289" s="1"/>
      <c r="P289" s="1"/>
      <c r="Q289" s="1"/>
      <c r="R289" s="1"/>
      <c r="S289" s="1"/>
      <c r="T289" s="1"/>
      <c r="U289" s="1"/>
      <c r="V289" s="1"/>
      <c r="W289" s="1"/>
      <c r="X289" s="1"/>
      <c r="Y289" s="1"/>
      <c r="Z289" s="1"/>
    </row>
    <row r="290" spans="1:26" ht="15.75" customHeight="1">
      <c r="A290" s="6"/>
      <c r="B290" s="1"/>
      <c r="C290" s="2"/>
      <c r="D290" s="4"/>
      <c r="E290" s="4"/>
      <c r="F290" s="2"/>
      <c r="G290" s="6"/>
      <c r="H290" s="1"/>
      <c r="I290" s="2"/>
      <c r="J290" s="1"/>
      <c r="K290" s="1"/>
      <c r="L290" s="1"/>
      <c r="M290" s="1"/>
      <c r="N290" s="1"/>
      <c r="O290" s="1"/>
      <c r="P290" s="1"/>
      <c r="Q290" s="1"/>
      <c r="R290" s="1"/>
      <c r="S290" s="1"/>
      <c r="T290" s="1"/>
      <c r="U290" s="1"/>
      <c r="V290" s="1"/>
      <c r="W290" s="1"/>
      <c r="X290" s="1"/>
      <c r="Y290" s="1"/>
      <c r="Z290" s="1"/>
    </row>
    <row r="291" spans="1:26" ht="15.75" customHeight="1">
      <c r="A291" s="6"/>
      <c r="B291" s="1"/>
      <c r="C291" s="2"/>
      <c r="D291" s="4"/>
      <c r="E291" s="4"/>
      <c r="F291" s="2"/>
      <c r="G291" s="6"/>
      <c r="H291" s="1"/>
      <c r="I291" s="2"/>
      <c r="J291" s="1"/>
      <c r="K291" s="1"/>
      <c r="L291" s="1"/>
      <c r="M291" s="1"/>
      <c r="N291" s="1"/>
      <c r="O291" s="1"/>
      <c r="P291" s="1"/>
      <c r="Q291" s="1"/>
      <c r="R291" s="1"/>
      <c r="S291" s="1"/>
      <c r="T291" s="1"/>
      <c r="U291" s="1"/>
      <c r="V291" s="1"/>
      <c r="W291" s="1"/>
      <c r="X291" s="1"/>
      <c r="Y291" s="1"/>
      <c r="Z291" s="1"/>
    </row>
    <row r="292" spans="1:26" ht="15.75" customHeight="1">
      <c r="A292" s="6"/>
      <c r="B292" s="1"/>
      <c r="C292" s="2"/>
      <c r="D292" s="6"/>
      <c r="E292" s="6"/>
      <c r="F292" s="2"/>
      <c r="G292" s="6"/>
      <c r="H292" s="1"/>
      <c r="I292" s="2"/>
      <c r="J292" s="1"/>
      <c r="K292" s="1"/>
      <c r="L292" s="1"/>
      <c r="M292" s="1"/>
      <c r="N292" s="1"/>
      <c r="O292" s="1"/>
      <c r="P292" s="1"/>
      <c r="Q292" s="1"/>
      <c r="R292" s="1"/>
      <c r="S292" s="1"/>
      <c r="T292" s="1"/>
      <c r="U292" s="1"/>
      <c r="V292" s="1"/>
      <c r="W292" s="1"/>
      <c r="X292" s="1"/>
      <c r="Y292" s="1"/>
      <c r="Z292" s="1"/>
    </row>
    <row r="293" spans="1:26" ht="15.75" customHeight="1">
      <c r="A293" s="6"/>
      <c r="B293" s="1"/>
      <c r="C293" s="2"/>
      <c r="D293" s="6"/>
      <c r="E293" s="6"/>
      <c r="F293" s="2"/>
      <c r="G293" s="6"/>
      <c r="H293" s="1"/>
      <c r="I293" s="2"/>
      <c r="J293" s="1"/>
      <c r="K293" s="1"/>
      <c r="L293" s="1"/>
      <c r="M293" s="1"/>
      <c r="N293" s="1"/>
      <c r="O293" s="1"/>
      <c r="P293" s="1"/>
      <c r="Q293" s="1"/>
      <c r="R293" s="1"/>
      <c r="S293" s="1"/>
      <c r="T293" s="1"/>
      <c r="U293" s="1"/>
      <c r="V293" s="1"/>
      <c r="W293" s="1"/>
      <c r="X293" s="1"/>
      <c r="Y293" s="1"/>
      <c r="Z293" s="1"/>
    </row>
    <row r="294" spans="1:26" ht="15.75" customHeight="1">
      <c r="A294" s="6"/>
      <c r="B294" s="1"/>
      <c r="C294" s="2"/>
      <c r="D294" s="6"/>
      <c r="E294" s="6"/>
      <c r="F294" s="2"/>
      <c r="G294" s="6"/>
      <c r="H294" s="1"/>
      <c r="I294" s="2"/>
      <c r="J294" s="1"/>
      <c r="K294" s="1"/>
      <c r="L294" s="1"/>
      <c r="M294" s="1"/>
      <c r="N294" s="1"/>
      <c r="O294" s="1"/>
      <c r="P294" s="1"/>
      <c r="Q294" s="1"/>
      <c r="R294" s="1"/>
      <c r="S294" s="1"/>
      <c r="T294" s="1"/>
      <c r="U294" s="1"/>
      <c r="V294" s="1"/>
      <c r="W294" s="1"/>
      <c r="X294" s="1"/>
      <c r="Y294" s="1"/>
      <c r="Z294" s="1"/>
    </row>
    <row r="295" spans="1:26" ht="15.75" customHeight="1">
      <c r="A295" s="6"/>
      <c r="B295" s="1"/>
      <c r="C295" s="2"/>
      <c r="D295" s="6"/>
      <c r="E295" s="6"/>
      <c r="F295" s="2"/>
      <c r="G295" s="6"/>
      <c r="H295" s="1"/>
      <c r="I295" s="2"/>
      <c r="J295" s="1"/>
      <c r="K295" s="1"/>
      <c r="L295" s="1"/>
      <c r="M295" s="1"/>
      <c r="N295" s="1"/>
      <c r="O295" s="1"/>
      <c r="P295" s="1"/>
      <c r="Q295" s="1"/>
      <c r="R295" s="1"/>
      <c r="S295" s="1"/>
      <c r="T295" s="1"/>
      <c r="U295" s="1"/>
      <c r="V295" s="1"/>
      <c r="W295" s="1"/>
      <c r="X295" s="1"/>
      <c r="Y295" s="1"/>
      <c r="Z295" s="1"/>
    </row>
    <row r="296" spans="1:26" ht="15.75" customHeight="1">
      <c r="A296" s="6"/>
      <c r="B296" s="1"/>
      <c r="C296" s="2"/>
      <c r="D296" s="6"/>
      <c r="E296" s="6"/>
      <c r="F296" s="2"/>
      <c r="G296" s="6"/>
      <c r="H296" s="1"/>
      <c r="I296" s="2"/>
      <c r="J296" s="1"/>
      <c r="K296" s="1"/>
      <c r="L296" s="1"/>
      <c r="M296" s="1"/>
      <c r="N296" s="1"/>
      <c r="O296" s="1"/>
      <c r="P296" s="1"/>
      <c r="Q296" s="1"/>
      <c r="R296" s="1"/>
      <c r="S296" s="1"/>
      <c r="T296" s="1"/>
      <c r="U296" s="1"/>
      <c r="V296" s="1"/>
      <c r="W296" s="1"/>
      <c r="X296" s="1"/>
      <c r="Y296" s="1"/>
      <c r="Z296" s="1"/>
    </row>
    <row r="297" spans="1:26" ht="15.75" customHeight="1">
      <c r="A297" s="6"/>
      <c r="B297" s="1"/>
      <c r="C297" s="2"/>
      <c r="D297" s="6"/>
      <c r="E297" s="6"/>
      <c r="F297" s="2"/>
      <c r="G297" s="6"/>
      <c r="H297" s="1"/>
      <c r="I297" s="2"/>
      <c r="J297" s="1"/>
      <c r="K297" s="1"/>
      <c r="L297" s="1"/>
      <c r="M297" s="1"/>
      <c r="N297" s="1"/>
      <c r="O297" s="1"/>
      <c r="P297" s="1"/>
      <c r="Q297" s="1"/>
      <c r="R297" s="1"/>
      <c r="S297" s="1"/>
      <c r="T297" s="1"/>
      <c r="U297" s="1"/>
      <c r="V297" s="1"/>
      <c r="W297" s="1"/>
      <c r="X297" s="1"/>
      <c r="Y297" s="1"/>
      <c r="Z297" s="1"/>
    </row>
    <row r="298" spans="1:26" ht="15.75" customHeight="1">
      <c r="A298" s="6"/>
      <c r="B298" s="1"/>
      <c r="C298" s="2"/>
      <c r="D298" s="6"/>
      <c r="E298" s="6"/>
      <c r="F298" s="2"/>
      <c r="G298" s="6"/>
      <c r="H298" s="1"/>
      <c r="I298" s="2"/>
      <c r="J298" s="1"/>
      <c r="K298" s="1"/>
      <c r="L298" s="1"/>
      <c r="M298" s="1"/>
      <c r="N298" s="1"/>
      <c r="O298" s="1"/>
      <c r="P298" s="1"/>
      <c r="Q298" s="1"/>
      <c r="R298" s="1"/>
      <c r="S298" s="1"/>
      <c r="T298" s="1"/>
      <c r="U298" s="1"/>
      <c r="V298" s="1"/>
      <c r="W298" s="1"/>
      <c r="X298" s="1"/>
      <c r="Y298" s="1"/>
      <c r="Z298" s="1"/>
    </row>
    <row r="299" spans="1:26" ht="15.75" customHeight="1">
      <c r="A299" s="6"/>
      <c r="B299" s="1"/>
      <c r="C299" s="2"/>
      <c r="D299" s="6"/>
      <c r="E299" s="6"/>
      <c r="F299" s="2"/>
      <c r="G299" s="6"/>
      <c r="H299" s="1"/>
      <c r="I299" s="2"/>
      <c r="J299" s="1"/>
      <c r="K299" s="1"/>
      <c r="L299" s="1"/>
      <c r="M299" s="1"/>
      <c r="N299" s="1"/>
      <c r="O299" s="1"/>
      <c r="P299" s="1"/>
      <c r="Q299" s="1"/>
      <c r="R299" s="1"/>
      <c r="S299" s="1"/>
      <c r="T299" s="1"/>
      <c r="U299" s="1"/>
      <c r="V299" s="1"/>
      <c r="W299" s="1"/>
      <c r="X299" s="1"/>
      <c r="Y299" s="1"/>
      <c r="Z299" s="1"/>
    </row>
    <row r="300" spans="1:26" ht="15.75" customHeight="1">
      <c r="A300" s="6"/>
      <c r="B300" s="1"/>
      <c r="C300" s="2"/>
      <c r="D300" s="6"/>
      <c r="E300" s="6"/>
      <c r="F300" s="2"/>
      <c r="G300" s="6"/>
      <c r="H300" s="1"/>
      <c r="I300" s="2"/>
      <c r="J300" s="1"/>
      <c r="K300" s="1"/>
      <c r="L300" s="1"/>
      <c r="M300" s="1"/>
      <c r="N300" s="1"/>
      <c r="O300" s="1"/>
      <c r="P300" s="1"/>
      <c r="Q300" s="1"/>
      <c r="R300" s="1"/>
      <c r="S300" s="1"/>
      <c r="T300" s="1"/>
      <c r="U300" s="1"/>
      <c r="V300" s="1"/>
      <c r="W300" s="1"/>
      <c r="X300" s="1"/>
      <c r="Y300" s="1"/>
      <c r="Z300" s="1"/>
    </row>
    <row r="301" spans="1:26" ht="15.75" customHeight="1">
      <c r="A301" s="6"/>
      <c r="B301" s="1"/>
      <c r="C301" s="2"/>
      <c r="D301" s="6"/>
      <c r="E301" s="6"/>
      <c r="F301" s="2"/>
      <c r="G301" s="6"/>
      <c r="H301" s="1"/>
      <c r="I301" s="2"/>
      <c r="J301" s="1"/>
      <c r="K301" s="1"/>
      <c r="L301" s="1"/>
      <c r="M301" s="1"/>
      <c r="N301" s="1"/>
      <c r="O301" s="1"/>
      <c r="P301" s="1"/>
      <c r="Q301" s="1"/>
      <c r="R301" s="1"/>
      <c r="S301" s="1"/>
      <c r="T301" s="1"/>
      <c r="U301" s="1"/>
      <c r="V301" s="1"/>
      <c r="W301" s="1"/>
      <c r="X301" s="1"/>
      <c r="Y301" s="1"/>
      <c r="Z301" s="1"/>
    </row>
    <row r="302" spans="1:26" ht="15.75" customHeight="1">
      <c r="A302" s="6"/>
      <c r="B302" s="1"/>
      <c r="C302" s="2"/>
      <c r="D302" s="6"/>
      <c r="E302" s="6"/>
      <c r="F302" s="2"/>
      <c r="G302" s="6"/>
      <c r="H302" s="1"/>
      <c r="I302" s="2"/>
      <c r="J302" s="1"/>
      <c r="K302" s="1"/>
      <c r="L302" s="1"/>
      <c r="M302" s="1"/>
      <c r="N302" s="1"/>
      <c r="O302" s="1"/>
      <c r="P302" s="1"/>
      <c r="Q302" s="1"/>
      <c r="R302" s="1"/>
      <c r="S302" s="1"/>
      <c r="T302" s="1"/>
      <c r="U302" s="1"/>
      <c r="V302" s="1"/>
      <c r="W302" s="1"/>
      <c r="X302" s="1"/>
      <c r="Y302" s="1"/>
      <c r="Z302" s="1"/>
    </row>
    <row r="303" spans="1:26" ht="15.75" customHeight="1">
      <c r="A303" s="6"/>
      <c r="B303" s="1"/>
      <c r="C303" s="2"/>
      <c r="D303" s="6"/>
      <c r="E303" s="6"/>
      <c r="F303" s="2"/>
      <c r="G303" s="6"/>
      <c r="H303" s="1"/>
      <c r="I303" s="2"/>
      <c r="J303" s="1"/>
      <c r="K303" s="1"/>
      <c r="L303" s="1"/>
      <c r="M303" s="1"/>
      <c r="N303" s="1"/>
      <c r="O303" s="1"/>
      <c r="P303" s="1"/>
      <c r="Q303" s="1"/>
      <c r="R303" s="1"/>
      <c r="S303" s="1"/>
      <c r="T303" s="1"/>
      <c r="U303" s="1"/>
      <c r="V303" s="1"/>
      <c r="W303" s="1"/>
      <c r="X303" s="1"/>
      <c r="Y303" s="1"/>
      <c r="Z303" s="1"/>
    </row>
    <row r="304" spans="1:26" ht="15.75" customHeight="1">
      <c r="A304" s="6"/>
      <c r="B304" s="1"/>
      <c r="C304" s="2"/>
      <c r="D304" s="6"/>
      <c r="E304" s="6"/>
      <c r="F304" s="2"/>
      <c r="G304" s="6"/>
      <c r="H304" s="1"/>
      <c r="I304" s="2"/>
      <c r="J304" s="1"/>
      <c r="K304" s="1"/>
      <c r="L304" s="1"/>
      <c r="M304" s="1"/>
      <c r="N304" s="1"/>
      <c r="O304" s="1"/>
      <c r="P304" s="1"/>
      <c r="Q304" s="1"/>
      <c r="R304" s="1"/>
      <c r="S304" s="1"/>
      <c r="T304" s="1"/>
      <c r="U304" s="1"/>
      <c r="V304" s="1"/>
      <c r="W304" s="1"/>
      <c r="X304" s="1"/>
      <c r="Y304" s="1"/>
      <c r="Z304" s="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215">
    <mergeCell ref="I85:I87"/>
    <mergeCell ref="W85:W87"/>
    <mergeCell ref="C89:C90"/>
    <mergeCell ref="D89:D90"/>
    <mergeCell ref="E89:E90"/>
    <mergeCell ref="F89:F90"/>
    <mergeCell ref="G89:G90"/>
    <mergeCell ref="H89:H90"/>
    <mergeCell ref="I89:I90"/>
    <mergeCell ref="W89:W90"/>
    <mergeCell ref="A82:A90"/>
    <mergeCell ref="B82:B90"/>
    <mergeCell ref="C82:C84"/>
    <mergeCell ref="D82:D84"/>
    <mergeCell ref="E82:E84"/>
    <mergeCell ref="F82:F84"/>
    <mergeCell ref="I73:I75"/>
    <mergeCell ref="W73:W75"/>
    <mergeCell ref="C78:C80"/>
    <mergeCell ref="D78:D80"/>
    <mergeCell ref="E78:E80"/>
    <mergeCell ref="F78:F80"/>
    <mergeCell ref="G78:G80"/>
    <mergeCell ref="H78:H80"/>
    <mergeCell ref="I78:I80"/>
    <mergeCell ref="W78:W80"/>
    <mergeCell ref="G82:G84"/>
    <mergeCell ref="H82:H84"/>
    <mergeCell ref="I82:I84"/>
    <mergeCell ref="C85:C87"/>
    <mergeCell ref="D85:D87"/>
    <mergeCell ref="E85:E87"/>
    <mergeCell ref="F85:F87"/>
    <mergeCell ref="G85:G87"/>
    <mergeCell ref="A67:A71"/>
    <mergeCell ref="B67:B71"/>
    <mergeCell ref="W67:W68"/>
    <mergeCell ref="A73:A80"/>
    <mergeCell ref="B73:B80"/>
    <mergeCell ref="C73:C75"/>
    <mergeCell ref="D73:D75"/>
    <mergeCell ref="E73:E75"/>
    <mergeCell ref="F73:F75"/>
    <mergeCell ref="G73:G75"/>
    <mergeCell ref="W60:W62"/>
    <mergeCell ref="C63:C65"/>
    <mergeCell ref="D63:D65"/>
    <mergeCell ref="E63:E65"/>
    <mergeCell ref="F63:F65"/>
    <mergeCell ref="G63:G65"/>
    <mergeCell ref="H63:H65"/>
    <mergeCell ref="I63:I65"/>
    <mergeCell ref="W63:W65"/>
    <mergeCell ref="C60:C62"/>
    <mergeCell ref="D60:D62"/>
    <mergeCell ref="E60:E62"/>
    <mergeCell ref="F60:F62"/>
    <mergeCell ref="G60:G62"/>
    <mergeCell ref="I60:I62"/>
    <mergeCell ref="G51:G53"/>
    <mergeCell ref="H51:H53"/>
    <mergeCell ref="I51:I53"/>
    <mergeCell ref="W51:W53"/>
    <mergeCell ref="I54:I56"/>
    <mergeCell ref="W54:W56"/>
    <mergeCell ref="C57:C59"/>
    <mergeCell ref="D57:D59"/>
    <mergeCell ref="E57:E59"/>
    <mergeCell ref="F57:F59"/>
    <mergeCell ref="G57:G59"/>
    <mergeCell ref="I57:I59"/>
    <mergeCell ref="W57:W59"/>
    <mergeCell ref="C54:C56"/>
    <mergeCell ref="D54:D56"/>
    <mergeCell ref="E54:E56"/>
    <mergeCell ref="F54:F56"/>
    <mergeCell ref="G54:G56"/>
    <mergeCell ref="H54:H56"/>
    <mergeCell ref="G42:G44"/>
    <mergeCell ref="H42:H44"/>
    <mergeCell ref="I42:I44"/>
    <mergeCell ref="W42:W44"/>
    <mergeCell ref="G45:G47"/>
    <mergeCell ref="H45:H47"/>
    <mergeCell ref="I45:I47"/>
    <mergeCell ref="W45:W47"/>
    <mergeCell ref="C48:C50"/>
    <mergeCell ref="D48:D50"/>
    <mergeCell ref="E48:E50"/>
    <mergeCell ref="F48:F50"/>
    <mergeCell ref="G48:G50"/>
    <mergeCell ref="H48:H50"/>
    <mergeCell ref="I48:I50"/>
    <mergeCell ref="W48:W50"/>
    <mergeCell ref="G36:G38"/>
    <mergeCell ref="H36:H38"/>
    <mergeCell ref="I36:I38"/>
    <mergeCell ref="W36:W38"/>
    <mergeCell ref="C39:C41"/>
    <mergeCell ref="D39:D41"/>
    <mergeCell ref="E39:E41"/>
    <mergeCell ref="F39:F41"/>
    <mergeCell ref="G39:G41"/>
    <mergeCell ref="H39:H41"/>
    <mergeCell ref="I39:I41"/>
    <mergeCell ref="W39:W41"/>
    <mergeCell ref="A36:A65"/>
    <mergeCell ref="B36:B65"/>
    <mergeCell ref="C36:C38"/>
    <mergeCell ref="D36:D38"/>
    <mergeCell ref="E36:E38"/>
    <mergeCell ref="F36:F38"/>
    <mergeCell ref="C45:C47"/>
    <mergeCell ref="D45:D47"/>
    <mergeCell ref="E45:E47"/>
    <mergeCell ref="F45:F47"/>
    <mergeCell ref="C42:C44"/>
    <mergeCell ref="D42:D44"/>
    <mergeCell ref="E42:E44"/>
    <mergeCell ref="F42:F44"/>
    <mergeCell ref="C51:C53"/>
    <mergeCell ref="D51:D53"/>
    <mergeCell ref="E51:E53"/>
    <mergeCell ref="F51:F53"/>
    <mergeCell ref="I31:I32"/>
    <mergeCell ref="W31:W32"/>
    <mergeCell ref="C33:C34"/>
    <mergeCell ref="D33:D34"/>
    <mergeCell ref="E33:E34"/>
    <mergeCell ref="F33:F34"/>
    <mergeCell ref="G33:G34"/>
    <mergeCell ref="H33:H34"/>
    <mergeCell ref="I33:I34"/>
    <mergeCell ref="W33:W34"/>
    <mergeCell ref="C31:C32"/>
    <mergeCell ref="D31:D32"/>
    <mergeCell ref="E31:E32"/>
    <mergeCell ref="F31:F32"/>
    <mergeCell ref="G31:G32"/>
    <mergeCell ref="H31:H32"/>
    <mergeCell ref="D28:D30"/>
    <mergeCell ref="E28:E30"/>
    <mergeCell ref="F28:F30"/>
    <mergeCell ref="G28:G30"/>
    <mergeCell ref="H28:H30"/>
    <mergeCell ref="I28:I30"/>
    <mergeCell ref="W28:W30"/>
    <mergeCell ref="C25:C27"/>
    <mergeCell ref="D25:D27"/>
    <mergeCell ref="E25:E27"/>
    <mergeCell ref="F25:F27"/>
    <mergeCell ref="G25:G27"/>
    <mergeCell ref="H25:H27"/>
    <mergeCell ref="I15:I17"/>
    <mergeCell ref="W15:W17"/>
    <mergeCell ref="A19:A34"/>
    <mergeCell ref="B19:B34"/>
    <mergeCell ref="C19:C21"/>
    <mergeCell ref="D19:D21"/>
    <mergeCell ref="E19:E21"/>
    <mergeCell ref="F19:F21"/>
    <mergeCell ref="G19:G21"/>
    <mergeCell ref="I19:I21"/>
    <mergeCell ref="A3:A17"/>
    <mergeCell ref="B3:B17"/>
    <mergeCell ref="W19:W21"/>
    <mergeCell ref="C22:C24"/>
    <mergeCell ref="D22:D24"/>
    <mergeCell ref="E22:E24"/>
    <mergeCell ref="F22:F24"/>
    <mergeCell ref="G22:G24"/>
    <mergeCell ref="H22:H24"/>
    <mergeCell ref="I22:I24"/>
    <mergeCell ref="W22:W24"/>
    <mergeCell ref="I25:I27"/>
    <mergeCell ref="W25:W27"/>
    <mergeCell ref="C28:C30"/>
    <mergeCell ref="C15:C17"/>
    <mergeCell ref="D15:D17"/>
    <mergeCell ref="E15:E17"/>
    <mergeCell ref="F15:F17"/>
    <mergeCell ref="G15:G17"/>
    <mergeCell ref="H15:H17"/>
    <mergeCell ref="C12:C14"/>
    <mergeCell ref="D12:D14"/>
    <mergeCell ref="E12:E14"/>
    <mergeCell ref="F12:F14"/>
    <mergeCell ref="C9:C11"/>
    <mergeCell ref="D9:D11"/>
    <mergeCell ref="E9:E11"/>
    <mergeCell ref="F9:F11"/>
    <mergeCell ref="G9:G11"/>
    <mergeCell ref="H9:H11"/>
    <mergeCell ref="I9:I11"/>
    <mergeCell ref="W9:W11"/>
    <mergeCell ref="G12:G14"/>
    <mergeCell ref="H12:H14"/>
    <mergeCell ref="I12:I14"/>
    <mergeCell ref="W12:W14"/>
    <mergeCell ref="G3:G5"/>
    <mergeCell ref="H3:H5"/>
    <mergeCell ref="I3:I5"/>
    <mergeCell ref="W3:W5"/>
    <mergeCell ref="C6:C8"/>
    <mergeCell ref="D6:D8"/>
    <mergeCell ref="E6:E8"/>
    <mergeCell ref="F6:F8"/>
    <mergeCell ref="G6:G8"/>
    <mergeCell ref="H6:H8"/>
    <mergeCell ref="C3:C5"/>
    <mergeCell ref="D3:D5"/>
    <mergeCell ref="E3:E5"/>
    <mergeCell ref="F3:F5"/>
    <mergeCell ref="I6:I8"/>
    <mergeCell ref="W6:W8"/>
  </mergeCells>
  <hyperlinks>
    <hyperlink ref="A97" r:id="rId1" location="gid=1318398873"/>
    <hyperlink ref="A98" r:id="rId2"/>
    <hyperlink ref="A99" r:id="rId3"/>
    <hyperlink ref="A101" r:id="rId4"/>
    <hyperlink ref="A102" r:id="rId5" location="gid=0"/>
    <hyperlink ref="A103" r:id="rId6"/>
  </hyperlinks>
  <pageMargins left="0.23622047244094491" right="0.23622047244094491" top="0.74803149606299213" bottom="0.74803149606299213" header="0.31496062992125984" footer="0.31496062992125984"/>
  <pageSetup paperSize="8" scale="85" fitToHeight="0" orientation="landscape" horizontalDpi="1200" verticalDpi="1200" r:id="rId7"/>
  <rowBreaks count="2" manualBreakCount="2">
    <brk id="35" max="16383" man="1"/>
    <brk id="66" max="16383" man="1"/>
  </rowBreaks>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Z974"/>
  <sheetViews>
    <sheetView showGridLines="0" topLeftCell="A49" zoomScaleNormal="100" workbookViewId="0"/>
  </sheetViews>
  <sheetFormatPr defaultColWidth="14.44140625" defaultRowHeight="13.2"/>
  <cols>
    <col min="1" max="1" width="11.33203125" customWidth="1"/>
    <col min="2" max="2" width="9.21875" customWidth="1"/>
    <col min="3" max="3" width="6.6640625" customWidth="1"/>
    <col min="4" max="5" width="21.5546875" customWidth="1"/>
    <col min="6" max="6" width="11.44140625" customWidth="1"/>
    <col min="7" max="7" width="10.88671875" style="113" customWidth="1"/>
    <col min="8" max="8" width="14" hidden="1" customWidth="1"/>
    <col min="9" max="9" width="9.6640625" customWidth="1"/>
    <col min="10" max="10" width="30.21875" customWidth="1"/>
    <col min="11" max="20" width="6.44140625" customWidth="1"/>
    <col min="21" max="21" width="29.6640625" customWidth="1"/>
    <col min="22" max="22" width="37.6640625" customWidth="1"/>
    <col min="23" max="23" width="19.88671875" customWidth="1"/>
  </cols>
  <sheetData>
    <row r="1" spans="1:26" ht="13.8" thickBot="1">
      <c r="A1" s="141" t="s">
        <v>305</v>
      </c>
    </row>
    <row r="2" spans="1:26" ht="36" customHeight="1" thickTop="1">
      <c r="A2" s="40" t="s">
        <v>0</v>
      </c>
      <c r="B2" s="40" t="s">
        <v>1</v>
      </c>
      <c r="C2" s="41" t="s">
        <v>2</v>
      </c>
      <c r="D2" s="42" t="s">
        <v>3</v>
      </c>
      <c r="E2" s="42" t="s">
        <v>4</v>
      </c>
      <c r="F2" s="43" t="s">
        <v>5</v>
      </c>
      <c r="G2" s="30" t="s">
        <v>76</v>
      </c>
      <c r="H2" s="23" t="s">
        <v>132</v>
      </c>
      <c r="I2" s="41" t="s">
        <v>6</v>
      </c>
      <c r="J2" s="23"/>
      <c r="K2" s="23" t="s">
        <v>246</v>
      </c>
      <c r="L2" s="23" t="s">
        <v>247</v>
      </c>
      <c r="M2" s="23" t="s">
        <v>248</v>
      </c>
      <c r="N2" s="23" t="s">
        <v>249</v>
      </c>
      <c r="O2" s="23" t="s">
        <v>250</v>
      </c>
      <c r="P2" s="23" t="s">
        <v>251</v>
      </c>
      <c r="Q2" s="23" t="s">
        <v>252</v>
      </c>
      <c r="R2" s="23" t="s">
        <v>253</v>
      </c>
      <c r="S2" s="23" t="s">
        <v>254</v>
      </c>
      <c r="T2" s="23" t="s">
        <v>321</v>
      </c>
      <c r="U2" s="23" t="s">
        <v>133</v>
      </c>
      <c r="V2" s="23" t="s">
        <v>134</v>
      </c>
      <c r="W2" s="23" t="s">
        <v>64</v>
      </c>
      <c r="X2" s="1"/>
      <c r="Y2" s="1"/>
      <c r="Z2" s="1"/>
    </row>
    <row r="3" spans="1:26" ht="26.25" customHeight="1">
      <c r="A3" s="223" t="s">
        <v>65</v>
      </c>
      <c r="B3" s="224">
        <v>30</v>
      </c>
      <c r="C3" s="216">
        <v>1.1000000000000001</v>
      </c>
      <c r="D3" s="220" t="s">
        <v>66</v>
      </c>
      <c r="E3" s="220" t="s">
        <v>8</v>
      </c>
      <c r="F3" s="216">
        <v>14</v>
      </c>
      <c r="G3" s="212" t="s">
        <v>77</v>
      </c>
      <c r="H3" s="214" t="s">
        <v>74</v>
      </c>
      <c r="I3" s="216" t="s">
        <v>7</v>
      </c>
      <c r="J3" s="25" t="s">
        <v>118</v>
      </c>
      <c r="K3" s="120"/>
      <c r="L3" s="139">
        <v>2616</v>
      </c>
      <c r="M3" s="120"/>
      <c r="N3" s="120"/>
      <c r="O3" s="120"/>
      <c r="P3" s="120"/>
      <c r="Q3" s="120"/>
      <c r="R3" s="120"/>
      <c r="S3" s="120"/>
      <c r="T3" s="120"/>
      <c r="U3" s="44" t="s">
        <v>135</v>
      </c>
      <c r="V3" s="44" t="s">
        <v>136</v>
      </c>
      <c r="W3" s="217" t="s">
        <v>67</v>
      </c>
      <c r="X3" s="5"/>
      <c r="Y3" s="5"/>
      <c r="Z3" s="5"/>
    </row>
    <row r="4" spans="1:26" ht="26.25" customHeight="1">
      <c r="A4" s="215"/>
      <c r="B4" s="215"/>
      <c r="C4" s="215"/>
      <c r="D4" s="215"/>
      <c r="E4" s="215"/>
      <c r="F4" s="215"/>
      <c r="G4" s="213"/>
      <c r="H4" s="215"/>
      <c r="I4" s="215"/>
      <c r="J4" s="25" t="s">
        <v>119</v>
      </c>
      <c r="K4" s="120"/>
      <c r="L4" s="139">
        <v>2577</v>
      </c>
      <c r="M4" s="120"/>
      <c r="N4" s="120"/>
      <c r="O4" s="120"/>
      <c r="P4" s="120"/>
      <c r="Q4" s="120"/>
      <c r="R4" s="120"/>
      <c r="S4" s="120"/>
      <c r="T4" s="120"/>
      <c r="U4" s="44"/>
      <c r="V4" s="44"/>
      <c r="W4" s="217"/>
      <c r="X4" s="5"/>
      <c r="Y4" s="5"/>
      <c r="Z4" s="5"/>
    </row>
    <row r="5" spans="1:26" ht="26.25" customHeight="1">
      <c r="A5" s="215"/>
      <c r="B5" s="215"/>
      <c r="C5" s="215"/>
      <c r="D5" s="215"/>
      <c r="E5" s="215"/>
      <c r="F5" s="215"/>
      <c r="G5" s="213"/>
      <c r="H5" s="215"/>
      <c r="I5" s="215"/>
      <c r="J5" s="25" t="s">
        <v>120</v>
      </c>
      <c r="K5" s="120"/>
      <c r="L5" s="120">
        <f>L4/L3*100</f>
        <v>98.5091743119266</v>
      </c>
      <c r="M5" s="120"/>
      <c r="N5" s="120"/>
      <c r="O5" s="120"/>
      <c r="P5" s="120"/>
      <c r="Q5" s="120"/>
      <c r="R5" s="120"/>
      <c r="S5" s="120"/>
      <c r="T5" s="120"/>
      <c r="U5" s="44"/>
      <c r="V5" s="44"/>
      <c r="W5" s="217"/>
      <c r="X5" s="5"/>
      <c r="Y5" s="5"/>
      <c r="Z5" s="5"/>
    </row>
    <row r="6" spans="1:26" ht="26.25" customHeight="1">
      <c r="A6" s="215"/>
      <c r="B6" s="215"/>
      <c r="C6" s="216">
        <v>1.2</v>
      </c>
      <c r="D6" s="218" t="s">
        <v>9</v>
      </c>
      <c r="E6" s="218" t="s">
        <v>10</v>
      </c>
      <c r="F6" s="216">
        <v>4</v>
      </c>
      <c r="G6" s="220" t="s">
        <v>77</v>
      </c>
      <c r="H6" s="218" t="s">
        <v>74</v>
      </c>
      <c r="I6" s="216" t="s">
        <v>7</v>
      </c>
      <c r="J6" s="25" t="s">
        <v>118</v>
      </c>
      <c r="K6" s="120"/>
      <c r="L6" s="140">
        <v>7.6661850197476298</v>
      </c>
      <c r="M6" s="120"/>
      <c r="N6" s="120"/>
      <c r="O6" s="120"/>
      <c r="P6" s="120"/>
      <c r="Q6" s="120"/>
      <c r="R6" s="120"/>
      <c r="S6" s="120"/>
      <c r="T6" s="120"/>
      <c r="U6" s="44" t="s">
        <v>137</v>
      </c>
      <c r="V6" s="44" t="s">
        <v>138</v>
      </c>
      <c r="W6" s="217" t="s">
        <v>67</v>
      </c>
      <c r="X6" s="5"/>
      <c r="Y6" s="5"/>
      <c r="Z6" s="5"/>
    </row>
    <row r="7" spans="1:26" ht="26.25" customHeight="1">
      <c r="A7" s="215"/>
      <c r="B7" s="215"/>
      <c r="C7" s="215"/>
      <c r="D7" s="219"/>
      <c r="E7" s="219"/>
      <c r="F7" s="215"/>
      <c r="G7" s="221"/>
      <c r="H7" s="219"/>
      <c r="I7" s="215"/>
      <c r="J7" s="25" t="s">
        <v>119</v>
      </c>
      <c r="K7" s="120"/>
      <c r="L7" s="140">
        <v>6.9104551577566706</v>
      </c>
      <c r="M7" s="120"/>
      <c r="N7" s="120"/>
      <c r="O7" s="120"/>
      <c r="P7" s="120"/>
      <c r="Q7" s="120"/>
      <c r="R7" s="120"/>
      <c r="S7" s="120"/>
      <c r="T7" s="120"/>
      <c r="U7" s="44"/>
      <c r="V7" s="44"/>
      <c r="W7" s="217"/>
      <c r="X7" s="5"/>
      <c r="Y7" s="5"/>
      <c r="Z7" s="5"/>
    </row>
    <row r="8" spans="1:26" ht="26.25" customHeight="1">
      <c r="A8" s="215"/>
      <c r="B8" s="215"/>
      <c r="C8" s="215"/>
      <c r="D8" s="219"/>
      <c r="E8" s="219"/>
      <c r="F8" s="215"/>
      <c r="G8" s="221"/>
      <c r="H8" s="219"/>
      <c r="I8" s="215"/>
      <c r="J8" s="25" t="s">
        <v>120</v>
      </c>
      <c r="K8" s="120"/>
      <c r="L8" s="120"/>
      <c r="M8" s="120"/>
      <c r="N8" s="120"/>
      <c r="O8" s="120"/>
      <c r="P8" s="120"/>
      <c r="Q8" s="120"/>
      <c r="R8" s="120"/>
      <c r="S8" s="120"/>
      <c r="T8" s="120"/>
      <c r="U8" s="44"/>
      <c r="V8" s="44"/>
      <c r="W8" s="217"/>
      <c r="X8" s="5"/>
      <c r="Y8" s="5"/>
      <c r="Z8" s="5"/>
    </row>
    <row r="9" spans="1:26" ht="26.25" customHeight="1">
      <c r="A9" s="215"/>
      <c r="B9" s="215"/>
      <c r="C9" s="216">
        <v>1.3</v>
      </c>
      <c r="D9" s="220" t="s">
        <v>11</v>
      </c>
      <c r="E9" s="220" t="s">
        <v>12</v>
      </c>
      <c r="F9" s="216">
        <v>4</v>
      </c>
      <c r="G9" s="212" t="s">
        <v>78</v>
      </c>
      <c r="H9" s="214" t="s">
        <v>74</v>
      </c>
      <c r="I9" s="216" t="s">
        <v>7</v>
      </c>
      <c r="J9" s="25" t="s">
        <v>118</v>
      </c>
      <c r="K9" s="120"/>
      <c r="L9" s="120">
        <v>90</v>
      </c>
      <c r="M9" s="120"/>
      <c r="N9" s="120"/>
      <c r="O9" s="120"/>
      <c r="P9" s="120"/>
      <c r="Q9" s="120"/>
      <c r="R9" s="120"/>
      <c r="S9" s="120"/>
      <c r="T9" s="120"/>
      <c r="U9" s="44" t="s">
        <v>139</v>
      </c>
      <c r="V9" s="44" t="s">
        <v>140</v>
      </c>
      <c r="W9" s="217" t="s">
        <v>67</v>
      </c>
      <c r="X9" s="5"/>
      <c r="Y9" s="5"/>
      <c r="Z9" s="5"/>
    </row>
    <row r="10" spans="1:26" ht="26.25" customHeight="1">
      <c r="A10" s="215"/>
      <c r="B10" s="215"/>
      <c r="C10" s="215"/>
      <c r="D10" s="215"/>
      <c r="E10" s="215"/>
      <c r="F10" s="215"/>
      <c r="G10" s="213"/>
      <c r="H10" s="215"/>
      <c r="I10" s="215"/>
      <c r="J10" s="25" t="s">
        <v>119</v>
      </c>
      <c r="K10" s="120"/>
      <c r="L10" s="120">
        <v>105</v>
      </c>
      <c r="M10" s="120"/>
      <c r="N10" s="120"/>
      <c r="O10" s="120"/>
      <c r="P10" s="120"/>
      <c r="Q10" s="120"/>
      <c r="R10" s="120"/>
      <c r="S10" s="120"/>
      <c r="T10" s="120"/>
      <c r="U10" s="44"/>
      <c r="V10" s="44"/>
      <c r="W10" s="217"/>
      <c r="X10" s="5"/>
      <c r="Y10" s="5"/>
      <c r="Z10" s="5"/>
    </row>
    <row r="11" spans="1:26" ht="26.25" customHeight="1">
      <c r="A11" s="215"/>
      <c r="B11" s="215"/>
      <c r="C11" s="215"/>
      <c r="D11" s="215"/>
      <c r="E11" s="215"/>
      <c r="F11" s="215"/>
      <c r="G11" s="213"/>
      <c r="H11" s="215"/>
      <c r="I11" s="215"/>
      <c r="J11" s="25" t="s">
        <v>120</v>
      </c>
      <c r="K11" s="120"/>
      <c r="L11" s="128">
        <f>L10/L9*100</f>
        <v>116.66666666666667</v>
      </c>
      <c r="M11" s="120"/>
      <c r="N11" s="120"/>
      <c r="O11" s="120"/>
      <c r="P11" s="120"/>
      <c r="Q11" s="120"/>
      <c r="R11" s="120"/>
      <c r="S11" s="120"/>
      <c r="T11" s="120"/>
      <c r="U11" s="44"/>
      <c r="V11" s="44"/>
      <c r="W11" s="217"/>
      <c r="X11" s="5"/>
      <c r="Y11" s="5"/>
      <c r="Z11" s="5"/>
    </row>
    <row r="12" spans="1:26" ht="26.25" customHeight="1">
      <c r="A12" s="215"/>
      <c r="B12" s="215"/>
      <c r="C12" s="216">
        <v>1.4</v>
      </c>
      <c r="D12" s="220" t="s">
        <v>13</v>
      </c>
      <c r="E12" s="220" t="s">
        <v>14</v>
      </c>
      <c r="F12" s="216">
        <v>4</v>
      </c>
      <c r="G12" s="212" t="s">
        <v>77</v>
      </c>
      <c r="H12" s="214" t="s">
        <v>74</v>
      </c>
      <c r="I12" s="216" t="s">
        <v>7</v>
      </c>
      <c r="J12" s="25" t="s">
        <v>118</v>
      </c>
      <c r="K12" s="120"/>
      <c r="L12" s="139">
        <v>41</v>
      </c>
      <c r="M12" s="120"/>
      <c r="N12" s="120"/>
      <c r="O12" s="120"/>
      <c r="P12" s="120"/>
      <c r="Q12" s="120"/>
      <c r="R12" s="120"/>
      <c r="S12" s="120"/>
      <c r="T12" s="120"/>
      <c r="U12" s="44" t="s">
        <v>141</v>
      </c>
      <c r="V12" s="44" t="s">
        <v>142</v>
      </c>
      <c r="W12" s="217" t="s">
        <v>67</v>
      </c>
      <c r="X12" s="5"/>
      <c r="Y12" s="5"/>
      <c r="Z12" s="5"/>
    </row>
    <row r="13" spans="1:26" ht="26.25" customHeight="1">
      <c r="A13" s="215"/>
      <c r="B13" s="215"/>
      <c r="C13" s="215"/>
      <c r="D13" s="215"/>
      <c r="E13" s="215"/>
      <c r="F13" s="215"/>
      <c r="G13" s="213"/>
      <c r="H13" s="215"/>
      <c r="I13" s="215"/>
      <c r="J13" s="25" t="s">
        <v>119</v>
      </c>
      <c r="K13" s="120"/>
      <c r="L13" s="139">
        <v>64</v>
      </c>
      <c r="M13" s="120"/>
      <c r="N13" s="120"/>
      <c r="O13" s="120"/>
      <c r="P13" s="120"/>
      <c r="Q13" s="120"/>
      <c r="R13" s="120"/>
      <c r="S13" s="120"/>
      <c r="T13" s="120"/>
      <c r="U13" s="44"/>
      <c r="V13" s="44"/>
      <c r="W13" s="217"/>
      <c r="X13" s="5"/>
      <c r="Y13" s="5"/>
      <c r="Z13" s="5"/>
    </row>
    <row r="14" spans="1:26" ht="26.25" customHeight="1">
      <c r="A14" s="215"/>
      <c r="B14" s="215"/>
      <c r="C14" s="215"/>
      <c r="D14" s="215"/>
      <c r="E14" s="215"/>
      <c r="F14" s="215"/>
      <c r="G14" s="213"/>
      <c r="H14" s="215"/>
      <c r="I14" s="215"/>
      <c r="J14" s="25" t="s">
        <v>120</v>
      </c>
      <c r="K14" s="120"/>
      <c r="L14" s="128">
        <f>L13/L12*100</f>
        <v>156.09756097560975</v>
      </c>
      <c r="M14" s="120"/>
      <c r="N14" s="120"/>
      <c r="O14" s="120"/>
      <c r="P14" s="120"/>
      <c r="Q14" s="120"/>
      <c r="R14" s="120"/>
      <c r="S14" s="120"/>
      <c r="T14" s="120"/>
      <c r="U14" s="44"/>
      <c r="V14" s="44"/>
      <c r="W14" s="217"/>
      <c r="X14" s="5"/>
      <c r="Y14" s="5"/>
      <c r="Z14" s="5"/>
    </row>
    <row r="15" spans="1:26" ht="26.25" customHeight="1">
      <c r="A15" s="215"/>
      <c r="B15" s="215"/>
      <c r="C15" s="216">
        <v>1.5</v>
      </c>
      <c r="D15" s="220" t="s">
        <v>15</v>
      </c>
      <c r="E15" s="220" t="s">
        <v>16</v>
      </c>
      <c r="F15" s="216">
        <v>4</v>
      </c>
      <c r="G15" s="212" t="s">
        <v>77</v>
      </c>
      <c r="H15" s="214" t="s">
        <v>74</v>
      </c>
      <c r="I15" s="216" t="s">
        <v>7</v>
      </c>
      <c r="J15" s="25" t="s">
        <v>118</v>
      </c>
      <c r="K15" s="120"/>
      <c r="L15" s="139">
        <v>13</v>
      </c>
      <c r="M15" s="120"/>
      <c r="N15" s="120"/>
      <c r="O15" s="120"/>
      <c r="P15" s="120"/>
      <c r="Q15" s="120"/>
      <c r="R15" s="120"/>
      <c r="S15" s="120"/>
      <c r="T15" s="120"/>
      <c r="U15" s="44" t="s">
        <v>143</v>
      </c>
      <c r="V15" s="44" t="s">
        <v>144</v>
      </c>
      <c r="W15" s="222" t="s">
        <v>68</v>
      </c>
      <c r="X15" s="5"/>
      <c r="Y15" s="5"/>
      <c r="Z15" s="5"/>
    </row>
    <row r="16" spans="1:26" ht="26.25" customHeight="1">
      <c r="A16" s="215"/>
      <c r="B16" s="215"/>
      <c r="C16" s="215"/>
      <c r="D16" s="215"/>
      <c r="E16" s="215"/>
      <c r="F16" s="215"/>
      <c r="G16" s="213"/>
      <c r="H16" s="215"/>
      <c r="I16" s="215"/>
      <c r="J16" s="25" t="s">
        <v>119</v>
      </c>
      <c r="K16" s="120"/>
      <c r="L16" s="139">
        <v>11</v>
      </c>
      <c r="M16" s="120"/>
      <c r="N16" s="120"/>
      <c r="O16" s="120"/>
      <c r="P16" s="120"/>
      <c r="Q16" s="120"/>
      <c r="R16" s="120"/>
      <c r="S16" s="120"/>
      <c r="T16" s="120"/>
      <c r="U16" s="44"/>
      <c r="V16" s="44"/>
      <c r="W16" s="222"/>
      <c r="X16" s="5"/>
      <c r="Y16" s="5"/>
      <c r="Z16" s="5"/>
    </row>
    <row r="17" spans="1:26" ht="26.25" customHeight="1">
      <c r="A17" s="215"/>
      <c r="B17" s="215"/>
      <c r="C17" s="215"/>
      <c r="D17" s="215"/>
      <c r="E17" s="215"/>
      <c r="F17" s="215"/>
      <c r="G17" s="213"/>
      <c r="H17" s="215"/>
      <c r="I17" s="215"/>
      <c r="J17" s="25" t="s">
        <v>120</v>
      </c>
      <c r="K17" s="120"/>
      <c r="L17" s="128">
        <f>L16/L15*100</f>
        <v>84.615384615384613</v>
      </c>
      <c r="M17" s="120"/>
      <c r="N17" s="120"/>
      <c r="O17" s="120"/>
      <c r="P17" s="120"/>
      <c r="Q17" s="120"/>
      <c r="R17" s="120"/>
      <c r="S17" s="120"/>
      <c r="T17" s="120"/>
      <c r="U17" s="44"/>
      <c r="V17" s="44"/>
      <c r="W17" s="222"/>
      <c r="X17" s="5"/>
      <c r="Y17" s="5"/>
      <c r="Z17" s="5"/>
    </row>
    <row r="18" spans="1:26" ht="26.25" customHeight="1">
      <c r="A18" s="49"/>
      <c r="B18" s="26"/>
      <c r="C18" s="50"/>
      <c r="D18" s="51"/>
      <c r="E18" s="51"/>
      <c r="F18" s="52">
        <f>SUM(F3:F17)</f>
        <v>30</v>
      </c>
      <c r="G18" s="49"/>
      <c r="H18" s="51"/>
      <c r="I18" s="51"/>
      <c r="J18" s="26"/>
      <c r="K18" s="26"/>
      <c r="L18" s="26"/>
      <c r="M18" s="26"/>
      <c r="N18" s="26"/>
      <c r="O18" s="26"/>
      <c r="P18" s="26"/>
      <c r="Q18" s="26"/>
      <c r="R18" s="26"/>
      <c r="S18" s="26"/>
      <c r="T18" s="26"/>
      <c r="U18" s="53"/>
      <c r="V18" s="53"/>
      <c r="W18" s="53"/>
      <c r="X18" s="5"/>
      <c r="Y18" s="5"/>
      <c r="Z18" s="5"/>
    </row>
    <row r="19" spans="1:26" ht="26.25" customHeight="1">
      <c r="A19" s="212" t="s">
        <v>18</v>
      </c>
      <c r="B19" s="216">
        <v>14</v>
      </c>
      <c r="C19" s="216">
        <v>2.1</v>
      </c>
      <c r="D19" s="220" t="s">
        <v>19</v>
      </c>
      <c r="E19" s="220" t="s">
        <v>20</v>
      </c>
      <c r="F19" s="216">
        <v>3</v>
      </c>
      <c r="G19" s="212" t="s">
        <v>79</v>
      </c>
      <c r="H19" s="25"/>
      <c r="I19" s="216" t="s">
        <v>21</v>
      </c>
      <c r="J19" s="36" t="s">
        <v>121</v>
      </c>
      <c r="K19" s="36"/>
      <c r="L19" s="36"/>
      <c r="M19" s="36"/>
      <c r="N19" s="36"/>
      <c r="O19" s="36"/>
      <c r="P19" s="36"/>
      <c r="Q19" s="36"/>
      <c r="R19" s="36"/>
      <c r="S19" s="36"/>
      <c r="T19" s="36"/>
      <c r="U19" s="44" t="s">
        <v>145</v>
      </c>
      <c r="V19" s="44" t="s">
        <v>146</v>
      </c>
      <c r="W19" s="225" t="s">
        <v>67</v>
      </c>
      <c r="X19" s="5"/>
      <c r="Y19" s="5"/>
      <c r="Z19" s="5"/>
    </row>
    <row r="20" spans="1:26" ht="26.25" customHeight="1">
      <c r="A20" s="215"/>
      <c r="B20" s="215"/>
      <c r="C20" s="215"/>
      <c r="D20" s="215"/>
      <c r="E20" s="215"/>
      <c r="F20" s="215"/>
      <c r="G20" s="213"/>
      <c r="H20" s="25"/>
      <c r="I20" s="215"/>
      <c r="J20" s="25" t="s">
        <v>119</v>
      </c>
      <c r="K20" s="120"/>
      <c r="L20" s="120"/>
      <c r="M20" s="120"/>
      <c r="N20" s="120"/>
      <c r="O20" s="120"/>
      <c r="P20" s="120"/>
      <c r="Q20" s="120"/>
      <c r="R20" s="120"/>
      <c r="S20" s="120"/>
      <c r="T20" s="120"/>
      <c r="U20" s="44" t="s">
        <v>145</v>
      </c>
      <c r="V20" s="44" t="s">
        <v>146</v>
      </c>
      <c r="W20" s="226"/>
      <c r="X20" s="5"/>
      <c r="Y20" s="5"/>
      <c r="Z20" s="5"/>
    </row>
    <row r="21" spans="1:26" ht="26.25" customHeight="1">
      <c r="A21" s="215"/>
      <c r="B21" s="215"/>
      <c r="C21" s="215"/>
      <c r="D21" s="215"/>
      <c r="E21" s="215"/>
      <c r="F21" s="215"/>
      <c r="G21" s="213"/>
      <c r="H21" s="25"/>
      <c r="I21" s="215"/>
      <c r="J21" s="36" t="s">
        <v>120</v>
      </c>
      <c r="K21" s="36"/>
      <c r="L21" s="36"/>
      <c r="M21" s="36"/>
      <c r="N21" s="36"/>
      <c r="O21" s="36"/>
      <c r="P21" s="36"/>
      <c r="Q21" s="36"/>
      <c r="R21" s="36"/>
      <c r="S21" s="36"/>
      <c r="T21" s="36"/>
      <c r="U21" s="44"/>
      <c r="V21" s="44"/>
      <c r="W21" s="227"/>
      <c r="X21" s="5"/>
      <c r="Y21" s="5"/>
      <c r="Z21" s="5"/>
    </row>
    <row r="22" spans="1:26" ht="26.25" customHeight="1">
      <c r="A22" s="215"/>
      <c r="B22" s="215"/>
      <c r="C22" s="216">
        <v>2.2000000000000002</v>
      </c>
      <c r="D22" s="220" t="s">
        <v>22</v>
      </c>
      <c r="E22" s="220" t="s">
        <v>23</v>
      </c>
      <c r="F22" s="216">
        <v>3</v>
      </c>
      <c r="G22" s="212" t="s">
        <v>79</v>
      </c>
      <c r="H22" s="214" t="s">
        <v>74</v>
      </c>
      <c r="I22" s="216" t="s">
        <v>21</v>
      </c>
      <c r="J22" s="36" t="s">
        <v>121</v>
      </c>
      <c r="K22" s="36"/>
      <c r="L22" s="36"/>
      <c r="M22" s="36"/>
      <c r="N22" s="36"/>
      <c r="O22" s="36"/>
      <c r="P22" s="36"/>
      <c r="Q22" s="36"/>
      <c r="R22" s="36"/>
      <c r="S22" s="36"/>
      <c r="T22" s="36"/>
      <c r="U22" s="44" t="s">
        <v>147</v>
      </c>
      <c r="V22" s="44" t="s">
        <v>146</v>
      </c>
      <c r="W22" s="225" t="s">
        <v>67</v>
      </c>
      <c r="X22" s="5"/>
      <c r="Y22" s="5"/>
      <c r="Z22" s="5"/>
    </row>
    <row r="23" spans="1:26" ht="26.25" customHeight="1">
      <c r="A23" s="215"/>
      <c r="B23" s="215"/>
      <c r="C23" s="215"/>
      <c r="D23" s="215"/>
      <c r="E23" s="215"/>
      <c r="F23" s="215"/>
      <c r="G23" s="213"/>
      <c r="H23" s="215"/>
      <c r="I23" s="215"/>
      <c r="J23" s="25" t="s">
        <v>119</v>
      </c>
      <c r="K23" s="120"/>
      <c r="L23" s="120"/>
      <c r="M23" s="120"/>
      <c r="N23" s="120"/>
      <c r="O23" s="120"/>
      <c r="P23" s="120"/>
      <c r="Q23" s="120"/>
      <c r="R23" s="120"/>
      <c r="S23" s="120"/>
      <c r="T23" s="120"/>
      <c r="U23" s="44" t="s">
        <v>147</v>
      </c>
      <c r="V23" s="44" t="s">
        <v>146</v>
      </c>
      <c r="W23" s="226"/>
      <c r="X23" s="5"/>
      <c r="Y23" s="5"/>
      <c r="Z23" s="5"/>
    </row>
    <row r="24" spans="1:26" ht="26.25" customHeight="1">
      <c r="A24" s="215"/>
      <c r="B24" s="215"/>
      <c r="C24" s="215"/>
      <c r="D24" s="215"/>
      <c r="E24" s="215"/>
      <c r="F24" s="215"/>
      <c r="G24" s="213"/>
      <c r="H24" s="215"/>
      <c r="I24" s="215"/>
      <c r="J24" s="36" t="s">
        <v>120</v>
      </c>
      <c r="K24" s="36"/>
      <c r="L24" s="36"/>
      <c r="M24" s="36"/>
      <c r="N24" s="36"/>
      <c r="O24" s="36"/>
      <c r="P24" s="36"/>
      <c r="Q24" s="36"/>
      <c r="R24" s="36"/>
      <c r="S24" s="36"/>
      <c r="T24" s="36"/>
      <c r="U24" s="44"/>
      <c r="V24" s="44"/>
      <c r="W24" s="227"/>
      <c r="X24" s="5"/>
      <c r="Y24" s="5"/>
      <c r="Z24" s="5"/>
    </row>
    <row r="25" spans="1:26" ht="26.25" customHeight="1">
      <c r="A25" s="215"/>
      <c r="B25" s="215"/>
      <c r="C25" s="216">
        <v>2.2999999999999998</v>
      </c>
      <c r="D25" s="220" t="s">
        <v>69</v>
      </c>
      <c r="E25" s="220" t="s">
        <v>218</v>
      </c>
      <c r="F25" s="216">
        <v>3</v>
      </c>
      <c r="G25" s="212" t="s">
        <v>74</v>
      </c>
      <c r="H25" s="214" t="s">
        <v>74</v>
      </c>
      <c r="I25" s="216" t="s">
        <v>7</v>
      </c>
      <c r="J25" s="29" t="s">
        <v>121</v>
      </c>
      <c r="K25" s="76"/>
      <c r="L25" s="76"/>
      <c r="M25" s="76"/>
      <c r="N25" s="76"/>
      <c r="O25" s="76"/>
      <c r="P25" s="76"/>
      <c r="Q25" s="76"/>
      <c r="R25" s="76"/>
      <c r="S25" s="76"/>
      <c r="T25" s="76"/>
      <c r="U25" s="44" t="s">
        <v>148</v>
      </c>
      <c r="V25" s="44" t="s">
        <v>149</v>
      </c>
      <c r="W25" s="225" t="s">
        <v>67</v>
      </c>
      <c r="X25" s="5"/>
      <c r="Y25" s="5"/>
      <c r="Z25" s="5"/>
    </row>
    <row r="26" spans="1:26" ht="26.25" customHeight="1">
      <c r="A26" s="215"/>
      <c r="B26" s="215"/>
      <c r="C26" s="215"/>
      <c r="D26" s="215"/>
      <c r="E26" s="215"/>
      <c r="F26" s="215"/>
      <c r="G26" s="213"/>
      <c r="H26" s="215"/>
      <c r="I26" s="215"/>
      <c r="J26" s="29" t="s">
        <v>119</v>
      </c>
      <c r="K26" s="76"/>
      <c r="L26" s="76"/>
      <c r="M26" s="76"/>
      <c r="N26" s="76"/>
      <c r="O26" s="76"/>
      <c r="P26" s="76"/>
      <c r="Q26" s="76"/>
      <c r="R26" s="76"/>
      <c r="S26" s="76"/>
      <c r="T26" s="76"/>
      <c r="U26" s="44" t="s">
        <v>150</v>
      </c>
      <c r="V26" s="44" t="s">
        <v>149</v>
      </c>
      <c r="W26" s="226"/>
      <c r="X26" s="5"/>
      <c r="Y26" s="5"/>
      <c r="Z26" s="5"/>
    </row>
    <row r="27" spans="1:26" ht="26.25" customHeight="1">
      <c r="A27" s="215"/>
      <c r="B27" s="215"/>
      <c r="C27" s="215"/>
      <c r="D27" s="215"/>
      <c r="E27" s="215"/>
      <c r="F27" s="215"/>
      <c r="G27" s="213"/>
      <c r="H27" s="215"/>
      <c r="I27" s="215"/>
      <c r="J27" s="29" t="s">
        <v>120</v>
      </c>
      <c r="K27" s="76"/>
      <c r="L27" s="76"/>
      <c r="M27" s="76"/>
      <c r="N27" s="76"/>
      <c r="O27" s="76"/>
      <c r="P27" s="76"/>
      <c r="Q27" s="76"/>
      <c r="R27" s="76"/>
      <c r="S27" s="76"/>
      <c r="T27" s="76"/>
      <c r="U27" s="44"/>
      <c r="V27" s="44"/>
      <c r="W27" s="227"/>
      <c r="X27" s="5"/>
      <c r="Y27" s="5"/>
      <c r="Z27" s="5"/>
    </row>
    <row r="28" spans="1:26" ht="26.25" customHeight="1">
      <c r="A28" s="215"/>
      <c r="B28" s="215"/>
      <c r="C28" s="216">
        <v>2.4</v>
      </c>
      <c r="D28" s="220" t="s">
        <v>24</v>
      </c>
      <c r="E28" s="220" t="s">
        <v>25</v>
      </c>
      <c r="F28" s="216">
        <v>1</v>
      </c>
      <c r="G28" s="212" t="s">
        <v>74</v>
      </c>
      <c r="H28" s="214" t="s">
        <v>74</v>
      </c>
      <c r="I28" s="216" t="s">
        <v>26</v>
      </c>
      <c r="J28" s="37" t="s">
        <v>118</v>
      </c>
      <c r="K28" s="37"/>
      <c r="L28" s="37"/>
      <c r="M28" s="37"/>
      <c r="N28" s="37"/>
      <c r="O28" s="37"/>
      <c r="P28" s="37"/>
      <c r="Q28" s="37"/>
      <c r="R28" s="37"/>
      <c r="S28" s="37"/>
      <c r="T28" s="37"/>
      <c r="U28" s="44" t="s">
        <v>151</v>
      </c>
      <c r="V28" s="44" t="s">
        <v>152</v>
      </c>
      <c r="W28" s="225" t="s">
        <v>67</v>
      </c>
      <c r="X28" s="5"/>
      <c r="Y28" s="5"/>
      <c r="Z28" s="5"/>
    </row>
    <row r="29" spans="1:26" ht="26.25" customHeight="1">
      <c r="A29" s="215"/>
      <c r="B29" s="215"/>
      <c r="C29" s="215"/>
      <c r="D29" s="215"/>
      <c r="E29" s="215"/>
      <c r="F29" s="215"/>
      <c r="G29" s="213"/>
      <c r="H29" s="215"/>
      <c r="I29" s="215"/>
      <c r="J29" s="29" t="s">
        <v>119</v>
      </c>
      <c r="K29" s="76"/>
      <c r="L29" s="76"/>
      <c r="M29" s="76"/>
      <c r="N29" s="76"/>
      <c r="O29" s="76"/>
      <c r="P29" s="76"/>
      <c r="Q29" s="76"/>
      <c r="R29" s="76"/>
      <c r="S29" s="76"/>
      <c r="T29" s="76"/>
      <c r="U29" s="44" t="s">
        <v>151</v>
      </c>
      <c r="V29" s="44" t="s">
        <v>152</v>
      </c>
      <c r="W29" s="226"/>
      <c r="X29" s="5"/>
      <c r="Y29" s="5"/>
      <c r="Z29" s="5"/>
    </row>
    <row r="30" spans="1:26" ht="26.25" customHeight="1">
      <c r="A30" s="215"/>
      <c r="B30" s="215"/>
      <c r="C30" s="215"/>
      <c r="D30" s="215"/>
      <c r="E30" s="215"/>
      <c r="F30" s="215"/>
      <c r="G30" s="213"/>
      <c r="H30" s="215"/>
      <c r="I30" s="215"/>
      <c r="J30" s="37" t="s">
        <v>120</v>
      </c>
      <c r="K30" s="37"/>
      <c r="L30" s="37"/>
      <c r="M30" s="37"/>
      <c r="N30" s="37"/>
      <c r="O30" s="37"/>
      <c r="P30" s="37"/>
      <c r="Q30" s="37"/>
      <c r="R30" s="37"/>
      <c r="S30" s="37"/>
      <c r="T30" s="37"/>
      <c r="U30" s="44"/>
      <c r="V30" s="44"/>
      <c r="W30" s="227"/>
      <c r="X30" s="5"/>
      <c r="Y30" s="5"/>
      <c r="Z30" s="5"/>
    </row>
    <row r="31" spans="1:26" ht="26.25" customHeight="1">
      <c r="A31" s="215"/>
      <c r="B31" s="215"/>
      <c r="C31" s="216">
        <v>2.5</v>
      </c>
      <c r="D31" s="220" t="s">
        <v>296</v>
      </c>
      <c r="E31" s="220" t="s">
        <v>297</v>
      </c>
      <c r="F31" s="216">
        <v>2</v>
      </c>
      <c r="G31" s="212" t="s">
        <v>210</v>
      </c>
      <c r="H31" s="214" t="s">
        <v>74</v>
      </c>
      <c r="I31" s="216" t="s">
        <v>7</v>
      </c>
      <c r="J31" s="29" t="s">
        <v>119</v>
      </c>
      <c r="K31" s="76"/>
      <c r="L31" s="76"/>
      <c r="M31" s="76"/>
      <c r="N31" s="76"/>
      <c r="O31" s="76"/>
      <c r="P31" s="76"/>
      <c r="Q31" s="76"/>
      <c r="R31" s="76"/>
      <c r="S31" s="76"/>
      <c r="T31" s="76"/>
      <c r="U31" s="44" t="s">
        <v>153</v>
      </c>
      <c r="V31" s="44" t="s">
        <v>154</v>
      </c>
      <c r="W31" s="228" t="s">
        <v>68</v>
      </c>
      <c r="X31" s="5"/>
      <c r="Y31" s="5"/>
      <c r="Z31" s="5"/>
    </row>
    <row r="32" spans="1:26" ht="26.25" customHeight="1">
      <c r="A32" s="215"/>
      <c r="B32" s="215"/>
      <c r="C32" s="215"/>
      <c r="D32" s="215"/>
      <c r="E32" s="215"/>
      <c r="F32" s="215"/>
      <c r="G32" s="213"/>
      <c r="H32" s="215"/>
      <c r="I32" s="215"/>
      <c r="J32" s="29" t="s">
        <v>122</v>
      </c>
      <c r="K32" s="76"/>
      <c r="L32" s="76"/>
      <c r="M32" s="76"/>
      <c r="N32" s="76"/>
      <c r="O32" s="76"/>
      <c r="P32" s="76"/>
      <c r="Q32" s="76"/>
      <c r="R32" s="76"/>
      <c r="S32" s="76"/>
      <c r="T32" s="76"/>
      <c r="U32" s="44"/>
      <c r="V32" s="44"/>
      <c r="W32" s="229"/>
      <c r="X32" s="5"/>
      <c r="Y32" s="5"/>
      <c r="Z32" s="5"/>
    </row>
    <row r="33" spans="1:26" ht="26.25" customHeight="1">
      <c r="A33" s="215"/>
      <c r="B33" s="215"/>
      <c r="C33" s="216">
        <v>2.6</v>
      </c>
      <c r="D33" s="220" t="s">
        <v>293</v>
      </c>
      <c r="E33" s="220" t="s">
        <v>298</v>
      </c>
      <c r="F33" s="216">
        <v>2</v>
      </c>
      <c r="G33" s="212" t="s">
        <v>210</v>
      </c>
      <c r="H33" s="214" t="s">
        <v>74</v>
      </c>
      <c r="I33" s="216" t="s">
        <v>7</v>
      </c>
      <c r="J33" s="29" t="s">
        <v>325</v>
      </c>
      <c r="K33" s="76">
        <v>782</v>
      </c>
      <c r="L33" s="76">
        <v>649</v>
      </c>
      <c r="M33" s="76"/>
      <c r="N33" s="76"/>
      <c r="O33" s="76"/>
      <c r="P33" s="76"/>
      <c r="Q33" s="76"/>
      <c r="R33" s="76"/>
      <c r="S33" s="76"/>
      <c r="T33" s="76"/>
      <c r="U33" s="44" t="s">
        <v>155</v>
      </c>
      <c r="V33" s="44" t="s">
        <v>156</v>
      </c>
      <c r="W33" s="225" t="s">
        <v>67</v>
      </c>
      <c r="X33" s="5"/>
      <c r="Y33" s="5"/>
      <c r="Z33" s="5"/>
    </row>
    <row r="34" spans="1:26" ht="26.25" customHeight="1">
      <c r="A34" s="215"/>
      <c r="B34" s="215"/>
      <c r="C34" s="216"/>
      <c r="D34" s="220"/>
      <c r="E34" s="220"/>
      <c r="F34" s="216"/>
      <c r="G34" s="212"/>
      <c r="H34" s="214"/>
      <c r="I34" s="216"/>
      <c r="J34" s="76" t="s">
        <v>326</v>
      </c>
      <c r="K34" s="76">
        <v>650</v>
      </c>
      <c r="L34" s="76">
        <v>503</v>
      </c>
      <c r="M34" s="76"/>
      <c r="N34" s="76"/>
      <c r="O34" s="76"/>
      <c r="P34" s="76"/>
      <c r="Q34" s="76"/>
      <c r="R34" s="76"/>
      <c r="S34" s="76"/>
      <c r="T34" s="76"/>
      <c r="U34" s="44"/>
      <c r="V34" s="44"/>
      <c r="W34" s="226"/>
      <c r="X34" s="5"/>
      <c r="Y34" s="5"/>
      <c r="Z34" s="5"/>
    </row>
    <row r="35" spans="1:26" ht="26.25" customHeight="1">
      <c r="A35" s="215"/>
      <c r="B35" s="215"/>
      <c r="C35" s="215"/>
      <c r="D35" s="215"/>
      <c r="E35" s="215"/>
      <c r="F35" s="215"/>
      <c r="G35" s="213"/>
      <c r="H35" s="215"/>
      <c r="I35" s="215"/>
      <c r="J35" s="124" t="s">
        <v>327</v>
      </c>
      <c r="K35" s="76">
        <f>K34/K33*100</f>
        <v>83.120204603580561</v>
      </c>
      <c r="L35" s="76">
        <f>L34/L33*100</f>
        <v>77.503852080123266</v>
      </c>
      <c r="M35" s="76"/>
      <c r="N35" s="76"/>
      <c r="O35" s="76"/>
      <c r="P35" s="76"/>
      <c r="Q35" s="76"/>
      <c r="R35" s="76"/>
      <c r="S35" s="76"/>
      <c r="T35" s="76"/>
      <c r="U35" s="44"/>
      <c r="V35" s="44"/>
      <c r="W35" s="227"/>
      <c r="X35" s="5"/>
      <c r="Y35" s="5"/>
      <c r="Z35" s="5"/>
    </row>
    <row r="36" spans="1:26" ht="26.25" customHeight="1">
      <c r="A36" s="49"/>
      <c r="B36" s="26"/>
      <c r="C36" s="50"/>
      <c r="D36" s="51"/>
      <c r="E36" s="55" t="s">
        <v>17</v>
      </c>
      <c r="F36" s="52">
        <f>SUM(F19:F35)</f>
        <v>14</v>
      </c>
      <c r="G36" s="49"/>
      <c r="H36" s="26"/>
      <c r="I36" s="50"/>
      <c r="J36" s="26"/>
      <c r="K36" s="26"/>
      <c r="L36" s="26"/>
      <c r="M36" s="26"/>
      <c r="N36" s="26"/>
      <c r="O36" s="26"/>
      <c r="P36" s="26"/>
      <c r="Q36" s="26"/>
      <c r="R36" s="26"/>
      <c r="S36" s="26"/>
      <c r="T36" s="26"/>
      <c r="U36" s="53"/>
      <c r="V36" s="53"/>
      <c r="W36" s="53"/>
      <c r="X36" s="5"/>
      <c r="Y36" s="5"/>
      <c r="Z36" s="5"/>
    </row>
    <row r="37" spans="1:26" ht="26.25" customHeight="1">
      <c r="A37" s="212" t="s">
        <v>28</v>
      </c>
      <c r="B37" s="216">
        <v>28</v>
      </c>
      <c r="C37" s="216">
        <v>3.1</v>
      </c>
      <c r="D37" s="220" t="s">
        <v>29</v>
      </c>
      <c r="E37" s="220" t="s">
        <v>30</v>
      </c>
      <c r="F37" s="216">
        <v>5</v>
      </c>
      <c r="G37" s="212" t="s">
        <v>290</v>
      </c>
      <c r="H37" s="214" t="s">
        <v>74</v>
      </c>
      <c r="I37" s="216" t="s">
        <v>26</v>
      </c>
      <c r="J37" s="37" t="s">
        <v>121</v>
      </c>
      <c r="K37" s="37"/>
      <c r="L37" s="37"/>
      <c r="M37" s="37"/>
      <c r="N37" s="37"/>
      <c r="O37" s="37"/>
      <c r="P37" s="37"/>
      <c r="Q37" s="37"/>
      <c r="R37" s="37"/>
      <c r="S37" s="37"/>
      <c r="T37" s="37"/>
      <c r="U37" s="44" t="s">
        <v>157</v>
      </c>
      <c r="V37" s="44" t="s">
        <v>158</v>
      </c>
      <c r="W37" s="225" t="s">
        <v>67</v>
      </c>
      <c r="X37" s="5"/>
      <c r="Y37" s="5"/>
      <c r="Z37" s="5"/>
    </row>
    <row r="38" spans="1:26" ht="26.25" customHeight="1">
      <c r="A38" s="215"/>
      <c r="B38" s="215"/>
      <c r="C38" s="215"/>
      <c r="D38" s="219"/>
      <c r="E38" s="219"/>
      <c r="F38" s="215"/>
      <c r="G38" s="213"/>
      <c r="H38" s="215"/>
      <c r="I38" s="215"/>
      <c r="J38" s="29" t="s">
        <v>119</v>
      </c>
      <c r="K38" s="76"/>
      <c r="L38" s="76"/>
      <c r="M38" s="76"/>
      <c r="N38" s="76"/>
      <c r="O38" s="76"/>
      <c r="P38" s="76"/>
      <c r="Q38" s="76"/>
      <c r="R38" s="76"/>
      <c r="S38" s="76"/>
      <c r="T38" s="76"/>
      <c r="U38" s="44" t="s">
        <v>157</v>
      </c>
      <c r="V38" s="44" t="s">
        <v>158</v>
      </c>
      <c r="W38" s="226"/>
      <c r="X38" s="5"/>
      <c r="Y38" s="5"/>
      <c r="Z38" s="5"/>
    </row>
    <row r="39" spans="1:26" ht="26.25" customHeight="1">
      <c r="A39" s="215"/>
      <c r="B39" s="215"/>
      <c r="C39" s="215"/>
      <c r="D39" s="219"/>
      <c r="E39" s="219"/>
      <c r="F39" s="215"/>
      <c r="G39" s="213"/>
      <c r="H39" s="215"/>
      <c r="I39" s="215"/>
      <c r="J39" s="37" t="s">
        <v>124</v>
      </c>
      <c r="K39" s="37"/>
      <c r="L39" s="37"/>
      <c r="M39" s="37"/>
      <c r="N39" s="37"/>
      <c r="O39" s="37"/>
      <c r="P39" s="37"/>
      <c r="Q39" s="37"/>
      <c r="R39" s="37"/>
      <c r="S39" s="37"/>
      <c r="T39" s="37"/>
      <c r="U39" s="44"/>
      <c r="V39" s="44"/>
      <c r="W39" s="227"/>
      <c r="X39" s="5"/>
      <c r="Y39" s="5"/>
      <c r="Z39" s="5"/>
    </row>
    <row r="40" spans="1:26" ht="26.25" customHeight="1">
      <c r="A40" s="215"/>
      <c r="B40" s="215"/>
      <c r="C40" s="216">
        <v>3.2</v>
      </c>
      <c r="D40" s="220" t="s">
        <v>31</v>
      </c>
      <c r="E40" s="220" t="s">
        <v>32</v>
      </c>
      <c r="F40" s="216">
        <v>4</v>
      </c>
      <c r="G40" s="212" t="s">
        <v>82</v>
      </c>
      <c r="H40" s="214" t="s">
        <v>74</v>
      </c>
      <c r="I40" s="216" t="s">
        <v>21</v>
      </c>
      <c r="J40" s="25" t="s">
        <v>121</v>
      </c>
      <c r="K40" s="120"/>
      <c r="L40" s="120"/>
      <c r="M40" s="120"/>
      <c r="N40" s="120"/>
      <c r="O40" s="120"/>
      <c r="P40" s="120"/>
      <c r="Q40" s="120"/>
      <c r="R40" s="120"/>
      <c r="S40" s="120"/>
      <c r="T40" s="120"/>
      <c r="U40" s="44" t="s">
        <v>159</v>
      </c>
      <c r="V40" s="44" t="s">
        <v>160</v>
      </c>
      <c r="W40" s="225" t="s">
        <v>67</v>
      </c>
      <c r="X40" s="5"/>
      <c r="Y40" s="5"/>
      <c r="Z40" s="5"/>
    </row>
    <row r="41" spans="1:26" ht="26.25" customHeight="1">
      <c r="A41" s="215"/>
      <c r="B41" s="215"/>
      <c r="C41" s="215"/>
      <c r="D41" s="219"/>
      <c r="E41" s="219"/>
      <c r="F41" s="215"/>
      <c r="G41" s="213"/>
      <c r="H41" s="215"/>
      <c r="I41" s="215"/>
      <c r="J41" s="25" t="s">
        <v>119</v>
      </c>
      <c r="K41" s="120"/>
      <c r="L41" s="120"/>
      <c r="M41" s="120"/>
      <c r="N41" s="120"/>
      <c r="O41" s="120"/>
      <c r="P41" s="120"/>
      <c r="Q41" s="120"/>
      <c r="R41" s="120"/>
      <c r="S41" s="120"/>
      <c r="T41" s="120"/>
      <c r="U41" s="44" t="s">
        <v>159</v>
      </c>
      <c r="V41" s="44" t="s">
        <v>160</v>
      </c>
      <c r="W41" s="226"/>
      <c r="X41" s="5"/>
      <c r="Y41" s="5"/>
      <c r="Z41" s="5"/>
    </row>
    <row r="42" spans="1:26" ht="26.25" customHeight="1">
      <c r="A42" s="215"/>
      <c r="B42" s="215"/>
      <c r="C42" s="215"/>
      <c r="D42" s="219"/>
      <c r="E42" s="219"/>
      <c r="F42" s="215"/>
      <c r="G42" s="213"/>
      <c r="H42" s="215"/>
      <c r="I42" s="215"/>
      <c r="J42" s="25" t="s">
        <v>124</v>
      </c>
      <c r="K42" s="120"/>
      <c r="L42" s="120"/>
      <c r="M42" s="120"/>
      <c r="N42" s="120"/>
      <c r="O42" s="120"/>
      <c r="P42" s="120"/>
      <c r="Q42" s="120"/>
      <c r="R42" s="120"/>
      <c r="S42" s="120"/>
      <c r="T42" s="120"/>
      <c r="U42" s="44"/>
      <c r="V42" s="44"/>
      <c r="W42" s="227"/>
      <c r="X42" s="5"/>
      <c r="Y42" s="5"/>
      <c r="Z42" s="5"/>
    </row>
    <row r="43" spans="1:26" ht="26.25" customHeight="1">
      <c r="A43" s="215"/>
      <c r="B43" s="215"/>
      <c r="C43" s="216">
        <v>3.3</v>
      </c>
      <c r="D43" s="220" t="s">
        <v>220</v>
      </c>
      <c r="E43" s="220" t="s">
        <v>219</v>
      </c>
      <c r="F43" s="216">
        <v>2</v>
      </c>
      <c r="G43" s="233" t="s">
        <v>82</v>
      </c>
      <c r="H43" s="214" t="s">
        <v>74</v>
      </c>
      <c r="I43" s="216" t="s">
        <v>21</v>
      </c>
      <c r="J43" s="38" t="s">
        <v>238</v>
      </c>
      <c r="K43" s="38"/>
      <c r="L43" s="38"/>
      <c r="M43" s="38"/>
      <c r="N43" s="38"/>
      <c r="O43" s="38"/>
      <c r="P43" s="38"/>
      <c r="Q43" s="38"/>
      <c r="R43" s="38"/>
      <c r="S43" s="38"/>
      <c r="T43" s="38"/>
      <c r="U43" s="44" t="s">
        <v>165</v>
      </c>
      <c r="V43" s="44" t="s">
        <v>166</v>
      </c>
      <c r="W43" s="225" t="s">
        <v>67</v>
      </c>
      <c r="X43" s="5"/>
      <c r="Y43" s="5"/>
      <c r="Z43" s="5"/>
    </row>
    <row r="44" spans="1:26" ht="26.25" customHeight="1">
      <c r="A44" s="215"/>
      <c r="B44" s="215"/>
      <c r="C44" s="215"/>
      <c r="D44" s="219"/>
      <c r="E44" s="219"/>
      <c r="F44" s="215"/>
      <c r="G44" s="234"/>
      <c r="H44" s="215"/>
      <c r="I44" s="215"/>
      <c r="J44" s="38" t="s">
        <v>119</v>
      </c>
      <c r="K44" s="38"/>
      <c r="L44" s="38"/>
      <c r="M44" s="38"/>
      <c r="N44" s="38"/>
      <c r="O44" s="38"/>
      <c r="P44" s="38"/>
      <c r="Q44" s="38"/>
      <c r="R44" s="38"/>
      <c r="S44" s="38"/>
      <c r="T44" s="38"/>
      <c r="U44" s="44" t="s">
        <v>165</v>
      </c>
      <c r="V44" s="44" t="s">
        <v>166</v>
      </c>
      <c r="W44" s="226"/>
      <c r="X44" s="5"/>
      <c r="Y44" s="5"/>
      <c r="Z44" s="5"/>
    </row>
    <row r="45" spans="1:26" ht="26.25" customHeight="1">
      <c r="A45" s="215"/>
      <c r="B45" s="215"/>
      <c r="C45" s="215"/>
      <c r="D45" s="219"/>
      <c r="E45" s="219"/>
      <c r="F45" s="215"/>
      <c r="G45" s="234"/>
      <c r="H45" s="215"/>
      <c r="I45" s="215"/>
      <c r="J45" s="39" t="s">
        <v>239</v>
      </c>
      <c r="K45" s="39"/>
      <c r="L45" s="39"/>
      <c r="M45" s="39"/>
      <c r="N45" s="39"/>
      <c r="O45" s="39"/>
      <c r="P45" s="39"/>
      <c r="Q45" s="39"/>
      <c r="R45" s="39"/>
      <c r="S45" s="39"/>
      <c r="T45" s="39"/>
      <c r="U45" s="44"/>
      <c r="V45" s="44"/>
      <c r="W45" s="227"/>
      <c r="X45" s="5"/>
      <c r="Y45" s="5"/>
      <c r="Z45" s="5"/>
    </row>
    <row r="46" spans="1:26" ht="26.25" customHeight="1">
      <c r="A46" s="215"/>
      <c r="B46" s="215"/>
      <c r="C46" s="216">
        <v>3.4</v>
      </c>
      <c r="D46" s="230" t="s">
        <v>221</v>
      </c>
      <c r="E46" s="220" t="s">
        <v>219</v>
      </c>
      <c r="F46" s="216">
        <v>2</v>
      </c>
      <c r="G46" s="233" t="s">
        <v>82</v>
      </c>
      <c r="H46" s="214" t="s">
        <v>74</v>
      </c>
      <c r="I46" s="216" t="s">
        <v>21</v>
      </c>
      <c r="J46" s="38" t="s">
        <v>238</v>
      </c>
      <c r="K46" s="38"/>
      <c r="L46" s="38"/>
      <c r="M46" s="38"/>
      <c r="N46" s="38"/>
      <c r="O46" s="38"/>
      <c r="P46" s="38"/>
      <c r="Q46" s="38"/>
      <c r="R46" s="38"/>
      <c r="S46" s="38"/>
      <c r="T46" s="38"/>
      <c r="U46" s="44" t="s">
        <v>165</v>
      </c>
      <c r="V46" s="44" t="s">
        <v>166</v>
      </c>
      <c r="W46" s="225" t="s">
        <v>67</v>
      </c>
      <c r="X46" s="5"/>
      <c r="Y46" s="5"/>
      <c r="Z46" s="5"/>
    </row>
    <row r="47" spans="1:26" ht="26.25" customHeight="1">
      <c r="A47" s="215"/>
      <c r="B47" s="215"/>
      <c r="C47" s="215"/>
      <c r="D47" s="231"/>
      <c r="E47" s="219"/>
      <c r="F47" s="215"/>
      <c r="G47" s="234"/>
      <c r="H47" s="215"/>
      <c r="I47" s="215"/>
      <c r="J47" s="38" t="s">
        <v>119</v>
      </c>
      <c r="K47" s="38"/>
      <c r="L47" s="38"/>
      <c r="M47" s="38"/>
      <c r="N47" s="38"/>
      <c r="O47" s="38"/>
      <c r="P47" s="38"/>
      <c r="Q47" s="38"/>
      <c r="R47" s="38"/>
      <c r="S47" s="38"/>
      <c r="T47" s="38"/>
      <c r="U47" s="44" t="s">
        <v>165</v>
      </c>
      <c r="V47" s="44" t="s">
        <v>166</v>
      </c>
      <c r="W47" s="226"/>
      <c r="X47" s="5"/>
      <c r="Y47" s="5"/>
      <c r="Z47" s="5"/>
    </row>
    <row r="48" spans="1:26" ht="26.25" customHeight="1">
      <c r="A48" s="215"/>
      <c r="B48" s="215"/>
      <c r="C48" s="215"/>
      <c r="D48" s="232"/>
      <c r="E48" s="219"/>
      <c r="F48" s="215"/>
      <c r="G48" s="234"/>
      <c r="H48" s="215"/>
      <c r="I48" s="215"/>
      <c r="J48" s="39" t="s">
        <v>239</v>
      </c>
      <c r="K48" s="39"/>
      <c r="L48" s="39"/>
      <c r="M48" s="39"/>
      <c r="N48" s="39"/>
      <c r="O48" s="39"/>
      <c r="P48" s="39"/>
      <c r="Q48" s="39"/>
      <c r="R48" s="39"/>
      <c r="S48" s="39"/>
      <c r="T48" s="39"/>
      <c r="U48" s="44"/>
      <c r="V48" s="44"/>
      <c r="W48" s="227"/>
      <c r="X48" s="5"/>
      <c r="Y48" s="5"/>
      <c r="Z48" s="5"/>
    </row>
    <row r="49" spans="1:26" ht="26.25" customHeight="1">
      <c r="A49" s="215"/>
      <c r="B49" s="215"/>
      <c r="C49" s="216">
        <v>3.5</v>
      </c>
      <c r="D49" s="230" t="s">
        <v>222</v>
      </c>
      <c r="E49" s="220" t="s">
        <v>219</v>
      </c>
      <c r="F49" s="216">
        <v>2</v>
      </c>
      <c r="G49" s="233" t="s">
        <v>82</v>
      </c>
      <c r="H49" s="214" t="s">
        <v>74</v>
      </c>
      <c r="I49" s="216" t="s">
        <v>21</v>
      </c>
      <c r="J49" s="38" t="s">
        <v>238</v>
      </c>
      <c r="K49" s="38"/>
      <c r="L49" s="38"/>
      <c r="M49" s="38"/>
      <c r="N49" s="38"/>
      <c r="O49" s="38"/>
      <c r="P49" s="38"/>
      <c r="Q49" s="38"/>
      <c r="R49" s="38"/>
      <c r="S49" s="38"/>
      <c r="T49" s="38"/>
      <c r="U49" s="44" t="s">
        <v>165</v>
      </c>
      <c r="V49" s="44" t="s">
        <v>166</v>
      </c>
      <c r="W49" s="225" t="s">
        <v>67</v>
      </c>
      <c r="X49" s="5"/>
      <c r="Y49" s="5"/>
      <c r="Z49" s="5"/>
    </row>
    <row r="50" spans="1:26" ht="26.25" customHeight="1">
      <c r="A50" s="215"/>
      <c r="B50" s="215"/>
      <c r="C50" s="215"/>
      <c r="D50" s="231"/>
      <c r="E50" s="219"/>
      <c r="F50" s="215"/>
      <c r="G50" s="234"/>
      <c r="H50" s="215"/>
      <c r="I50" s="215"/>
      <c r="J50" s="38" t="s">
        <v>119</v>
      </c>
      <c r="K50" s="38"/>
      <c r="L50" s="38"/>
      <c r="M50" s="38"/>
      <c r="N50" s="38"/>
      <c r="O50" s="38"/>
      <c r="P50" s="38"/>
      <c r="Q50" s="38"/>
      <c r="R50" s="38"/>
      <c r="S50" s="38"/>
      <c r="T50" s="38"/>
      <c r="U50" s="44" t="s">
        <v>165</v>
      </c>
      <c r="V50" s="44" t="s">
        <v>166</v>
      </c>
      <c r="W50" s="226"/>
      <c r="X50" s="5"/>
      <c r="Y50" s="5"/>
      <c r="Z50" s="5"/>
    </row>
    <row r="51" spans="1:26" ht="26.25" customHeight="1">
      <c r="A51" s="215"/>
      <c r="B51" s="215"/>
      <c r="C51" s="215"/>
      <c r="D51" s="232"/>
      <c r="E51" s="219"/>
      <c r="F51" s="215"/>
      <c r="G51" s="234"/>
      <c r="H51" s="215"/>
      <c r="I51" s="215"/>
      <c r="J51" s="39" t="s">
        <v>239</v>
      </c>
      <c r="K51" s="39"/>
      <c r="L51" s="39"/>
      <c r="M51" s="39"/>
      <c r="N51" s="39"/>
      <c r="O51" s="39"/>
      <c r="P51" s="39"/>
      <c r="Q51" s="39"/>
      <c r="R51" s="39"/>
      <c r="S51" s="39"/>
      <c r="T51" s="39"/>
      <c r="U51" s="44"/>
      <c r="V51" s="44"/>
      <c r="W51" s="227"/>
      <c r="X51" s="5"/>
      <c r="Y51" s="5"/>
      <c r="Z51" s="5"/>
    </row>
    <row r="52" spans="1:26" ht="26.25" customHeight="1">
      <c r="A52" s="215"/>
      <c r="B52" s="215"/>
      <c r="C52" s="216">
        <v>3.6</v>
      </c>
      <c r="D52" s="220" t="s">
        <v>223</v>
      </c>
      <c r="E52" s="220" t="s">
        <v>219</v>
      </c>
      <c r="F52" s="216">
        <v>2</v>
      </c>
      <c r="G52" s="212" t="s">
        <v>82</v>
      </c>
      <c r="H52" s="214" t="s">
        <v>74</v>
      </c>
      <c r="I52" s="216" t="s">
        <v>21</v>
      </c>
      <c r="J52" s="38" t="s">
        <v>238</v>
      </c>
      <c r="K52" s="38"/>
      <c r="L52" s="38"/>
      <c r="M52" s="38"/>
      <c r="N52" s="38"/>
      <c r="O52" s="38"/>
      <c r="P52" s="38"/>
      <c r="Q52" s="38"/>
      <c r="R52" s="38"/>
      <c r="S52" s="38"/>
      <c r="T52" s="38"/>
      <c r="U52" s="44" t="s">
        <v>161</v>
      </c>
      <c r="V52" s="44" t="s">
        <v>162</v>
      </c>
      <c r="W52" s="225" t="s">
        <v>67</v>
      </c>
      <c r="X52" s="5"/>
      <c r="Y52" s="5"/>
      <c r="Z52" s="5"/>
    </row>
    <row r="53" spans="1:26" ht="26.25" customHeight="1">
      <c r="A53" s="215"/>
      <c r="B53" s="215"/>
      <c r="C53" s="215"/>
      <c r="D53" s="219"/>
      <c r="E53" s="219"/>
      <c r="F53" s="215"/>
      <c r="G53" s="213"/>
      <c r="H53" s="215"/>
      <c r="I53" s="215"/>
      <c r="J53" s="38" t="s">
        <v>119</v>
      </c>
      <c r="K53" s="38"/>
      <c r="L53" s="38"/>
      <c r="M53" s="38"/>
      <c r="N53" s="38"/>
      <c r="O53" s="38"/>
      <c r="P53" s="38"/>
      <c r="Q53" s="38"/>
      <c r="R53" s="38"/>
      <c r="S53" s="38"/>
      <c r="T53" s="38"/>
      <c r="U53" s="44" t="s">
        <v>161</v>
      </c>
      <c r="V53" s="44" t="s">
        <v>162</v>
      </c>
      <c r="W53" s="226"/>
      <c r="X53" s="5"/>
      <c r="Y53" s="5"/>
      <c r="Z53" s="5"/>
    </row>
    <row r="54" spans="1:26" ht="26.25" customHeight="1">
      <c r="A54" s="215"/>
      <c r="B54" s="215"/>
      <c r="C54" s="215"/>
      <c r="D54" s="219"/>
      <c r="E54" s="219"/>
      <c r="F54" s="215"/>
      <c r="G54" s="213"/>
      <c r="H54" s="215"/>
      <c r="I54" s="215"/>
      <c r="J54" s="39" t="s">
        <v>239</v>
      </c>
      <c r="K54" s="39"/>
      <c r="L54" s="39"/>
      <c r="M54" s="39"/>
      <c r="N54" s="39"/>
      <c r="O54" s="39"/>
      <c r="P54" s="39"/>
      <c r="Q54" s="39"/>
      <c r="R54" s="39"/>
      <c r="S54" s="39"/>
      <c r="T54" s="39"/>
      <c r="U54" s="44"/>
      <c r="V54" s="44"/>
      <c r="W54" s="227"/>
      <c r="X54" s="5"/>
      <c r="Y54" s="5"/>
      <c r="Z54" s="5"/>
    </row>
    <row r="55" spans="1:26" ht="26.25" customHeight="1">
      <c r="A55" s="215"/>
      <c r="B55" s="215"/>
      <c r="C55" s="216">
        <v>3.7</v>
      </c>
      <c r="D55" s="220" t="s">
        <v>33</v>
      </c>
      <c r="E55" s="220" t="s">
        <v>34</v>
      </c>
      <c r="F55" s="216">
        <v>3</v>
      </c>
      <c r="G55" s="212" t="s">
        <v>82</v>
      </c>
      <c r="H55" s="214" t="s">
        <v>74</v>
      </c>
      <c r="I55" s="216" t="s">
        <v>21</v>
      </c>
      <c r="J55" s="73" t="s">
        <v>121</v>
      </c>
      <c r="K55" s="120"/>
      <c r="L55" s="120"/>
      <c r="M55" s="120"/>
      <c r="N55" s="120"/>
      <c r="O55" s="120"/>
      <c r="P55" s="120"/>
      <c r="Q55" s="120"/>
      <c r="R55" s="120"/>
      <c r="S55" s="120"/>
      <c r="T55" s="120"/>
      <c r="U55" s="44" t="s">
        <v>163</v>
      </c>
      <c r="V55" s="44" t="s">
        <v>164</v>
      </c>
      <c r="W55" s="225" t="s">
        <v>67</v>
      </c>
      <c r="X55" s="5"/>
      <c r="Y55" s="5"/>
      <c r="Z55" s="5"/>
    </row>
    <row r="56" spans="1:26" ht="26.25" customHeight="1">
      <c r="A56" s="215"/>
      <c r="B56" s="215"/>
      <c r="C56" s="215"/>
      <c r="D56" s="219"/>
      <c r="E56" s="219"/>
      <c r="F56" s="215"/>
      <c r="G56" s="213"/>
      <c r="H56" s="215"/>
      <c r="I56" s="215"/>
      <c r="J56" s="73" t="s">
        <v>119</v>
      </c>
      <c r="K56" s="120"/>
      <c r="L56" s="120"/>
      <c r="M56" s="120"/>
      <c r="N56" s="120"/>
      <c r="O56" s="120"/>
      <c r="P56" s="120"/>
      <c r="Q56" s="120"/>
      <c r="R56" s="120"/>
      <c r="S56" s="120"/>
      <c r="T56" s="120"/>
      <c r="U56" s="44" t="s">
        <v>163</v>
      </c>
      <c r="V56" s="44" t="s">
        <v>164</v>
      </c>
      <c r="W56" s="226"/>
      <c r="X56" s="5"/>
      <c r="Y56" s="5"/>
      <c r="Z56" s="5"/>
    </row>
    <row r="57" spans="1:26" ht="26.25" customHeight="1">
      <c r="A57" s="215"/>
      <c r="B57" s="215"/>
      <c r="C57" s="215"/>
      <c r="D57" s="219"/>
      <c r="E57" s="219"/>
      <c r="F57" s="215"/>
      <c r="G57" s="213"/>
      <c r="H57" s="215"/>
      <c r="I57" s="215"/>
      <c r="J57" s="72" t="s">
        <v>125</v>
      </c>
      <c r="K57" s="119"/>
      <c r="L57" s="119"/>
      <c r="M57" s="119"/>
      <c r="N57" s="119"/>
      <c r="O57" s="119"/>
      <c r="P57" s="119"/>
      <c r="Q57" s="119"/>
      <c r="R57" s="119"/>
      <c r="S57" s="119"/>
      <c r="T57" s="119"/>
      <c r="U57" s="44"/>
      <c r="V57" s="44"/>
      <c r="W57" s="227"/>
      <c r="X57" s="5"/>
      <c r="Y57" s="5"/>
      <c r="Z57" s="5"/>
    </row>
    <row r="58" spans="1:26" ht="26.25" customHeight="1">
      <c r="A58" s="215"/>
      <c r="B58" s="215"/>
      <c r="C58" s="216">
        <v>3.8</v>
      </c>
      <c r="D58" s="230" t="s">
        <v>35</v>
      </c>
      <c r="E58" s="230" t="s">
        <v>70</v>
      </c>
      <c r="F58" s="235">
        <v>4</v>
      </c>
      <c r="G58" s="230" t="s">
        <v>77</v>
      </c>
      <c r="H58" s="73" t="s">
        <v>74</v>
      </c>
      <c r="I58" s="235" t="s">
        <v>7</v>
      </c>
      <c r="J58" s="38" t="s">
        <v>118</v>
      </c>
      <c r="K58" s="38"/>
      <c r="L58" s="144">
        <v>15.121387283236995</v>
      </c>
      <c r="M58" s="38"/>
      <c r="N58" s="38"/>
      <c r="O58" s="38"/>
      <c r="P58" s="38"/>
      <c r="Q58" s="38"/>
      <c r="R58" s="38"/>
      <c r="S58" s="38"/>
      <c r="T58" s="38"/>
      <c r="U58" s="44" t="s">
        <v>165</v>
      </c>
      <c r="V58" s="44" t="s">
        <v>166</v>
      </c>
      <c r="W58" s="238" t="s">
        <v>71</v>
      </c>
      <c r="X58" s="5"/>
      <c r="Y58" s="5"/>
      <c r="Z58" s="5"/>
    </row>
    <row r="59" spans="1:26" ht="26.25" customHeight="1">
      <c r="A59" s="215"/>
      <c r="B59" s="215"/>
      <c r="C59" s="215"/>
      <c r="D59" s="231"/>
      <c r="E59" s="231"/>
      <c r="F59" s="236"/>
      <c r="G59" s="231"/>
      <c r="H59" s="71"/>
      <c r="I59" s="236"/>
      <c r="J59" s="38" t="s">
        <v>119</v>
      </c>
      <c r="K59" s="38"/>
      <c r="L59" s="144">
        <v>15.384615384615385</v>
      </c>
      <c r="M59" s="38"/>
      <c r="N59" s="38"/>
      <c r="O59" s="38"/>
      <c r="P59" s="38"/>
      <c r="Q59" s="38"/>
      <c r="R59" s="38"/>
      <c r="S59" s="38"/>
      <c r="T59" s="38"/>
      <c r="U59" s="44" t="s">
        <v>165</v>
      </c>
      <c r="V59" s="44" t="s">
        <v>166</v>
      </c>
      <c r="W59" s="239"/>
      <c r="X59" s="5"/>
      <c r="Y59" s="5"/>
      <c r="Z59" s="5"/>
    </row>
    <row r="60" spans="1:26" ht="26.25" customHeight="1">
      <c r="A60" s="215"/>
      <c r="B60" s="215"/>
      <c r="C60" s="215"/>
      <c r="D60" s="232"/>
      <c r="E60" s="232"/>
      <c r="F60" s="237"/>
      <c r="G60" s="232"/>
      <c r="H60" s="71"/>
      <c r="I60" s="237"/>
      <c r="J60" s="39" t="s">
        <v>120</v>
      </c>
      <c r="K60" s="39"/>
      <c r="L60" s="39">
        <f>L59/L58*100</f>
        <v>101.74076687838156</v>
      </c>
      <c r="M60" s="39"/>
      <c r="N60" s="39"/>
      <c r="O60" s="39"/>
      <c r="P60" s="39"/>
      <c r="Q60" s="39"/>
      <c r="R60" s="39"/>
      <c r="S60" s="39"/>
      <c r="T60" s="39"/>
      <c r="U60" s="44"/>
      <c r="V60" s="44"/>
      <c r="W60" s="240"/>
      <c r="X60" s="5"/>
      <c r="Y60" s="5"/>
      <c r="Z60" s="5"/>
    </row>
    <row r="61" spans="1:26" ht="26.25" customHeight="1">
      <c r="A61" s="215"/>
      <c r="B61" s="215"/>
      <c r="C61" s="216">
        <v>3.9</v>
      </c>
      <c r="D61" s="218" t="s">
        <v>117</v>
      </c>
      <c r="E61" s="220" t="s">
        <v>81</v>
      </c>
      <c r="F61" s="216">
        <v>2</v>
      </c>
      <c r="G61" s="220" t="s">
        <v>74</v>
      </c>
      <c r="H61" s="24"/>
      <c r="I61" s="216" t="s">
        <v>21</v>
      </c>
      <c r="J61" s="39" t="s">
        <v>215</v>
      </c>
      <c r="K61" s="39"/>
      <c r="L61" s="39"/>
      <c r="M61" s="39"/>
      <c r="N61" s="39"/>
      <c r="O61" s="39"/>
      <c r="P61" s="39"/>
      <c r="Q61" s="39"/>
      <c r="R61" s="39"/>
      <c r="S61" s="39"/>
      <c r="T61" s="39"/>
      <c r="U61" s="44"/>
      <c r="V61" s="44"/>
      <c r="W61" s="225" t="s">
        <v>67</v>
      </c>
      <c r="X61" s="5"/>
      <c r="Y61" s="5"/>
      <c r="Z61" s="5"/>
    </row>
    <row r="62" spans="1:26" ht="26.25" customHeight="1">
      <c r="A62" s="215"/>
      <c r="B62" s="215"/>
      <c r="C62" s="215"/>
      <c r="D62" s="219"/>
      <c r="E62" s="221"/>
      <c r="F62" s="215"/>
      <c r="G62" s="221"/>
      <c r="H62" s="24"/>
      <c r="I62" s="215"/>
      <c r="J62" s="39" t="s">
        <v>216</v>
      </c>
      <c r="K62" s="39"/>
      <c r="L62" s="39"/>
      <c r="M62" s="39"/>
      <c r="N62" s="39"/>
      <c r="O62" s="39"/>
      <c r="P62" s="39"/>
      <c r="Q62" s="39"/>
      <c r="R62" s="39"/>
      <c r="S62" s="39"/>
      <c r="T62" s="39"/>
      <c r="U62" s="44"/>
      <c r="V62" s="44"/>
      <c r="W62" s="226"/>
      <c r="X62" s="5"/>
      <c r="Y62" s="5"/>
      <c r="Z62" s="5"/>
    </row>
    <row r="63" spans="1:26" ht="26.25" customHeight="1">
      <c r="A63" s="215"/>
      <c r="B63" s="215"/>
      <c r="C63" s="215"/>
      <c r="D63" s="219"/>
      <c r="E63" s="221"/>
      <c r="F63" s="215"/>
      <c r="G63" s="221"/>
      <c r="H63" s="24"/>
      <c r="I63" s="215"/>
      <c r="J63" s="39" t="s">
        <v>217</v>
      </c>
      <c r="K63" s="39"/>
      <c r="L63" s="39"/>
      <c r="M63" s="39"/>
      <c r="N63" s="39"/>
      <c r="O63" s="39"/>
      <c r="P63" s="39"/>
      <c r="Q63" s="39"/>
      <c r="R63" s="39"/>
      <c r="S63" s="39"/>
      <c r="T63" s="39"/>
      <c r="U63" s="44"/>
      <c r="V63" s="44"/>
      <c r="W63" s="227"/>
      <c r="X63" s="5"/>
      <c r="Y63" s="5"/>
      <c r="Z63" s="5"/>
    </row>
    <row r="64" spans="1:26" ht="26.25" customHeight="1">
      <c r="A64" s="215"/>
      <c r="B64" s="215"/>
      <c r="C64" s="241">
        <v>3.1</v>
      </c>
      <c r="D64" s="220" t="s">
        <v>224</v>
      </c>
      <c r="E64" s="220" t="s">
        <v>37</v>
      </c>
      <c r="F64" s="216">
        <v>2</v>
      </c>
      <c r="G64" s="212" t="s">
        <v>82</v>
      </c>
      <c r="H64" s="214" t="s">
        <v>74</v>
      </c>
      <c r="I64" s="216" t="s">
        <v>27</v>
      </c>
      <c r="J64" s="38" t="s">
        <v>126</v>
      </c>
      <c r="K64" s="38"/>
      <c r="L64" s="38"/>
      <c r="M64" s="38"/>
      <c r="N64" s="38"/>
      <c r="O64" s="38"/>
      <c r="P64" s="38"/>
      <c r="Q64" s="38"/>
      <c r="R64" s="38"/>
      <c r="S64" s="38"/>
      <c r="T64" s="38"/>
      <c r="U64" s="44" t="s">
        <v>167</v>
      </c>
      <c r="V64" s="44" t="s">
        <v>168</v>
      </c>
      <c r="W64" s="225" t="s">
        <v>67</v>
      </c>
      <c r="X64" s="5"/>
      <c r="Y64" s="5"/>
      <c r="Z64" s="5"/>
    </row>
    <row r="65" spans="1:26" ht="26.25" customHeight="1">
      <c r="A65" s="215"/>
      <c r="B65" s="215"/>
      <c r="C65" s="242"/>
      <c r="D65" s="219"/>
      <c r="E65" s="219"/>
      <c r="F65" s="215"/>
      <c r="G65" s="213"/>
      <c r="H65" s="215"/>
      <c r="I65" s="215"/>
      <c r="J65" s="38" t="s">
        <v>127</v>
      </c>
      <c r="K65" s="38"/>
      <c r="L65" s="38"/>
      <c r="M65" s="38"/>
      <c r="N65" s="38"/>
      <c r="O65" s="38"/>
      <c r="P65" s="38"/>
      <c r="Q65" s="38"/>
      <c r="R65" s="38"/>
      <c r="S65" s="38"/>
      <c r="T65" s="38"/>
      <c r="U65" s="44" t="s">
        <v>167</v>
      </c>
      <c r="V65" s="44" t="s">
        <v>168</v>
      </c>
      <c r="W65" s="226"/>
      <c r="X65" s="5"/>
      <c r="Y65" s="5"/>
      <c r="Z65" s="5"/>
    </row>
    <row r="66" spans="1:26" ht="26.25" customHeight="1">
      <c r="A66" s="215"/>
      <c r="B66" s="215"/>
      <c r="C66" s="242"/>
      <c r="D66" s="219"/>
      <c r="E66" s="219"/>
      <c r="F66" s="215"/>
      <c r="G66" s="213"/>
      <c r="H66" s="215"/>
      <c r="I66" s="215"/>
      <c r="J66" s="25" t="s">
        <v>128</v>
      </c>
      <c r="K66" s="120"/>
      <c r="L66" s="120"/>
      <c r="M66" s="120"/>
      <c r="N66" s="120"/>
      <c r="O66" s="120"/>
      <c r="P66" s="120"/>
      <c r="Q66" s="120"/>
      <c r="R66" s="120"/>
      <c r="S66" s="120"/>
      <c r="T66" s="120"/>
      <c r="U66" s="44"/>
      <c r="V66" s="44"/>
      <c r="W66" s="227"/>
      <c r="X66" s="5"/>
      <c r="Y66" s="5"/>
      <c r="Z66" s="5"/>
    </row>
    <row r="67" spans="1:26" ht="26.25" customHeight="1">
      <c r="A67" s="11"/>
      <c r="B67" s="27"/>
      <c r="C67" s="52"/>
      <c r="D67" s="55"/>
      <c r="E67" s="55" t="s">
        <v>17</v>
      </c>
      <c r="F67" s="52">
        <f>SUM(F37:F66)</f>
        <v>28</v>
      </c>
      <c r="G67" s="11"/>
      <c r="H67" s="27"/>
      <c r="I67" s="52"/>
      <c r="J67" s="27"/>
      <c r="K67" s="27"/>
      <c r="L67" s="27"/>
      <c r="M67" s="27"/>
      <c r="N67" s="27"/>
      <c r="O67" s="27"/>
      <c r="P67" s="27"/>
      <c r="Q67" s="27"/>
      <c r="R67" s="27"/>
      <c r="S67" s="27"/>
      <c r="T67" s="27"/>
      <c r="U67" s="27"/>
      <c r="V67" s="27"/>
      <c r="W67" s="27"/>
      <c r="X67" s="7"/>
      <c r="Y67" s="7"/>
      <c r="Z67" s="7"/>
    </row>
    <row r="68" spans="1:26" ht="26.25" customHeight="1">
      <c r="A68" s="212" t="s">
        <v>38</v>
      </c>
      <c r="B68" s="216">
        <v>10</v>
      </c>
      <c r="C68" s="45">
        <v>4.0999999999999996</v>
      </c>
      <c r="D68" s="46" t="s">
        <v>39</v>
      </c>
      <c r="E68" s="46" t="s">
        <v>40</v>
      </c>
      <c r="F68" s="45">
        <v>2</v>
      </c>
      <c r="G68" s="111" t="s">
        <v>79</v>
      </c>
      <c r="H68" s="25" t="s">
        <v>74</v>
      </c>
      <c r="I68" s="45" t="s">
        <v>27</v>
      </c>
      <c r="J68" s="25" t="s">
        <v>212</v>
      </c>
      <c r="K68" s="120"/>
      <c r="L68" s="120"/>
      <c r="M68" s="120"/>
      <c r="N68" s="120"/>
      <c r="O68" s="120"/>
      <c r="P68" s="120"/>
      <c r="Q68" s="120"/>
      <c r="R68" s="120"/>
      <c r="S68" s="120"/>
      <c r="T68" s="120"/>
      <c r="U68" s="44" t="s">
        <v>169</v>
      </c>
      <c r="V68" s="44" t="s">
        <v>170</v>
      </c>
      <c r="W68" s="228" t="s">
        <v>68</v>
      </c>
      <c r="X68" s="5"/>
      <c r="Y68" s="5"/>
      <c r="Z68" s="5"/>
    </row>
    <row r="69" spans="1:26" ht="26.25" customHeight="1">
      <c r="A69" s="215"/>
      <c r="B69" s="215"/>
      <c r="C69" s="45">
        <v>4.2</v>
      </c>
      <c r="D69" s="46" t="s">
        <v>41</v>
      </c>
      <c r="E69" s="46" t="s">
        <v>42</v>
      </c>
      <c r="F69" s="45">
        <v>3</v>
      </c>
      <c r="G69" s="111" t="s">
        <v>79</v>
      </c>
      <c r="H69" s="25" t="s">
        <v>74</v>
      </c>
      <c r="I69" s="45" t="s">
        <v>7</v>
      </c>
      <c r="J69" s="25" t="s">
        <v>212</v>
      </c>
      <c r="K69" s="120"/>
      <c r="L69" s="120"/>
      <c r="M69" s="120"/>
      <c r="N69" s="120"/>
      <c r="O69" s="120"/>
      <c r="P69" s="120"/>
      <c r="Q69" s="120"/>
      <c r="R69" s="120"/>
      <c r="S69" s="120"/>
      <c r="T69" s="120"/>
      <c r="U69" s="44" t="s">
        <v>171</v>
      </c>
      <c r="V69" s="44" t="s">
        <v>172</v>
      </c>
      <c r="W69" s="229"/>
      <c r="X69" s="5"/>
      <c r="Y69" s="5"/>
      <c r="Z69" s="5"/>
    </row>
    <row r="70" spans="1:26" ht="26.25" customHeight="1">
      <c r="A70" s="215"/>
      <c r="B70" s="215"/>
      <c r="C70" s="45">
        <v>4.3</v>
      </c>
      <c r="D70" s="46" t="s">
        <v>43</v>
      </c>
      <c r="E70" s="46" t="s">
        <v>44</v>
      </c>
      <c r="F70" s="45">
        <v>2</v>
      </c>
      <c r="G70" s="111" t="s">
        <v>79</v>
      </c>
      <c r="H70" s="25" t="s">
        <v>74</v>
      </c>
      <c r="I70" s="45" t="s">
        <v>21</v>
      </c>
      <c r="J70" s="25" t="s">
        <v>213</v>
      </c>
      <c r="K70" s="120"/>
      <c r="L70" s="120"/>
      <c r="M70" s="120"/>
      <c r="N70" s="120"/>
      <c r="O70" s="120"/>
      <c r="P70" s="120"/>
      <c r="Q70" s="120"/>
      <c r="R70" s="120"/>
      <c r="S70" s="120"/>
      <c r="T70" s="120"/>
      <c r="U70" s="44" t="s">
        <v>173</v>
      </c>
      <c r="V70" s="44" t="s">
        <v>174</v>
      </c>
      <c r="W70" s="47" t="s">
        <v>67</v>
      </c>
      <c r="X70" s="5"/>
      <c r="Y70" s="5"/>
      <c r="Z70" s="5"/>
    </row>
    <row r="71" spans="1:26" ht="26.25" customHeight="1">
      <c r="A71" s="215"/>
      <c r="B71" s="215"/>
      <c r="C71" s="45">
        <v>4.4000000000000004</v>
      </c>
      <c r="D71" s="56" t="s">
        <v>72</v>
      </c>
      <c r="E71" s="56" t="s">
        <v>45</v>
      </c>
      <c r="F71" s="45">
        <v>2</v>
      </c>
      <c r="G71" s="111" t="s">
        <v>79</v>
      </c>
      <c r="H71" s="25"/>
      <c r="I71" s="45" t="s">
        <v>7</v>
      </c>
      <c r="J71" s="25" t="s">
        <v>214</v>
      </c>
      <c r="K71" s="120"/>
      <c r="L71" s="120"/>
      <c r="M71" s="120"/>
      <c r="N71" s="120"/>
      <c r="O71" s="120"/>
      <c r="P71" s="120"/>
      <c r="Q71" s="120"/>
      <c r="R71" s="120"/>
      <c r="S71" s="120"/>
      <c r="T71" s="120"/>
      <c r="U71" s="44"/>
      <c r="V71" s="44"/>
      <c r="W71" s="78" t="s">
        <v>67</v>
      </c>
      <c r="X71" s="5"/>
      <c r="Y71" s="5"/>
      <c r="Z71" s="5"/>
    </row>
    <row r="72" spans="1:26" ht="26.25" customHeight="1">
      <c r="A72" s="215"/>
      <c r="B72" s="215"/>
      <c r="C72" s="45">
        <v>4.5</v>
      </c>
      <c r="D72" s="46" t="s">
        <v>46</v>
      </c>
      <c r="E72" s="46" t="s">
        <v>47</v>
      </c>
      <c r="F72" s="45">
        <v>1</v>
      </c>
      <c r="G72" s="111" t="s">
        <v>79</v>
      </c>
      <c r="H72" s="25" t="s">
        <v>74</v>
      </c>
      <c r="I72" s="45" t="s">
        <v>21</v>
      </c>
      <c r="J72" s="25" t="s">
        <v>212</v>
      </c>
      <c r="K72" s="120"/>
      <c r="L72" s="120"/>
      <c r="M72" s="120"/>
      <c r="N72" s="120"/>
      <c r="O72" s="120"/>
      <c r="P72" s="120"/>
      <c r="Q72" s="120"/>
      <c r="R72" s="120"/>
      <c r="S72" s="120"/>
      <c r="T72" s="120"/>
      <c r="U72" s="44" t="s">
        <v>176</v>
      </c>
      <c r="V72" s="44" t="s">
        <v>177</v>
      </c>
      <c r="W72" s="47" t="s">
        <v>67</v>
      </c>
      <c r="X72" s="5"/>
      <c r="Y72" s="5"/>
      <c r="Z72" s="5"/>
    </row>
    <row r="73" spans="1:26" ht="26.25" customHeight="1">
      <c r="A73" s="11"/>
      <c r="B73" s="27"/>
      <c r="C73" s="52"/>
      <c r="D73" s="55"/>
      <c r="E73" s="55" t="s">
        <v>17</v>
      </c>
      <c r="F73" s="52">
        <f>SUM(F68:F72)</f>
        <v>10</v>
      </c>
      <c r="G73" s="11"/>
      <c r="H73" s="27"/>
      <c r="I73" s="52"/>
      <c r="J73" s="27"/>
      <c r="K73" s="27"/>
      <c r="L73" s="27"/>
      <c r="M73" s="27"/>
      <c r="N73" s="27"/>
      <c r="O73" s="27"/>
      <c r="P73" s="27"/>
      <c r="Q73" s="27"/>
      <c r="R73" s="27"/>
      <c r="S73" s="27"/>
      <c r="T73" s="27"/>
      <c r="U73" s="27"/>
      <c r="V73" s="27"/>
      <c r="W73" s="27"/>
      <c r="X73" s="5"/>
      <c r="Y73" s="5"/>
      <c r="Z73" s="5"/>
    </row>
    <row r="74" spans="1:26" ht="26.25" customHeight="1">
      <c r="A74" s="243" t="s">
        <v>209</v>
      </c>
      <c r="B74" s="244">
        <v>8</v>
      </c>
      <c r="C74" s="245">
        <v>5.0999999999999996</v>
      </c>
      <c r="D74" s="230" t="s">
        <v>225</v>
      </c>
      <c r="E74" s="235" t="s">
        <v>37</v>
      </c>
      <c r="F74" s="245">
        <v>2</v>
      </c>
      <c r="G74" s="230" t="s">
        <v>74</v>
      </c>
      <c r="H74" s="25" t="s">
        <v>74</v>
      </c>
      <c r="I74" s="245" t="s">
        <v>7</v>
      </c>
      <c r="J74" s="38" t="s">
        <v>126</v>
      </c>
      <c r="K74" s="38"/>
      <c r="L74" s="38"/>
      <c r="M74" s="38"/>
      <c r="N74" s="38"/>
      <c r="O74" s="38"/>
      <c r="P74" s="38"/>
      <c r="Q74" s="38"/>
      <c r="R74" s="38"/>
      <c r="S74" s="38"/>
      <c r="T74" s="38"/>
      <c r="U74" s="44" t="s">
        <v>175</v>
      </c>
      <c r="V74" s="44" t="s">
        <v>168</v>
      </c>
      <c r="W74" s="225" t="s">
        <v>67</v>
      </c>
      <c r="X74" s="5"/>
      <c r="Y74" s="5"/>
      <c r="Z74" s="5"/>
    </row>
    <row r="75" spans="1:26" ht="26.25" customHeight="1">
      <c r="A75" s="243"/>
      <c r="B75" s="244"/>
      <c r="C75" s="246"/>
      <c r="D75" s="231"/>
      <c r="E75" s="236"/>
      <c r="F75" s="246"/>
      <c r="G75" s="231"/>
      <c r="H75" s="25"/>
      <c r="I75" s="246"/>
      <c r="J75" s="38" t="s">
        <v>127</v>
      </c>
      <c r="K75" s="38"/>
      <c r="L75" s="38"/>
      <c r="M75" s="38"/>
      <c r="N75" s="38"/>
      <c r="O75" s="38"/>
      <c r="P75" s="38"/>
      <c r="Q75" s="38"/>
      <c r="R75" s="38"/>
      <c r="S75" s="38"/>
      <c r="T75" s="38"/>
      <c r="U75" s="44"/>
      <c r="V75" s="44"/>
      <c r="W75" s="226"/>
      <c r="X75" s="5"/>
      <c r="Y75" s="5"/>
      <c r="Z75" s="5"/>
    </row>
    <row r="76" spans="1:26" ht="26.25" customHeight="1">
      <c r="A76" s="243"/>
      <c r="B76" s="244"/>
      <c r="C76" s="247"/>
      <c r="D76" s="232"/>
      <c r="E76" s="237"/>
      <c r="F76" s="247"/>
      <c r="G76" s="232"/>
      <c r="H76" s="25"/>
      <c r="I76" s="247"/>
      <c r="J76" s="25" t="s">
        <v>128</v>
      </c>
      <c r="K76" s="120"/>
      <c r="L76" s="120"/>
      <c r="M76" s="120"/>
      <c r="N76" s="120"/>
      <c r="O76" s="120"/>
      <c r="P76" s="120"/>
      <c r="Q76" s="120"/>
      <c r="R76" s="120"/>
      <c r="S76" s="120"/>
      <c r="T76" s="120"/>
      <c r="U76" s="44"/>
      <c r="V76" s="44"/>
      <c r="W76" s="227"/>
      <c r="X76" s="5"/>
      <c r="Y76" s="5"/>
      <c r="Z76" s="5"/>
    </row>
    <row r="77" spans="1:26" ht="26.25" customHeight="1">
      <c r="A77" s="243"/>
      <c r="B77" s="244"/>
      <c r="C77" s="45">
        <v>5.2</v>
      </c>
      <c r="D77" s="46" t="s">
        <v>49</v>
      </c>
      <c r="E77" s="46" t="s">
        <v>50</v>
      </c>
      <c r="F77" s="45">
        <v>2</v>
      </c>
      <c r="G77" s="111" t="s">
        <v>74</v>
      </c>
      <c r="H77" s="25" t="s">
        <v>74</v>
      </c>
      <c r="I77" s="45" t="s">
        <v>21</v>
      </c>
      <c r="J77" s="25" t="s">
        <v>208</v>
      </c>
      <c r="K77" s="120"/>
      <c r="L77" s="120"/>
      <c r="M77" s="120"/>
      <c r="N77" s="120"/>
      <c r="O77" s="120"/>
      <c r="P77" s="120"/>
      <c r="Q77" s="120"/>
      <c r="R77" s="120"/>
      <c r="S77" s="120"/>
      <c r="T77" s="120"/>
      <c r="U77" s="44" t="s">
        <v>178</v>
      </c>
      <c r="V77" s="44" t="s">
        <v>179</v>
      </c>
      <c r="W77" s="48" t="s">
        <v>68</v>
      </c>
      <c r="X77" s="5"/>
      <c r="Y77" s="5"/>
      <c r="Z77" s="5"/>
    </row>
    <row r="78" spans="1:26" ht="26.25" customHeight="1">
      <c r="A78" s="243"/>
      <c r="B78" s="244"/>
      <c r="C78" s="45">
        <v>5.3</v>
      </c>
      <c r="D78" s="46" t="s">
        <v>51</v>
      </c>
      <c r="E78" s="46" t="s">
        <v>52</v>
      </c>
      <c r="F78" s="45">
        <v>2</v>
      </c>
      <c r="G78" s="112" t="s">
        <v>74</v>
      </c>
      <c r="H78" s="25" t="s">
        <v>74</v>
      </c>
      <c r="I78" s="45" t="s">
        <v>7</v>
      </c>
      <c r="J78" s="25" t="s">
        <v>129</v>
      </c>
      <c r="K78" s="120"/>
      <c r="L78" s="120"/>
      <c r="M78" s="120"/>
      <c r="N78" s="120"/>
      <c r="O78" s="120"/>
      <c r="P78" s="120"/>
      <c r="Q78" s="120"/>
      <c r="R78" s="120"/>
      <c r="S78" s="120"/>
      <c r="T78" s="120"/>
      <c r="U78" s="54" t="s">
        <v>180</v>
      </c>
      <c r="V78" s="44" t="s">
        <v>181</v>
      </c>
      <c r="W78" s="48" t="s">
        <v>68</v>
      </c>
      <c r="X78" s="5"/>
      <c r="Y78" s="5"/>
      <c r="Z78" s="5"/>
    </row>
    <row r="79" spans="1:26" ht="26.25" customHeight="1">
      <c r="A79" s="243"/>
      <c r="B79" s="244"/>
      <c r="C79" s="216">
        <v>5.4</v>
      </c>
      <c r="D79" s="220" t="s">
        <v>53</v>
      </c>
      <c r="E79" s="220" t="s">
        <v>54</v>
      </c>
      <c r="F79" s="216">
        <v>2</v>
      </c>
      <c r="G79" s="220" t="s">
        <v>74</v>
      </c>
      <c r="H79" s="214" t="s">
        <v>74</v>
      </c>
      <c r="I79" s="216" t="s">
        <v>26</v>
      </c>
      <c r="J79" s="38" t="s">
        <v>118</v>
      </c>
      <c r="K79" s="38"/>
      <c r="L79" s="38"/>
      <c r="M79" s="38"/>
      <c r="N79" s="38"/>
      <c r="O79" s="38"/>
      <c r="P79" s="38"/>
      <c r="Q79" s="38"/>
      <c r="R79" s="38"/>
      <c r="S79" s="38"/>
      <c r="T79" s="38"/>
      <c r="U79" s="54" t="s">
        <v>180</v>
      </c>
      <c r="V79" s="44" t="s">
        <v>182</v>
      </c>
      <c r="W79" s="225" t="s">
        <v>67</v>
      </c>
      <c r="X79" s="5"/>
      <c r="Y79" s="5"/>
      <c r="Z79" s="5"/>
    </row>
    <row r="80" spans="1:26" ht="26.25" customHeight="1">
      <c r="A80" s="243"/>
      <c r="B80" s="244"/>
      <c r="C80" s="215"/>
      <c r="D80" s="215"/>
      <c r="E80" s="215"/>
      <c r="F80" s="215"/>
      <c r="G80" s="221"/>
      <c r="H80" s="215"/>
      <c r="I80" s="215"/>
      <c r="J80" s="38" t="s">
        <v>119</v>
      </c>
      <c r="K80" s="38"/>
      <c r="L80" s="38"/>
      <c r="M80" s="38"/>
      <c r="N80" s="38"/>
      <c r="O80" s="38"/>
      <c r="P80" s="38"/>
      <c r="Q80" s="38"/>
      <c r="R80" s="38"/>
      <c r="S80" s="38"/>
      <c r="T80" s="38"/>
      <c r="U80" s="44" t="s">
        <v>183</v>
      </c>
      <c r="V80" s="44" t="s">
        <v>182</v>
      </c>
      <c r="W80" s="226"/>
      <c r="X80" s="5"/>
      <c r="Y80" s="5"/>
      <c r="Z80" s="5"/>
    </row>
    <row r="81" spans="1:26" ht="26.25" customHeight="1">
      <c r="A81" s="243"/>
      <c r="B81" s="244"/>
      <c r="C81" s="215"/>
      <c r="D81" s="215"/>
      <c r="E81" s="215"/>
      <c r="F81" s="215"/>
      <c r="G81" s="221"/>
      <c r="H81" s="215"/>
      <c r="I81" s="215"/>
      <c r="J81" s="39" t="s">
        <v>120</v>
      </c>
      <c r="K81" s="39"/>
      <c r="L81" s="39"/>
      <c r="M81" s="39"/>
      <c r="N81" s="39"/>
      <c r="O81" s="39"/>
      <c r="P81" s="39"/>
      <c r="Q81" s="39"/>
      <c r="R81" s="39"/>
      <c r="S81" s="39"/>
      <c r="T81" s="39"/>
      <c r="U81" s="44"/>
      <c r="V81" s="44"/>
      <c r="W81" s="227"/>
      <c r="X81" s="5"/>
      <c r="Y81" s="5"/>
      <c r="Z81" s="5"/>
    </row>
    <row r="82" spans="1:26" ht="26.25" customHeight="1">
      <c r="A82" s="11"/>
      <c r="B82" s="27"/>
      <c r="C82" s="52"/>
      <c r="D82" s="55"/>
      <c r="E82" s="55" t="s">
        <v>17</v>
      </c>
      <c r="F82" s="52">
        <f>SUM(F74:F81)</f>
        <v>8</v>
      </c>
      <c r="G82" s="11"/>
      <c r="H82" s="27"/>
      <c r="I82" s="52"/>
      <c r="J82" s="27"/>
      <c r="K82" s="27"/>
      <c r="L82" s="27"/>
      <c r="M82" s="27"/>
      <c r="N82" s="27"/>
      <c r="O82" s="27"/>
      <c r="P82" s="27"/>
      <c r="Q82" s="27"/>
      <c r="R82" s="27"/>
      <c r="S82" s="27"/>
      <c r="T82" s="27"/>
      <c r="U82" s="27"/>
      <c r="V82" s="27"/>
      <c r="W82" s="27"/>
      <c r="X82" s="5"/>
      <c r="Y82" s="5"/>
      <c r="Z82" s="5"/>
    </row>
    <row r="83" spans="1:26" ht="26.25" customHeight="1">
      <c r="A83" s="212" t="s">
        <v>55</v>
      </c>
      <c r="B83" s="216">
        <v>10</v>
      </c>
      <c r="C83" s="216">
        <v>6.1</v>
      </c>
      <c r="D83" s="220" t="s">
        <v>56</v>
      </c>
      <c r="E83" s="220" t="s">
        <v>57</v>
      </c>
      <c r="F83" s="216">
        <v>2</v>
      </c>
      <c r="G83" s="220" t="s">
        <v>83</v>
      </c>
      <c r="H83" s="214" t="s">
        <v>75</v>
      </c>
      <c r="I83" s="216" t="s">
        <v>7</v>
      </c>
      <c r="J83" s="25" t="s">
        <v>118</v>
      </c>
      <c r="K83" s="120"/>
      <c r="L83" s="120"/>
      <c r="M83" s="120"/>
      <c r="N83" s="120"/>
      <c r="O83" s="120"/>
      <c r="P83" s="120"/>
      <c r="Q83" s="120"/>
      <c r="R83" s="120"/>
      <c r="S83" s="120"/>
      <c r="T83" s="120"/>
      <c r="U83" s="44" t="s">
        <v>184</v>
      </c>
      <c r="V83" s="44" t="s">
        <v>185</v>
      </c>
      <c r="W83" s="57" t="s">
        <v>73</v>
      </c>
      <c r="X83" s="5"/>
      <c r="Y83" s="5"/>
      <c r="Z83" s="5"/>
    </row>
    <row r="84" spans="1:26" ht="26.25" customHeight="1">
      <c r="A84" s="215"/>
      <c r="B84" s="215"/>
      <c r="C84" s="215"/>
      <c r="D84" s="215"/>
      <c r="E84" s="215"/>
      <c r="F84" s="215"/>
      <c r="G84" s="221"/>
      <c r="H84" s="215"/>
      <c r="I84" s="215"/>
      <c r="J84" s="25" t="s">
        <v>119</v>
      </c>
      <c r="K84" s="120"/>
      <c r="L84" s="120"/>
      <c r="M84" s="120"/>
      <c r="N84" s="120"/>
      <c r="O84" s="120"/>
      <c r="P84" s="120"/>
      <c r="Q84" s="120"/>
      <c r="R84" s="120"/>
      <c r="S84" s="120"/>
      <c r="T84" s="120"/>
      <c r="U84" s="44"/>
      <c r="V84" s="44"/>
      <c r="W84" s="57" t="s">
        <v>73</v>
      </c>
      <c r="X84" s="5"/>
      <c r="Y84" s="5"/>
      <c r="Z84" s="5"/>
    </row>
    <row r="85" spans="1:26" ht="26.25" customHeight="1">
      <c r="A85" s="215"/>
      <c r="B85" s="215"/>
      <c r="C85" s="215"/>
      <c r="D85" s="215"/>
      <c r="E85" s="215"/>
      <c r="F85" s="215"/>
      <c r="G85" s="221"/>
      <c r="H85" s="215"/>
      <c r="I85" s="215"/>
      <c r="J85" s="25" t="s">
        <v>120</v>
      </c>
      <c r="K85" s="120"/>
      <c r="L85" s="120"/>
      <c r="M85" s="120"/>
      <c r="N85" s="120"/>
      <c r="O85" s="120"/>
      <c r="P85" s="120"/>
      <c r="Q85" s="120"/>
      <c r="R85" s="120"/>
      <c r="S85" s="120"/>
      <c r="T85" s="120"/>
      <c r="U85" s="44"/>
      <c r="V85" s="44"/>
      <c r="W85" s="57" t="s">
        <v>73</v>
      </c>
      <c r="X85" s="5"/>
      <c r="Y85" s="5"/>
      <c r="Z85" s="5"/>
    </row>
    <row r="86" spans="1:26" ht="26.25" customHeight="1">
      <c r="A86" s="215"/>
      <c r="B86" s="215"/>
      <c r="C86" s="216">
        <v>6.2</v>
      </c>
      <c r="D86" s="218" t="s">
        <v>226</v>
      </c>
      <c r="E86" s="218" t="s">
        <v>58</v>
      </c>
      <c r="F86" s="216">
        <v>3</v>
      </c>
      <c r="G86" s="220" t="s">
        <v>83</v>
      </c>
      <c r="H86" s="25" t="s">
        <v>74</v>
      </c>
      <c r="I86" s="216" t="s">
        <v>7</v>
      </c>
      <c r="J86" s="76" t="s">
        <v>242</v>
      </c>
      <c r="K86" s="76"/>
      <c r="L86" s="76"/>
      <c r="M86" s="76"/>
      <c r="N86" s="76"/>
      <c r="O86" s="76"/>
      <c r="P86" s="76"/>
      <c r="Q86" s="76"/>
      <c r="R86" s="76"/>
      <c r="S86" s="76"/>
      <c r="T86" s="76"/>
      <c r="U86" s="44" t="s">
        <v>186</v>
      </c>
      <c r="V86" s="44" t="s">
        <v>187</v>
      </c>
      <c r="W86" s="228" t="s">
        <v>68</v>
      </c>
      <c r="X86" s="5"/>
      <c r="Y86" s="5"/>
      <c r="Z86" s="5"/>
    </row>
    <row r="87" spans="1:26" ht="26.25" customHeight="1">
      <c r="A87" s="215"/>
      <c r="B87" s="215"/>
      <c r="C87" s="215"/>
      <c r="D87" s="219"/>
      <c r="E87" s="219"/>
      <c r="F87" s="215"/>
      <c r="G87" s="221"/>
      <c r="H87" s="25"/>
      <c r="I87" s="215"/>
      <c r="J87" s="76" t="s">
        <v>119</v>
      </c>
      <c r="K87" s="76"/>
      <c r="L87" s="76"/>
      <c r="M87" s="76"/>
      <c r="N87" s="76"/>
      <c r="O87" s="76"/>
      <c r="P87" s="76"/>
      <c r="Q87" s="76"/>
      <c r="R87" s="76"/>
      <c r="S87" s="76"/>
      <c r="T87" s="76"/>
      <c r="U87" s="44"/>
      <c r="V87" s="44"/>
      <c r="W87" s="248"/>
      <c r="X87" s="5"/>
      <c r="Y87" s="5"/>
      <c r="Z87" s="5"/>
    </row>
    <row r="88" spans="1:26" ht="26.25" customHeight="1">
      <c r="A88" s="215"/>
      <c r="B88" s="215"/>
      <c r="C88" s="215"/>
      <c r="D88" s="219"/>
      <c r="E88" s="219"/>
      <c r="F88" s="215"/>
      <c r="G88" s="221"/>
      <c r="H88" s="25"/>
      <c r="I88" s="215"/>
      <c r="J88" s="77" t="s">
        <v>120</v>
      </c>
      <c r="K88" s="120"/>
      <c r="L88" s="120"/>
      <c r="M88" s="120"/>
      <c r="N88" s="120"/>
      <c r="O88" s="120"/>
      <c r="P88" s="120"/>
      <c r="Q88" s="120"/>
      <c r="R88" s="120"/>
      <c r="S88" s="120"/>
      <c r="T88" s="120"/>
      <c r="U88" s="44"/>
      <c r="V88" s="44"/>
      <c r="W88" s="229"/>
      <c r="X88" s="5"/>
      <c r="Y88" s="5"/>
      <c r="Z88" s="5"/>
    </row>
    <row r="89" spans="1:26" ht="26.25" customHeight="1">
      <c r="A89" s="215"/>
      <c r="B89" s="215"/>
      <c r="C89" s="45">
        <v>6.3</v>
      </c>
      <c r="D89" s="46" t="s">
        <v>59</v>
      </c>
      <c r="E89" s="46" t="s">
        <v>60</v>
      </c>
      <c r="F89" s="45">
        <v>3</v>
      </c>
      <c r="G89" s="111" t="s">
        <v>83</v>
      </c>
      <c r="H89" s="25" t="s">
        <v>74</v>
      </c>
      <c r="I89" s="45" t="s">
        <v>21</v>
      </c>
      <c r="J89" s="25" t="s">
        <v>211</v>
      </c>
      <c r="K89" s="120"/>
      <c r="L89" s="120"/>
      <c r="M89" s="120"/>
      <c r="N89" s="120"/>
      <c r="O89" s="120"/>
      <c r="P89" s="120"/>
      <c r="Q89" s="120"/>
      <c r="R89" s="120"/>
      <c r="S89" s="120"/>
      <c r="T89" s="120"/>
      <c r="U89" s="44" t="s">
        <v>188</v>
      </c>
      <c r="V89" s="44" t="s">
        <v>189</v>
      </c>
      <c r="W89" s="47" t="s">
        <v>67</v>
      </c>
      <c r="X89" s="5"/>
      <c r="Y89" s="5"/>
      <c r="Z89" s="5"/>
    </row>
    <row r="90" spans="1:26" ht="26.25" customHeight="1">
      <c r="A90" s="215"/>
      <c r="B90" s="215"/>
      <c r="C90" s="216">
        <v>6.4</v>
      </c>
      <c r="D90" s="220" t="s">
        <v>61</v>
      </c>
      <c r="E90" s="220" t="s">
        <v>62</v>
      </c>
      <c r="F90" s="216">
        <v>2</v>
      </c>
      <c r="G90" s="220" t="s">
        <v>83</v>
      </c>
      <c r="H90" s="214" t="s">
        <v>74</v>
      </c>
      <c r="I90" s="216" t="s">
        <v>7</v>
      </c>
      <c r="J90" s="25" t="s">
        <v>130</v>
      </c>
      <c r="K90" s="120"/>
      <c r="L90" s="120"/>
      <c r="M90" s="120"/>
      <c r="N90" s="120"/>
      <c r="O90" s="120"/>
      <c r="P90" s="120"/>
      <c r="Q90" s="120"/>
      <c r="R90" s="120"/>
      <c r="S90" s="120"/>
      <c r="T90" s="120"/>
      <c r="U90" s="44" t="s">
        <v>190</v>
      </c>
      <c r="V90" s="44" t="s">
        <v>191</v>
      </c>
      <c r="W90" s="225" t="s">
        <v>67</v>
      </c>
      <c r="X90" s="5"/>
      <c r="Y90" s="5"/>
      <c r="Z90" s="5"/>
    </row>
    <row r="91" spans="1:26" ht="26.25" customHeight="1">
      <c r="A91" s="215"/>
      <c r="B91" s="215"/>
      <c r="C91" s="215"/>
      <c r="D91" s="215"/>
      <c r="E91" s="215"/>
      <c r="F91" s="215"/>
      <c r="G91" s="221"/>
      <c r="H91" s="215"/>
      <c r="I91" s="215"/>
      <c r="J91" s="25" t="s">
        <v>131</v>
      </c>
      <c r="K91" s="120"/>
      <c r="L91" s="120"/>
      <c r="M91" s="120"/>
      <c r="N91" s="120"/>
      <c r="O91" s="120"/>
      <c r="P91" s="120"/>
      <c r="Q91" s="120"/>
      <c r="R91" s="120"/>
      <c r="S91" s="120"/>
      <c r="T91" s="120"/>
      <c r="U91" s="44"/>
      <c r="V91" s="44"/>
      <c r="W91" s="227"/>
      <c r="X91" s="5"/>
      <c r="Y91" s="5"/>
      <c r="Z91" s="5"/>
    </row>
    <row r="92" spans="1:26" ht="26.25" customHeight="1">
      <c r="A92" s="11"/>
      <c r="B92" s="27"/>
      <c r="C92" s="52"/>
      <c r="D92" s="55"/>
      <c r="E92" s="55" t="s">
        <v>17</v>
      </c>
      <c r="F92" s="52">
        <f>SUM(F83:F91)</f>
        <v>10</v>
      </c>
      <c r="G92" s="11"/>
      <c r="H92" s="27"/>
      <c r="I92" s="52"/>
      <c r="J92" s="27"/>
      <c r="K92" s="27"/>
      <c r="L92" s="27"/>
      <c r="M92" s="27"/>
      <c r="N92" s="27"/>
      <c r="O92" s="27"/>
      <c r="P92" s="27"/>
      <c r="Q92" s="27"/>
      <c r="R92" s="27"/>
      <c r="S92" s="27"/>
      <c r="T92" s="27"/>
      <c r="U92" s="27"/>
      <c r="V92" s="27"/>
      <c r="W92" s="27"/>
      <c r="X92" s="1"/>
      <c r="Y92" s="1"/>
      <c r="Z92" s="1"/>
    </row>
    <row r="93" spans="1:26" ht="26.25" customHeight="1">
      <c r="A93" s="12"/>
      <c r="B93" s="58">
        <v>100</v>
      </c>
      <c r="C93" s="58"/>
      <c r="D93" s="59"/>
      <c r="E93" s="59" t="s">
        <v>63</v>
      </c>
      <c r="F93" s="58">
        <v>100</v>
      </c>
      <c r="G93" s="12"/>
      <c r="H93" s="28"/>
      <c r="I93" s="58"/>
      <c r="J93" s="28"/>
      <c r="K93" s="28"/>
      <c r="L93" s="28"/>
      <c r="M93" s="28"/>
      <c r="N93" s="28"/>
      <c r="O93" s="28"/>
      <c r="P93" s="28"/>
      <c r="Q93" s="28"/>
      <c r="R93" s="28"/>
      <c r="S93" s="28"/>
      <c r="T93" s="28"/>
      <c r="U93" s="28"/>
      <c r="V93" s="28"/>
      <c r="W93" s="28"/>
      <c r="X93" s="1"/>
      <c r="Y93" s="1"/>
      <c r="Z93" s="1"/>
    </row>
    <row r="94" spans="1:26" ht="15.75" customHeight="1">
      <c r="A94" s="6"/>
      <c r="B94" s="1"/>
      <c r="C94" s="2"/>
      <c r="D94" s="4"/>
      <c r="E94" s="4"/>
      <c r="F94" s="2"/>
      <c r="G94" s="6"/>
      <c r="H94" s="1"/>
      <c r="I94" s="2"/>
      <c r="J94" s="1"/>
      <c r="K94" s="1"/>
      <c r="L94" s="1"/>
      <c r="M94" s="1"/>
      <c r="N94" s="1"/>
      <c r="O94" s="1"/>
      <c r="P94" s="1"/>
      <c r="Q94" s="1"/>
      <c r="R94" s="1"/>
      <c r="S94" s="1"/>
      <c r="T94" s="1"/>
      <c r="U94" s="1"/>
      <c r="V94" s="1"/>
      <c r="W94" s="1"/>
      <c r="X94" s="1"/>
      <c r="Y94" s="1"/>
      <c r="Z94" s="1"/>
    </row>
    <row r="95" spans="1:26" ht="15.75" customHeight="1">
      <c r="A95" s="6"/>
      <c r="B95" s="1"/>
      <c r="C95" s="2"/>
      <c r="D95" s="4"/>
      <c r="E95" s="4"/>
      <c r="F95" s="2"/>
      <c r="G95" s="6"/>
      <c r="H95" s="1"/>
      <c r="I95" s="2"/>
      <c r="J95" s="1"/>
      <c r="K95" s="1"/>
      <c r="L95" s="1"/>
      <c r="M95" s="1"/>
      <c r="N95" s="1"/>
      <c r="O95" s="1"/>
      <c r="P95" s="1"/>
      <c r="Q95" s="1"/>
      <c r="R95" s="1"/>
      <c r="S95" s="1"/>
      <c r="T95" s="1"/>
      <c r="U95" s="1"/>
      <c r="V95" s="1"/>
      <c r="W95" s="1"/>
      <c r="X95" s="1"/>
      <c r="Y95" s="1"/>
      <c r="Z95" s="1"/>
    </row>
    <row r="96" spans="1:26" ht="15.75" customHeight="1">
      <c r="A96" s="6"/>
      <c r="B96" s="1"/>
      <c r="C96" s="2"/>
      <c r="D96" s="4"/>
      <c r="E96" s="4"/>
      <c r="F96" s="2"/>
      <c r="G96" s="6"/>
      <c r="H96" s="1"/>
      <c r="I96" s="2"/>
      <c r="J96" s="1"/>
      <c r="K96" s="1"/>
      <c r="L96" s="1"/>
      <c r="M96" s="1"/>
      <c r="N96" s="1"/>
      <c r="O96" s="1"/>
      <c r="P96" s="1"/>
      <c r="Q96" s="1"/>
      <c r="R96" s="1"/>
      <c r="S96" s="1"/>
      <c r="T96" s="1"/>
      <c r="U96" s="1"/>
      <c r="V96" s="1"/>
      <c r="W96" s="1"/>
      <c r="X96" s="1"/>
      <c r="Y96" s="1"/>
      <c r="Z96" s="1"/>
    </row>
    <row r="97" spans="1:26" ht="15.75" hidden="1" customHeight="1">
      <c r="A97" s="7" t="s">
        <v>192</v>
      </c>
      <c r="B97" s="7"/>
      <c r="C97" s="8"/>
      <c r="D97" s="9" t="s">
        <v>193</v>
      </c>
      <c r="E97" s="4"/>
      <c r="F97" s="2"/>
      <c r="G97" s="6"/>
      <c r="H97" s="1"/>
      <c r="I97" s="2"/>
      <c r="J97" s="1"/>
      <c r="K97" s="1"/>
      <c r="L97" s="1"/>
      <c r="M97" s="1"/>
      <c r="N97" s="1"/>
      <c r="O97" s="1"/>
      <c r="P97" s="1"/>
      <c r="Q97" s="1"/>
      <c r="R97" s="1"/>
      <c r="S97" s="1"/>
      <c r="T97" s="1"/>
      <c r="U97" s="1"/>
      <c r="V97" s="1"/>
      <c r="W97" s="1"/>
      <c r="X97" s="1"/>
      <c r="Y97" s="1"/>
      <c r="Z97" s="1"/>
    </row>
    <row r="98" spans="1:26" ht="15.75" hidden="1" customHeight="1">
      <c r="A98" s="60" t="s">
        <v>194</v>
      </c>
      <c r="B98" s="1"/>
      <c r="C98" s="2"/>
      <c r="D98" s="3" t="s">
        <v>195</v>
      </c>
      <c r="E98" s="4"/>
      <c r="F98" s="2"/>
      <c r="G98" s="6"/>
      <c r="H98" s="1"/>
      <c r="I98" s="2"/>
      <c r="J98" s="1"/>
      <c r="K98" s="1"/>
      <c r="L98" s="1"/>
      <c r="M98" s="1"/>
      <c r="N98" s="1"/>
      <c r="O98" s="1"/>
      <c r="P98" s="1"/>
      <c r="Q98" s="1"/>
      <c r="R98" s="1"/>
      <c r="S98" s="1"/>
      <c r="T98" s="1"/>
      <c r="U98" s="1"/>
      <c r="V98" s="1"/>
      <c r="W98" s="1"/>
      <c r="X98" s="1"/>
      <c r="Y98" s="1"/>
      <c r="Z98" s="1"/>
    </row>
    <row r="99" spans="1:26" ht="15.75" hidden="1" customHeight="1">
      <c r="A99" s="60" t="s">
        <v>196</v>
      </c>
      <c r="B99" s="1"/>
      <c r="C99" s="2"/>
      <c r="D99" s="3" t="s">
        <v>197</v>
      </c>
      <c r="E99" s="4"/>
      <c r="F99" s="2"/>
      <c r="G99" s="6"/>
      <c r="H99" s="1"/>
      <c r="I99" s="2"/>
      <c r="J99" s="1"/>
      <c r="K99" s="1"/>
      <c r="L99" s="1"/>
      <c r="M99" s="1"/>
      <c r="N99" s="1"/>
      <c r="O99" s="1"/>
      <c r="P99" s="1"/>
      <c r="Q99" s="1"/>
      <c r="R99" s="1"/>
      <c r="S99" s="1"/>
      <c r="T99" s="1"/>
      <c r="U99" s="1"/>
      <c r="V99" s="1"/>
      <c r="W99" s="1"/>
      <c r="X99" s="1"/>
      <c r="Y99" s="1"/>
      <c r="Z99" s="1"/>
    </row>
    <row r="100" spans="1:26" ht="15.75" hidden="1" customHeight="1">
      <c r="A100" s="60" t="s">
        <v>198</v>
      </c>
      <c r="B100" s="1"/>
      <c r="C100" s="2"/>
      <c r="D100" s="3" t="s">
        <v>199</v>
      </c>
      <c r="E100" s="4"/>
      <c r="F100" s="2"/>
      <c r="G100" s="6"/>
      <c r="H100" s="1"/>
      <c r="I100" s="2"/>
      <c r="J100" s="1"/>
      <c r="K100" s="1"/>
      <c r="L100" s="1"/>
      <c r="M100" s="1"/>
      <c r="N100" s="1"/>
      <c r="O100" s="1"/>
      <c r="P100" s="1"/>
      <c r="Q100" s="1"/>
      <c r="R100" s="1"/>
      <c r="S100" s="1"/>
      <c r="T100" s="1"/>
      <c r="U100" s="1"/>
      <c r="V100" s="1"/>
      <c r="W100" s="1"/>
      <c r="X100" s="1"/>
      <c r="Y100" s="1"/>
      <c r="Z100" s="1"/>
    </row>
    <row r="101" spans="1:26" ht="15.75" hidden="1" customHeight="1">
      <c r="A101" s="60"/>
      <c r="B101" s="1"/>
      <c r="C101" s="2"/>
      <c r="D101" s="3" t="s">
        <v>200</v>
      </c>
      <c r="E101" s="4"/>
      <c r="F101" s="2"/>
      <c r="G101" s="6"/>
      <c r="H101" s="1"/>
      <c r="I101" s="2"/>
      <c r="J101" s="1"/>
      <c r="K101" s="1"/>
      <c r="L101" s="1"/>
      <c r="M101" s="1"/>
      <c r="N101" s="1"/>
      <c r="O101" s="1"/>
      <c r="P101" s="1"/>
      <c r="Q101" s="1"/>
      <c r="R101" s="1"/>
      <c r="S101" s="1"/>
      <c r="T101" s="1"/>
      <c r="U101" s="1"/>
      <c r="V101" s="1"/>
      <c r="W101" s="1"/>
      <c r="X101" s="1"/>
      <c r="Y101" s="1"/>
      <c r="Z101" s="1"/>
    </row>
    <row r="102" spans="1:26" ht="15.75" hidden="1" customHeight="1">
      <c r="A102" s="60" t="s">
        <v>201</v>
      </c>
      <c r="B102" s="1"/>
      <c r="C102" s="2"/>
      <c r="D102" s="10" t="s">
        <v>202</v>
      </c>
      <c r="E102" s="4"/>
      <c r="F102" s="2"/>
      <c r="G102" s="6"/>
      <c r="H102" s="1"/>
      <c r="I102" s="2"/>
      <c r="J102" s="1"/>
      <c r="K102" s="1"/>
      <c r="L102" s="1"/>
      <c r="M102" s="1"/>
      <c r="N102" s="1"/>
      <c r="O102" s="1"/>
      <c r="P102" s="1"/>
      <c r="Q102" s="1"/>
      <c r="R102" s="1"/>
      <c r="S102" s="1"/>
      <c r="T102" s="1"/>
      <c r="U102" s="1"/>
      <c r="V102" s="1"/>
      <c r="W102" s="1"/>
      <c r="X102" s="1"/>
      <c r="Y102" s="1"/>
      <c r="Z102" s="1"/>
    </row>
    <row r="103" spans="1:26" ht="15.75" hidden="1" customHeight="1">
      <c r="A103" s="60" t="s">
        <v>203</v>
      </c>
      <c r="B103" s="1"/>
      <c r="C103" s="2"/>
      <c r="D103" s="3" t="s">
        <v>204</v>
      </c>
      <c r="E103" s="4"/>
      <c r="F103" s="2"/>
      <c r="G103" s="6"/>
      <c r="H103" s="1"/>
      <c r="I103" s="2"/>
      <c r="J103" s="1"/>
      <c r="K103" s="1"/>
      <c r="L103" s="1"/>
      <c r="M103" s="1"/>
      <c r="N103" s="1"/>
      <c r="O103" s="1"/>
      <c r="P103" s="1"/>
      <c r="Q103" s="1"/>
      <c r="R103" s="1"/>
      <c r="S103" s="1"/>
      <c r="T103" s="1"/>
      <c r="U103" s="1"/>
      <c r="V103" s="1"/>
      <c r="W103" s="1"/>
      <c r="X103" s="1"/>
      <c r="Y103" s="1"/>
      <c r="Z103" s="1"/>
    </row>
    <row r="104" spans="1:26" ht="15.75" hidden="1" customHeight="1">
      <c r="A104" s="60" t="s">
        <v>205</v>
      </c>
      <c r="B104" s="1"/>
      <c r="C104" s="2"/>
      <c r="D104" s="3" t="s">
        <v>206</v>
      </c>
      <c r="E104" s="4"/>
      <c r="F104" s="2"/>
      <c r="G104" s="6"/>
      <c r="H104" s="1"/>
      <c r="I104" s="2"/>
      <c r="J104" s="1"/>
      <c r="K104" s="1"/>
      <c r="L104" s="1"/>
      <c r="M104" s="1"/>
      <c r="N104" s="1"/>
      <c r="O104" s="1"/>
      <c r="P104" s="1"/>
      <c r="Q104" s="1"/>
      <c r="R104" s="1"/>
      <c r="S104" s="1"/>
      <c r="T104" s="1"/>
      <c r="U104" s="1"/>
      <c r="V104" s="1"/>
      <c r="W104" s="1"/>
      <c r="X104" s="1"/>
      <c r="Y104" s="1"/>
      <c r="Z104" s="1"/>
    </row>
    <row r="105" spans="1:26" ht="15.75" hidden="1" customHeight="1">
      <c r="A105" s="1"/>
      <c r="B105" s="1"/>
      <c r="C105" s="2"/>
      <c r="D105" s="3" t="s">
        <v>207</v>
      </c>
      <c r="E105" s="4"/>
      <c r="F105" s="2"/>
      <c r="G105" s="6"/>
      <c r="H105" s="1"/>
      <c r="I105" s="2"/>
      <c r="J105" s="1"/>
      <c r="K105" s="1"/>
      <c r="L105" s="1"/>
      <c r="M105" s="1"/>
      <c r="N105" s="1"/>
      <c r="O105" s="1"/>
      <c r="P105" s="1"/>
      <c r="Q105" s="1"/>
      <c r="R105" s="1"/>
      <c r="S105" s="1"/>
      <c r="T105" s="1"/>
      <c r="U105" s="1"/>
      <c r="V105" s="1"/>
      <c r="W105" s="1"/>
      <c r="X105" s="1"/>
      <c r="Y105" s="1"/>
      <c r="Z105" s="1"/>
    </row>
    <row r="106" spans="1:26" ht="15.75" hidden="1" customHeight="1">
      <c r="A106" s="1"/>
      <c r="B106" s="1"/>
      <c r="C106" s="2"/>
      <c r="D106" s="4"/>
      <c r="E106" s="4"/>
      <c r="F106" s="2"/>
      <c r="G106" s="6"/>
      <c r="H106" s="1"/>
      <c r="I106" s="2"/>
      <c r="J106" s="1"/>
      <c r="K106" s="1"/>
      <c r="L106" s="1"/>
      <c r="M106" s="1"/>
      <c r="N106" s="1"/>
      <c r="O106" s="1"/>
      <c r="P106" s="1"/>
      <c r="Q106" s="1"/>
      <c r="R106" s="1"/>
      <c r="S106" s="1"/>
      <c r="T106" s="1"/>
      <c r="U106" s="1"/>
      <c r="V106" s="1"/>
      <c r="W106" s="1"/>
      <c r="X106" s="1"/>
      <c r="Y106" s="1"/>
      <c r="Z106" s="1"/>
    </row>
    <row r="107" spans="1:26" ht="15.75" hidden="1" customHeight="1">
      <c r="A107" s="6"/>
      <c r="B107" s="1"/>
      <c r="C107" s="2"/>
      <c r="D107" s="4"/>
      <c r="E107" s="4"/>
      <c r="F107" s="2"/>
      <c r="G107" s="6"/>
      <c r="H107" s="1"/>
      <c r="I107" s="2"/>
      <c r="J107" s="1"/>
      <c r="K107" s="1"/>
      <c r="L107" s="1"/>
      <c r="M107" s="1"/>
      <c r="N107" s="1"/>
      <c r="O107" s="1"/>
      <c r="P107" s="1"/>
      <c r="Q107" s="1"/>
      <c r="R107" s="1"/>
      <c r="S107" s="1"/>
      <c r="T107" s="1"/>
      <c r="U107" s="1"/>
      <c r="V107" s="1"/>
      <c r="W107" s="1"/>
      <c r="X107" s="1"/>
      <c r="Y107" s="1"/>
      <c r="Z107" s="1"/>
    </row>
    <row r="108" spans="1:26" ht="15.75" customHeight="1">
      <c r="A108" s="6"/>
      <c r="B108" s="1"/>
      <c r="C108" s="2"/>
      <c r="D108" s="4"/>
      <c r="E108" s="4"/>
      <c r="F108" s="2"/>
      <c r="G108" s="6"/>
      <c r="H108" s="1"/>
      <c r="I108" s="2"/>
      <c r="J108" s="1"/>
      <c r="K108" s="1"/>
      <c r="L108" s="1"/>
      <c r="M108" s="1"/>
      <c r="N108" s="1"/>
      <c r="O108" s="1"/>
      <c r="P108" s="1"/>
      <c r="Q108" s="1"/>
      <c r="R108" s="1"/>
      <c r="S108" s="1"/>
      <c r="T108" s="1"/>
      <c r="U108" s="1"/>
      <c r="V108" s="1"/>
      <c r="W108" s="1"/>
      <c r="X108" s="1"/>
      <c r="Y108" s="1"/>
      <c r="Z108" s="1"/>
    </row>
    <row r="109" spans="1:26" ht="15.75" customHeight="1">
      <c r="A109" s="6"/>
      <c r="B109" s="1"/>
      <c r="C109" s="2"/>
      <c r="D109" s="4"/>
      <c r="E109" s="4"/>
      <c r="F109" s="2"/>
      <c r="G109" s="6"/>
      <c r="H109" s="1"/>
      <c r="I109" s="2"/>
      <c r="J109" s="1"/>
      <c r="K109" s="1"/>
      <c r="L109" s="1"/>
      <c r="M109" s="1"/>
      <c r="N109" s="1"/>
      <c r="O109" s="1"/>
      <c r="P109" s="1"/>
      <c r="Q109" s="1"/>
      <c r="R109" s="1"/>
      <c r="S109" s="1"/>
      <c r="T109" s="1"/>
      <c r="U109" s="1"/>
      <c r="V109" s="1"/>
      <c r="W109" s="1"/>
      <c r="X109" s="1"/>
      <c r="Y109" s="1"/>
      <c r="Z109" s="1"/>
    </row>
    <row r="110" spans="1:26" ht="15.75" customHeight="1">
      <c r="A110" s="6"/>
      <c r="B110" s="1"/>
      <c r="C110" s="2"/>
      <c r="D110" s="4"/>
      <c r="E110" s="4"/>
      <c r="F110" s="2"/>
      <c r="G110" s="6"/>
      <c r="H110" s="1"/>
      <c r="I110" s="2"/>
      <c r="J110" s="1"/>
      <c r="K110" s="1"/>
      <c r="L110" s="1"/>
      <c r="M110" s="1"/>
      <c r="N110" s="1"/>
      <c r="O110" s="1"/>
      <c r="P110" s="1"/>
      <c r="Q110" s="1"/>
      <c r="R110" s="1"/>
      <c r="S110" s="1"/>
      <c r="T110" s="1"/>
      <c r="U110" s="1"/>
      <c r="V110" s="1"/>
      <c r="W110" s="1"/>
      <c r="X110" s="1"/>
      <c r="Y110" s="1"/>
      <c r="Z110" s="1"/>
    </row>
    <row r="111" spans="1:26" ht="15.75" customHeight="1">
      <c r="A111" s="6"/>
      <c r="B111" s="1"/>
      <c r="C111" s="2"/>
      <c r="D111" s="4"/>
      <c r="E111" s="4"/>
      <c r="F111" s="2"/>
      <c r="G111" s="6"/>
      <c r="H111" s="1"/>
      <c r="I111" s="2"/>
      <c r="J111" s="1"/>
      <c r="K111" s="1"/>
      <c r="L111" s="1"/>
      <c r="M111" s="1"/>
      <c r="N111" s="1"/>
      <c r="O111" s="1"/>
      <c r="P111" s="1"/>
      <c r="Q111" s="1"/>
      <c r="R111" s="1"/>
      <c r="S111" s="1"/>
      <c r="T111" s="1"/>
      <c r="U111" s="1"/>
      <c r="V111" s="1"/>
      <c r="W111" s="1"/>
      <c r="X111" s="1"/>
      <c r="Y111" s="1"/>
      <c r="Z111" s="1"/>
    </row>
    <row r="112" spans="1:26" ht="15.75" customHeight="1">
      <c r="A112" s="6"/>
      <c r="B112" s="1"/>
      <c r="C112" s="2"/>
      <c r="D112" s="4"/>
      <c r="E112" s="4"/>
      <c r="F112" s="2"/>
      <c r="G112" s="6"/>
      <c r="H112" s="1"/>
      <c r="I112" s="2"/>
      <c r="J112" s="1"/>
      <c r="K112" s="1"/>
      <c r="L112" s="1"/>
      <c r="M112" s="1"/>
      <c r="N112" s="1"/>
      <c r="O112" s="1"/>
      <c r="P112" s="1"/>
      <c r="Q112" s="1"/>
      <c r="R112" s="1"/>
      <c r="S112" s="1"/>
      <c r="T112" s="1"/>
      <c r="U112" s="1"/>
      <c r="V112" s="1"/>
      <c r="W112" s="1"/>
      <c r="X112" s="1"/>
      <c r="Y112" s="1"/>
      <c r="Z112" s="1"/>
    </row>
    <row r="113" spans="1:26" ht="15.75" customHeight="1">
      <c r="A113" s="6"/>
      <c r="B113" s="1"/>
      <c r="C113" s="2"/>
      <c r="D113" s="4"/>
      <c r="E113" s="4"/>
      <c r="F113" s="2"/>
      <c r="G113" s="6"/>
      <c r="H113" s="1"/>
      <c r="I113" s="2"/>
      <c r="J113" s="1"/>
      <c r="K113" s="1"/>
      <c r="L113" s="1"/>
      <c r="M113" s="1"/>
      <c r="N113" s="1"/>
      <c r="O113" s="1"/>
      <c r="P113" s="1"/>
      <c r="Q113" s="1"/>
      <c r="R113" s="1"/>
      <c r="S113" s="1"/>
      <c r="T113" s="1"/>
      <c r="U113" s="1"/>
      <c r="V113" s="1"/>
      <c r="W113" s="1"/>
      <c r="X113" s="1"/>
      <c r="Y113" s="1"/>
      <c r="Z113" s="1"/>
    </row>
    <row r="114" spans="1:26" ht="15.75" customHeight="1">
      <c r="A114" s="6"/>
      <c r="B114" s="1"/>
      <c r="C114" s="2"/>
      <c r="D114" s="4"/>
      <c r="E114" s="4"/>
      <c r="F114" s="2"/>
      <c r="G114" s="6"/>
      <c r="H114" s="1"/>
      <c r="I114" s="2"/>
      <c r="J114" s="1"/>
      <c r="K114" s="1"/>
      <c r="L114" s="1"/>
      <c r="M114" s="1"/>
      <c r="N114" s="1"/>
      <c r="O114" s="1"/>
      <c r="P114" s="1"/>
      <c r="Q114" s="1"/>
      <c r="R114" s="1"/>
      <c r="S114" s="1"/>
      <c r="T114" s="1"/>
      <c r="U114" s="1"/>
      <c r="V114" s="1"/>
      <c r="W114" s="1"/>
      <c r="X114" s="1"/>
      <c r="Y114" s="1"/>
      <c r="Z114" s="1"/>
    </row>
    <row r="115" spans="1:26" ht="15.75" customHeight="1">
      <c r="A115" s="6"/>
      <c r="B115" s="1"/>
      <c r="C115" s="2"/>
      <c r="D115" s="4"/>
      <c r="E115" s="4"/>
      <c r="F115" s="2"/>
      <c r="G115" s="6"/>
      <c r="H115" s="1"/>
      <c r="I115" s="2"/>
      <c r="J115" s="1"/>
      <c r="K115" s="1"/>
      <c r="L115" s="1"/>
      <c r="M115" s="1"/>
      <c r="N115" s="1"/>
      <c r="O115" s="1"/>
      <c r="P115" s="1"/>
      <c r="Q115" s="1"/>
      <c r="R115" s="1"/>
      <c r="S115" s="1"/>
      <c r="T115" s="1"/>
      <c r="U115" s="1"/>
      <c r="V115" s="1"/>
      <c r="W115" s="1"/>
      <c r="X115" s="1"/>
      <c r="Y115" s="1"/>
      <c r="Z115" s="1"/>
    </row>
    <row r="116" spans="1:26" ht="15.75" customHeight="1">
      <c r="A116" s="6"/>
      <c r="B116" s="1"/>
      <c r="C116" s="2"/>
      <c r="D116" s="4"/>
      <c r="E116" s="4"/>
      <c r="F116" s="2"/>
      <c r="G116" s="6"/>
      <c r="H116" s="1"/>
      <c r="I116" s="2"/>
      <c r="J116" s="1"/>
      <c r="K116" s="1"/>
      <c r="L116" s="1"/>
      <c r="M116" s="1"/>
      <c r="N116" s="1"/>
      <c r="O116" s="1"/>
      <c r="P116" s="1"/>
      <c r="Q116" s="1"/>
      <c r="R116" s="1"/>
      <c r="S116" s="1"/>
      <c r="T116" s="1"/>
      <c r="U116" s="1"/>
      <c r="V116" s="1"/>
      <c r="W116" s="1"/>
      <c r="X116" s="1"/>
      <c r="Y116" s="1"/>
      <c r="Z116" s="1"/>
    </row>
    <row r="117" spans="1:26" ht="15.75" customHeight="1">
      <c r="A117" s="6"/>
      <c r="B117" s="1"/>
      <c r="C117" s="2"/>
      <c r="D117" s="4"/>
      <c r="E117" s="4"/>
      <c r="F117" s="2"/>
      <c r="G117" s="6"/>
      <c r="H117" s="1"/>
      <c r="I117" s="2"/>
      <c r="J117" s="1"/>
      <c r="K117" s="1"/>
      <c r="L117" s="1"/>
      <c r="M117" s="1"/>
      <c r="N117" s="1"/>
      <c r="O117" s="1"/>
      <c r="P117" s="1"/>
      <c r="Q117" s="1"/>
      <c r="R117" s="1"/>
      <c r="S117" s="1"/>
      <c r="T117" s="1"/>
      <c r="U117" s="1"/>
      <c r="V117" s="1"/>
      <c r="W117" s="1"/>
      <c r="X117" s="1"/>
      <c r="Y117" s="1"/>
      <c r="Z117" s="1"/>
    </row>
    <row r="118" spans="1:26" ht="15.75" customHeight="1">
      <c r="A118" s="6"/>
      <c r="B118" s="1"/>
      <c r="C118" s="2"/>
      <c r="D118" s="4"/>
      <c r="E118" s="4"/>
      <c r="F118" s="2"/>
      <c r="G118" s="6"/>
      <c r="H118" s="1"/>
      <c r="I118" s="2"/>
      <c r="J118" s="1"/>
      <c r="K118" s="1"/>
      <c r="L118" s="1"/>
      <c r="M118" s="1"/>
      <c r="N118" s="1"/>
      <c r="O118" s="1"/>
      <c r="P118" s="1"/>
      <c r="Q118" s="1"/>
      <c r="R118" s="1"/>
      <c r="S118" s="1"/>
      <c r="T118" s="1"/>
      <c r="U118" s="1"/>
      <c r="V118" s="1"/>
      <c r="W118" s="1"/>
      <c r="X118" s="1"/>
      <c r="Y118" s="1"/>
      <c r="Z118" s="1"/>
    </row>
    <row r="119" spans="1:26" ht="15.75" customHeight="1">
      <c r="A119" s="6"/>
      <c r="B119" s="1"/>
      <c r="C119" s="2"/>
      <c r="D119" s="4"/>
      <c r="E119" s="4"/>
      <c r="F119" s="2"/>
      <c r="G119" s="6"/>
      <c r="H119" s="1"/>
      <c r="I119" s="2"/>
      <c r="J119" s="1"/>
      <c r="K119" s="1"/>
      <c r="L119" s="1"/>
      <c r="M119" s="1"/>
      <c r="N119" s="1"/>
      <c r="O119" s="1"/>
      <c r="P119" s="1"/>
      <c r="Q119" s="1"/>
      <c r="R119" s="1"/>
      <c r="S119" s="1"/>
      <c r="T119" s="1"/>
      <c r="U119" s="1"/>
      <c r="V119" s="1"/>
      <c r="W119" s="1"/>
      <c r="X119" s="1"/>
      <c r="Y119" s="1"/>
      <c r="Z119" s="1"/>
    </row>
    <row r="120" spans="1:26" ht="15.75" customHeight="1">
      <c r="A120" s="6"/>
      <c r="B120" s="1"/>
      <c r="C120" s="2"/>
      <c r="D120" s="4"/>
      <c r="E120" s="4"/>
      <c r="F120" s="2"/>
      <c r="G120" s="6"/>
      <c r="H120" s="1"/>
      <c r="I120" s="2"/>
      <c r="J120" s="1"/>
      <c r="K120" s="1"/>
      <c r="L120" s="1"/>
      <c r="M120" s="1"/>
      <c r="N120" s="1"/>
      <c r="O120" s="1"/>
      <c r="P120" s="1"/>
      <c r="Q120" s="1"/>
      <c r="R120" s="1"/>
      <c r="S120" s="1"/>
      <c r="T120" s="1"/>
      <c r="U120" s="1"/>
      <c r="V120" s="1"/>
      <c r="W120" s="1"/>
      <c r="X120" s="1"/>
      <c r="Y120" s="1"/>
      <c r="Z120" s="1"/>
    </row>
    <row r="121" spans="1:26" ht="15.75" customHeight="1">
      <c r="A121" s="6"/>
      <c r="B121" s="1"/>
      <c r="C121" s="2"/>
      <c r="D121" s="4"/>
      <c r="E121" s="4"/>
      <c r="F121" s="2"/>
      <c r="G121" s="6"/>
      <c r="H121" s="1"/>
      <c r="I121" s="2"/>
      <c r="J121" s="1"/>
      <c r="K121" s="1"/>
      <c r="L121" s="1"/>
      <c r="M121" s="1"/>
      <c r="N121" s="1"/>
      <c r="O121" s="1"/>
      <c r="P121" s="1"/>
      <c r="Q121" s="1"/>
      <c r="R121" s="1"/>
      <c r="S121" s="1"/>
      <c r="T121" s="1"/>
      <c r="U121" s="1"/>
      <c r="V121" s="1"/>
      <c r="W121" s="1"/>
      <c r="X121" s="1"/>
      <c r="Y121" s="1"/>
      <c r="Z121" s="1"/>
    </row>
    <row r="122" spans="1:26" ht="15.75" customHeight="1">
      <c r="A122" s="6"/>
      <c r="B122" s="1"/>
      <c r="C122" s="2"/>
      <c r="D122" s="4"/>
      <c r="E122" s="4"/>
      <c r="F122" s="2"/>
      <c r="G122" s="6"/>
      <c r="H122" s="1"/>
      <c r="I122" s="2"/>
      <c r="J122" s="1"/>
      <c r="K122" s="1"/>
      <c r="L122" s="1"/>
      <c r="M122" s="1"/>
      <c r="N122" s="1"/>
      <c r="O122" s="1"/>
      <c r="P122" s="1"/>
      <c r="Q122" s="1"/>
      <c r="R122" s="1"/>
      <c r="S122" s="1"/>
      <c r="T122" s="1"/>
      <c r="U122" s="1"/>
      <c r="V122" s="1"/>
      <c r="W122" s="1"/>
      <c r="X122" s="1"/>
      <c r="Y122" s="1"/>
      <c r="Z122" s="1"/>
    </row>
    <row r="123" spans="1:26" ht="15.75" customHeight="1">
      <c r="A123" s="6"/>
      <c r="B123" s="1"/>
      <c r="C123" s="2"/>
      <c r="D123" s="4"/>
      <c r="E123" s="4"/>
      <c r="F123" s="2"/>
      <c r="G123" s="6"/>
      <c r="H123" s="1"/>
      <c r="I123" s="2"/>
      <c r="J123" s="1"/>
      <c r="K123" s="1"/>
      <c r="L123" s="1"/>
      <c r="M123" s="1"/>
      <c r="N123" s="1"/>
      <c r="O123" s="1"/>
      <c r="P123" s="1"/>
      <c r="Q123" s="1"/>
      <c r="R123" s="1"/>
      <c r="S123" s="1"/>
      <c r="T123" s="1"/>
      <c r="U123" s="1"/>
      <c r="V123" s="1"/>
      <c r="W123" s="1"/>
      <c r="X123" s="1"/>
      <c r="Y123" s="1"/>
      <c r="Z123" s="1"/>
    </row>
    <row r="124" spans="1:26" ht="15.75" customHeight="1">
      <c r="A124" s="6"/>
      <c r="B124" s="1"/>
      <c r="C124" s="2"/>
      <c r="D124" s="4"/>
      <c r="E124" s="4"/>
      <c r="F124" s="2"/>
      <c r="G124" s="6"/>
      <c r="H124" s="1"/>
      <c r="I124" s="2"/>
      <c r="J124" s="1"/>
      <c r="K124" s="1"/>
      <c r="L124" s="1"/>
      <c r="M124" s="1"/>
      <c r="N124" s="1"/>
      <c r="O124" s="1"/>
      <c r="P124" s="1"/>
      <c r="Q124" s="1"/>
      <c r="R124" s="1"/>
      <c r="S124" s="1"/>
      <c r="T124" s="1"/>
      <c r="U124" s="1"/>
      <c r="V124" s="1"/>
      <c r="W124" s="1"/>
      <c r="X124" s="1"/>
      <c r="Y124" s="1"/>
      <c r="Z124" s="1"/>
    </row>
    <row r="125" spans="1:26" ht="15.75" customHeight="1">
      <c r="A125" s="6"/>
      <c r="B125" s="1"/>
      <c r="C125" s="2"/>
      <c r="D125" s="4"/>
      <c r="E125" s="4"/>
      <c r="F125" s="2"/>
      <c r="G125" s="6"/>
      <c r="H125" s="1"/>
      <c r="I125" s="2"/>
      <c r="J125" s="1"/>
      <c r="K125" s="1"/>
      <c r="L125" s="1"/>
      <c r="M125" s="1"/>
      <c r="N125" s="1"/>
      <c r="O125" s="1"/>
      <c r="P125" s="1"/>
      <c r="Q125" s="1"/>
      <c r="R125" s="1"/>
      <c r="S125" s="1"/>
      <c r="T125" s="1"/>
      <c r="U125" s="1"/>
      <c r="V125" s="1"/>
      <c r="W125" s="1"/>
      <c r="X125" s="1"/>
      <c r="Y125" s="1"/>
      <c r="Z125" s="1"/>
    </row>
    <row r="126" spans="1:26" ht="15.75" customHeight="1">
      <c r="A126" s="6"/>
      <c r="B126" s="1"/>
      <c r="C126" s="2"/>
      <c r="D126" s="4"/>
      <c r="E126" s="4"/>
      <c r="F126" s="2"/>
      <c r="G126" s="6"/>
      <c r="H126" s="1"/>
      <c r="I126" s="2"/>
      <c r="J126" s="1"/>
      <c r="K126" s="1"/>
      <c r="L126" s="1"/>
      <c r="M126" s="1"/>
      <c r="N126" s="1"/>
      <c r="O126" s="1"/>
      <c r="P126" s="1"/>
      <c r="Q126" s="1"/>
      <c r="R126" s="1"/>
      <c r="S126" s="1"/>
      <c r="T126" s="1"/>
      <c r="U126" s="1"/>
      <c r="V126" s="1"/>
      <c r="W126" s="1"/>
      <c r="X126" s="1"/>
      <c r="Y126" s="1"/>
      <c r="Z126" s="1"/>
    </row>
    <row r="127" spans="1:26" ht="15.75" customHeight="1">
      <c r="A127" s="6"/>
      <c r="B127" s="1"/>
      <c r="C127" s="2"/>
      <c r="D127" s="4"/>
      <c r="E127" s="4"/>
      <c r="F127" s="2"/>
      <c r="G127" s="6"/>
      <c r="H127" s="1"/>
      <c r="I127" s="2"/>
      <c r="J127" s="1"/>
      <c r="K127" s="1"/>
      <c r="L127" s="1"/>
      <c r="M127" s="1"/>
      <c r="N127" s="1"/>
      <c r="O127" s="1"/>
      <c r="P127" s="1"/>
      <c r="Q127" s="1"/>
      <c r="R127" s="1"/>
      <c r="S127" s="1"/>
      <c r="T127" s="1"/>
      <c r="U127" s="1"/>
      <c r="V127" s="1"/>
      <c r="W127" s="1"/>
      <c r="X127" s="1"/>
      <c r="Y127" s="1"/>
      <c r="Z127" s="1"/>
    </row>
    <row r="128" spans="1:26" ht="15.75" customHeight="1">
      <c r="A128" s="6"/>
      <c r="B128" s="1"/>
      <c r="C128" s="2"/>
      <c r="D128" s="4"/>
      <c r="E128" s="4"/>
      <c r="F128" s="2"/>
      <c r="G128" s="6"/>
      <c r="H128" s="1"/>
      <c r="I128" s="2"/>
      <c r="J128" s="1"/>
      <c r="K128" s="1"/>
      <c r="L128" s="1"/>
      <c r="M128" s="1"/>
      <c r="N128" s="1"/>
      <c r="O128" s="1"/>
      <c r="P128" s="1"/>
      <c r="Q128" s="1"/>
      <c r="R128" s="1"/>
      <c r="S128" s="1"/>
      <c r="T128" s="1"/>
      <c r="U128" s="1"/>
      <c r="V128" s="1"/>
      <c r="W128" s="1"/>
      <c r="X128" s="1"/>
      <c r="Y128" s="1"/>
      <c r="Z128" s="1"/>
    </row>
    <row r="129" spans="1:26" ht="15.75" customHeight="1">
      <c r="A129" s="6"/>
      <c r="B129" s="1"/>
      <c r="C129" s="2"/>
      <c r="D129" s="4"/>
      <c r="E129" s="4"/>
      <c r="F129" s="2"/>
      <c r="G129" s="6"/>
      <c r="H129" s="1"/>
      <c r="I129" s="2"/>
      <c r="J129" s="1"/>
      <c r="K129" s="1"/>
      <c r="L129" s="1"/>
      <c r="M129" s="1"/>
      <c r="N129" s="1"/>
      <c r="O129" s="1"/>
      <c r="P129" s="1"/>
      <c r="Q129" s="1"/>
      <c r="R129" s="1"/>
      <c r="S129" s="1"/>
      <c r="T129" s="1"/>
      <c r="U129" s="1"/>
      <c r="V129" s="1"/>
      <c r="W129" s="1"/>
      <c r="X129" s="1"/>
      <c r="Y129" s="1"/>
      <c r="Z129" s="1"/>
    </row>
    <row r="130" spans="1:26" ht="15.75" customHeight="1">
      <c r="A130" s="6"/>
      <c r="B130" s="1"/>
      <c r="C130" s="2"/>
      <c r="D130" s="4"/>
      <c r="E130" s="4"/>
      <c r="F130" s="2"/>
      <c r="G130" s="6"/>
      <c r="H130" s="1"/>
      <c r="I130" s="2"/>
      <c r="J130" s="1"/>
      <c r="K130" s="1"/>
      <c r="L130" s="1"/>
      <c r="M130" s="1"/>
      <c r="N130" s="1"/>
      <c r="O130" s="1"/>
      <c r="P130" s="1"/>
      <c r="Q130" s="1"/>
      <c r="R130" s="1"/>
      <c r="S130" s="1"/>
      <c r="T130" s="1"/>
      <c r="U130" s="1"/>
      <c r="V130" s="1"/>
      <c r="W130" s="1"/>
      <c r="X130" s="1"/>
      <c r="Y130" s="1"/>
      <c r="Z130" s="1"/>
    </row>
    <row r="131" spans="1:26" ht="15.75" customHeight="1">
      <c r="A131" s="6"/>
      <c r="B131" s="1"/>
      <c r="C131" s="2"/>
      <c r="D131" s="4"/>
      <c r="E131" s="4"/>
      <c r="F131" s="2"/>
      <c r="G131" s="6"/>
      <c r="H131" s="1"/>
      <c r="I131" s="2"/>
      <c r="J131" s="1"/>
      <c r="K131" s="1"/>
      <c r="L131" s="1"/>
      <c r="M131" s="1"/>
      <c r="N131" s="1"/>
      <c r="O131" s="1"/>
      <c r="P131" s="1"/>
      <c r="Q131" s="1"/>
      <c r="R131" s="1"/>
      <c r="S131" s="1"/>
      <c r="T131" s="1"/>
      <c r="U131" s="1"/>
      <c r="V131" s="1"/>
      <c r="W131" s="1"/>
      <c r="X131" s="1"/>
      <c r="Y131" s="1"/>
      <c r="Z131" s="1"/>
    </row>
    <row r="132" spans="1:26" ht="15.75" customHeight="1">
      <c r="A132" s="6"/>
      <c r="B132" s="1"/>
      <c r="C132" s="2"/>
      <c r="D132" s="4"/>
      <c r="E132" s="4"/>
      <c r="F132" s="2"/>
      <c r="G132" s="6"/>
      <c r="H132" s="1"/>
      <c r="I132" s="2"/>
      <c r="J132" s="1"/>
      <c r="K132" s="1"/>
      <c r="L132" s="1"/>
      <c r="M132" s="1"/>
      <c r="N132" s="1"/>
      <c r="O132" s="1"/>
      <c r="P132" s="1"/>
      <c r="Q132" s="1"/>
      <c r="R132" s="1"/>
      <c r="S132" s="1"/>
      <c r="T132" s="1"/>
      <c r="U132" s="1"/>
      <c r="V132" s="1"/>
      <c r="W132" s="1"/>
      <c r="X132" s="1"/>
      <c r="Y132" s="1"/>
      <c r="Z132" s="1"/>
    </row>
    <row r="133" spans="1:26" ht="15.75" customHeight="1">
      <c r="A133" s="6"/>
      <c r="B133" s="1"/>
      <c r="C133" s="2"/>
      <c r="D133" s="4"/>
      <c r="E133" s="4"/>
      <c r="F133" s="2"/>
      <c r="G133" s="6"/>
      <c r="H133" s="1"/>
      <c r="I133" s="2"/>
      <c r="J133" s="1"/>
      <c r="K133" s="1"/>
      <c r="L133" s="1"/>
      <c r="M133" s="1"/>
      <c r="N133" s="1"/>
      <c r="O133" s="1"/>
      <c r="P133" s="1"/>
      <c r="Q133" s="1"/>
      <c r="R133" s="1"/>
      <c r="S133" s="1"/>
      <c r="T133" s="1"/>
      <c r="U133" s="1"/>
      <c r="V133" s="1"/>
      <c r="W133" s="1"/>
      <c r="X133" s="1"/>
      <c r="Y133" s="1"/>
      <c r="Z133" s="1"/>
    </row>
    <row r="134" spans="1:26" ht="15.75" customHeight="1">
      <c r="A134" s="6"/>
      <c r="B134" s="1"/>
      <c r="C134" s="2"/>
      <c r="D134" s="4"/>
      <c r="E134" s="4"/>
      <c r="F134" s="2"/>
      <c r="G134" s="6"/>
      <c r="H134" s="1"/>
      <c r="I134" s="2"/>
      <c r="J134" s="1"/>
      <c r="K134" s="1"/>
      <c r="L134" s="1"/>
      <c r="M134" s="1"/>
      <c r="N134" s="1"/>
      <c r="O134" s="1"/>
      <c r="P134" s="1"/>
      <c r="Q134" s="1"/>
      <c r="R134" s="1"/>
      <c r="S134" s="1"/>
      <c r="T134" s="1"/>
      <c r="U134" s="1"/>
      <c r="V134" s="1"/>
      <c r="W134" s="1"/>
      <c r="X134" s="1"/>
      <c r="Y134" s="1"/>
      <c r="Z134" s="1"/>
    </row>
    <row r="135" spans="1:26" ht="15.75" customHeight="1">
      <c r="A135" s="6"/>
      <c r="B135" s="1"/>
      <c r="C135" s="2"/>
      <c r="D135" s="4"/>
      <c r="E135" s="4"/>
      <c r="F135" s="2"/>
      <c r="G135" s="6"/>
      <c r="H135" s="1"/>
      <c r="I135" s="2"/>
      <c r="J135" s="1"/>
      <c r="K135" s="1"/>
      <c r="L135" s="1"/>
      <c r="M135" s="1"/>
      <c r="N135" s="1"/>
      <c r="O135" s="1"/>
      <c r="P135" s="1"/>
      <c r="Q135" s="1"/>
      <c r="R135" s="1"/>
      <c r="S135" s="1"/>
      <c r="T135" s="1"/>
      <c r="U135" s="1"/>
      <c r="V135" s="1"/>
      <c r="W135" s="1"/>
      <c r="X135" s="1"/>
      <c r="Y135" s="1"/>
      <c r="Z135" s="1"/>
    </row>
    <row r="136" spans="1:26" ht="15.75" customHeight="1">
      <c r="A136" s="6"/>
      <c r="B136" s="1"/>
      <c r="C136" s="2"/>
      <c r="D136" s="4"/>
      <c r="E136" s="4"/>
      <c r="F136" s="2"/>
      <c r="G136" s="6"/>
      <c r="H136" s="1"/>
      <c r="I136" s="2"/>
      <c r="J136" s="1"/>
      <c r="K136" s="1"/>
      <c r="L136" s="1"/>
      <c r="M136" s="1"/>
      <c r="N136" s="1"/>
      <c r="O136" s="1"/>
      <c r="P136" s="1"/>
      <c r="Q136" s="1"/>
      <c r="R136" s="1"/>
      <c r="S136" s="1"/>
      <c r="T136" s="1"/>
      <c r="U136" s="1"/>
      <c r="V136" s="1"/>
      <c r="W136" s="1"/>
      <c r="X136" s="1"/>
      <c r="Y136" s="1"/>
      <c r="Z136" s="1"/>
    </row>
    <row r="137" spans="1:26" ht="15.75" customHeight="1">
      <c r="A137" s="6"/>
      <c r="B137" s="1"/>
      <c r="C137" s="2"/>
      <c r="D137" s="4"/>
      <c r="E137" s="4"/>
      <c r="F137" s="2"/>
      <c r="G137" s="6"/>
      <c r="H137" s="1"/>
      <c r="I137" s="2"/>
      <c r="J137" s="1"/>
      <c r="K137" s="1"/>
      <c r="L137" s="1"/>
      <c r="M137" s="1"/>
      <c r="N137" s="1"/>
      <c r="O137" s="1"/>
      <c r="P137" s="1"/>
      <c r="Q137" s="1"/>
      <c r="R137" s="1"/>
      <c r="S137" s="1"/>
      <c r="T137" s="1"/>
      <c r="U137" s="1"/>
      <c r="V137" s="1"/>
      <c r="W137" s="1"/>
      <c r="X137" s="1"/>
      <c r="Y137" s="1"/>
      <c r="Z137" s="1"/>
    </row>
    <row r="138" spans="1:26" ht="15.75" customHeight="1">
      <c r="A138" s="6"/>
      <c r="B138" s="1"/>
      <c r="C138" s="2"/>
      <c r="D138" s="4"/>
      <c r="E138" s="4"/>
      <c r="F138" s="2"/>
      <c r="G138" s="6"/>
      <c r="H138" s="1"/>
      <c r="I138" s="2"/>
      <c r="J138" s="1"/>
      <c r="K138" s="1"/>
      <c r="L138" s="1"/>
      <c r="M138" s="1"/>
      <c r="N138" s="1"/>
      <c r="O138" s="1"/>
      <c r="P138" s="1"/>
      <c r="Q138" s="1"/>
      <c r="R138" s="1"/>
      <c r="S138" s="1"/>
      <c r="T138" s="1"/>
      <c r="U138" s="1"/>
      <c r="V138" s="1"/>
      <c r="W138" s="1"/>
      <c r="X138" s="1"/>
      <c r="Y138" s="1"/>
      <c r="Z138" s="1"/>
    </row>
    <row r="139" spans="1:26" ht="15.75" customHeight="1">
      <c r="A139" s="6"/>
      <c r="B139" s="1"/>
      <c r="C139" s="2"/>
      <c r="D139" s="4"/>
      <c r="E139" s="4"/>
      <c r="F139" s="2"/>
      <c r="G139" s="6"/>
      <c r="H139" s="1"/>
      <c r="I139" s="2"/>
      <c r="J139" s="1"/>
      <c r="K139" s="1"/>
      <c r="L139" s="1"/>
      <c r="M139" s="1"/>
      <c r="N139" s="1"/>
      <c r="O139" s="1"/>
      <c r="P139" s="1"/>
      <c r="Q139" s="1"/>
      <c r="R139" s="1"/>
      <c r="S139" s="1"/>
      <c r="T139" s="1"/>
      <c r="U139" s="1"/>
      <c r="V139" s="1"/>
      <c r="W139" s="1"/>
      <c r="X139" s="1"/>
      <c r="Y139" s="1"/>
      <c r="Z139" s="1"/>
    </row>
    <row r="140" spans="1:26" ht="15.75" customHeight="1">
      <c r="A140" s="6"/>
      <c r="B140" s="1"/>
      <c r="C140" s="2"/>
      <c r="D140" s="4"/>
      <c r="E140" s="4"/>
      <c r="F140" s="2"/>
      <c r="G140" s="6"/>
      <c r="H140" s="1"/>
      <c r="I140" s="2"/>
      <c r="J140" s="1"/>
      <c r="K140" s="1"/>
      <c r="L140" s="1"/>
      <c r="M140" s="1"/>
      <c r="N140" s="1"/>
      <c r="O140" s="1"/>
      <c r="P140" s="1"/>
      <c r="Q140" s="1"/>
      <c r="R140" s="1"/>
      <c r="S140" s="1"/>
      <c r="T140" s="1"/>
      <c r="U140" s="1"/>
      <c r="V140" s="1"/>
      <c r="W140" s="1"/>
      <c r="X140" s="1"/>
      <c r="Y140" s="1"/>
      <c r="Z140" s="1"/>
    </row>
    <row r="141" spans="1:26" ht="15.75" customHeight="1">
      <c r="A141" s="6"/>
      <c r="B141" s="1"/>
      <c r="C141" s="2"/>
      <c r="D141" s="4"/>
      <c r="E141" s="4"/>
      <c r="F141" s="2"/>
      <c r="G141" s="6"/>
      <c r="H141" s="1"/>
      <c r="I141" s="2"/>
      <c r="J141" s="1"/>
      <c r="K141" s="1"/>
      <c r="L141" s="1"/>
      <c r="M141" s="1"/>
      <c r="N141" s="1"/>
      <c r="O141" s="1"/>
      <c r="P141" s="1"/>
      <c r="Q141" s="1"/>
      <c r="R141" s="1"/>
      <c r="S141" s="1"/>
      <c r="T141" s="1"/>
      <c r="U141" s="1"/>
      <c r="V141" s="1"/>
      <c r="W141" s="1"/>
      <c r="X141" s="1"/>
      <c r="Y141" s="1"/>
      <c r="Z141" s="1"/>
    </row>
    <row r="142" spans="1:26" ht="15.75" customHeight="1">
      <c r="A142" s="6"/>
      <c r="B142" s="1"/>
      <c r="C142" s="2"/>
      <c r="D142" s="4"/>
      <c r="E142" s="4"/>
      <c r="F142" s="2"/>
      <c r="G142" s="6"/>
      <c r="H142" s="1"/>
      <c r="I142" s="2"/>
      <c r="J142" s="1"/>
      <c r="K142" s="1"/>
      <c r="L142" s="1"/>
      <c r="M142" s="1"/>
      <c r="N142" s="1"/>
      <c r="O142" s="1"/>
      <c r="P142" s="1"/>
      <c r="Q142" s="1"/>
      <c r="R142" s="1"/>
      <c r="S142" s="1"/>
      <c r="T142" s="1"/>
      <c r="U142" s="1"/>
      <c r="V142" s="1"/>
      <c r="W142" s="1"/>
      <c r="X142" s="1"/>
      <c r="Y142" s="1"/>
      <c r="Z142" s="1"/>
    </row>
    <row r="143" spans="1:26" ht="15.75" customHeight="1">
      <c r="A143" s="6"/>
      <c r="B143" s="1"/>
      <c r="C143" s="2"/>
      <c r="D143" s="4"/>
      <c r="E143" s="4"/>
      <c r="F143" s="2"/>
      <c r="G143" s="6"/>
      <c r="H143" s="1"/>
      <c r="I143" s="2"/>
      <c r="J143" s="1"/>
      <c r="K143" s="1"/>
      <c r="L143" s="1"/>
      <c r="M143" s="1"/>
      <c r="N143" s="1"/>
      <c r="O143" s="1"/>
      <c r="P143" s="1"/>
      <c r="Q143" s="1"/>
      <c r="R143" s="1"/>
      <c r="S143" s="1"/>
      <c r="T143" s="1"/>
      <c r="U143" s="1"/>
      <c r="V143" s="1"/>
      <c r="W143" s="1"/>
      <c r="X143" s="1"/>
      <c r="Y143" s="1"/>
      <c r="Z143" s="1"/>
    </row>
    <row r="144" spans="1:26" ht="15.75" customHeight="1">
      <c r="A144" s="6"/>
      <c r="B144" s="1"/>
      <c r="C144" s="2"/>
      <c r="D144" s="4"/>
      <c r="E144" s="4"/>
      <c r="F144" s="2"/>
      <c r="G144" s="6"/>
      <c r="H144" s="1"/>
      <c r="I144" s="2"/>
      <c r="J144" s="1"/>
      <c r="K144" s="1"/>
      <c r="L144" s="1"/>
      <c r="M144" s="1"/>
      <c r="N144" s="1"/>
      <c r="O144" s="1"/>
      <c r="P144" s="1"/>
      <c r="Q144" s="1"/>
      <c r="R144" s="1"/>
      <c r="S144" s="1"/>
      <c r="T144" s="1"/>
      <c r="U144" s="1"/>
      <c r="V144" s="1"/>
      <c r="W144" s="1"/>
      <c r="X144" s="1"/>
      <c r="Y144" s="1"/>
      <c r="Z144" s="1"/>
    </row>
    <row r="145" spans="1:26" ht="15.75" customHeight="1">
      <c r="A145" s="6"/>
      <c r="B145" s="1"/>
      <c r="C145" s="2"/>
      <c r="D145" s="4"/>
      <c r="E145" s="4"/>
      <c r="F145" s="2"/>
      <c r="G145" s="6"/>
      <c r="H145" s="1"/>
      <c r="I145" s="2"/>
      <c r="J145" s="1"/>
      <c r="K145" s="1"/>
      <c r="L145" s="1"/>
      <c r="M145" s="1"/>
      <c r="N145" s="1"/>
      <c r="O145" s="1"/>
      <c r="P145" s="1"/>
      <c r="Q145" s="1"/>
      <c r="R145" s="1"/>
      <c r="S145" s="1"/>
      <c r="T145" s="1"/>
      <c r="U145" s="1"/>
      <c r="V145" s="1"/>
      <c r="W145" s="1"/>
      <c r="X145" s="1"/>
      <c r="Y145" s="1"/>
      <c r="Z145" s="1"/>
    </row>
    <row r="146" spans="1:26" ht="15.75" customHeight="1">
      <c r="A146" s="6"/>
      <c r="B146" s="1"/>
      <c r="C146" s="2"/>
      <c r="D146" s="4"/>
      <c r="E146" s="4"/>
      <c r="F146" s="2"/>
      <c r="G146" s="6"/>
      <c r="H146" s="1"/>
      <c r="I146" s="2"/>
      <c r="J146" s="1"/>
      <c r="K146" s="1"/>
      <c r="L146" s="1"/>
      <c r="M146" s="1"/>
      <c r="N146" s="1"/>
      <c r="O146" s="1"/>
      <c r="P146" s="1"/>
      <c r="Q146" s="1"/>
      <c r="R146" s="1"/>
      <c r="S146" s="1"/>
      <c r="T146" s="1"/>
      <c r="U146" s="1"/>
      <c r="V146" s="1"/>
      <c r="W146" s="1"/>
      <c r="X146" s="1"/>
      <c r="Y146" s="1"/>
      <c r="Z146" s="1"/>
    </row>
    <row r="147" spans="1:26" ht="15.75" customHeight="1">
      <c r="A147" s="6"/>
      <c r="B147" s="1"/>
      <c r="C147" s="2"/>
      <c r="D147" s="4"/>
      <c r="E147" s="4"/>
      <c r="F147" s="2"/>
      <c r="G147" s="6"/>
      <c r="H147" s="1"/>
      <c r="I147" s="2"/>
      <c r="J147" s="1"/>
      <c r="K147" s="1"/>
      <c r="L147" s="1"/>
      <c r="M147" s="1"/>
      <c r="N147" s="1"/>
      <c r="O147" s="1"/>
      <c r="P147" s="1"/>
      <c r="Q147" s="1"/>
      <c r="R147" s="1"/>
      <c r="S147" s="1"/>
      <c r="T147" s="1"/>
      <c r="U147" s="1"/>
      <c r="V147" s="1"/>
      <c r="W147" s="1"/>
      <c r="X147" s="1"/>
      <c r="Y147" s="1"/>
      <c r="Z147" s="1"/>
    </row>
    <row r="148" spans="1:26" ht="15.75" customHeight="1">
      <c r="A148" s="6"/>
      <c r="B148" s="1"/>
      <c r="C148" s="2"/>
      <c r="D148" s="4"/>
      <c r="E148" s="4"/>
      <c r="F148" s="2"/>
      <c r="G148" s="6"/>
      <c r="H148" s="1"/>
      <c r="I148" s="2"/>
      <c r="J148" s="1"/>
      <c r="K148" s="1"/>
      <c r="L148" s="1"/>
      <c r="M148" s="1"/>
      <c r="N148" s="1"/>
      <c r="O148" s="1"/>
      <c r="P148" s="1"/>
      <c r="Q148" s="1"/>
      <c r="R148" s="1"/>
      <c r="S148" s="1"/>
      <c r="T148" s="1"/>
      <c r="U148" s="1"/>
      <c r="V148" s="1"/>
      <c r="W148" s="1"/>
      <c r="X148" s="1"/>
      <c r="Y148" s="1"/>
      <c r="Z148" s="1"/>
    </row>
    <row r="149" spans="1:26" ht="15.75" customHeight="1">
      <c r="A149" s="6"/>
      <c r="B149" s="1"/>
      <c r="C149" s="2"/>
      <c r="D149" s="4"/>
      <c r="E149" s="4"/>
      <c r="F149" s="2"/>
      <c r="G149" s="6"/>
      <c r="H149" s="1"/>
      <c r="I149" s="2"/>
      <c r="J149" s="1"/>
      <c r="K149" s="1"/>
      <c r="L149" s="1"/>
      <c r="M149" s="1"/>
      <c r="N149" s="1"/>
      <c r="O149" s="1"/>
      <c r="P149" s="1"/>
      <c r="Q149" s="1"/>
      <c r="R149" s="1"/>
      <c r="S149" s="1"/>
      <c r="T149" s="1"/>
      <c r="U149" s="1"/>
      <c r="V149" s="1"/>
      <c r="W149" s="1"/>
      <c r="X149" s="1"/>
      <c r="Y149" s="1"/>
      <c r="Z149" s="1"/>
    </row>
    <row r="150" spans="1:26" ht="15.75" customHeight="1">
      <c r="A150" s="6"/>
      <c r="B150" s="1"/>
      <c r="C150" s="2"/>
      <c r="D150" s="4"/>
      <c r="E150" s="4"/>
      <c r="F150" s="2"/>
      <c r="G150" s="6"/>
      <c r="H150" s="1"/>
      <c r="I150" s="2"/>
      <c r="J150" s="1"/>
      <c r="K150" s="1"/>
      <c r="L150" s="1"/>
      <c r="M150" s="1"/>
      <c r="N150" s="1"/>
      <c r="O150" s="1"/>
      <c r="P150" s="1"/>
      <c r="Q150" s="1"/>
      <c r="R150" s="1"/>
      <c r="S150" s="1"/>
      <c r="T150" s="1"/>
      <c r="U150" s="1"/>
      <c r="V150" s="1"/>
      <c r="W150" s="1"/>
      <c r="X150" s="1"/>
      <c r="Y150" s="1"/>
      <c r="Z150" s="1"/>
    </row>
    <row r="151" spans="1:26" ht="15.75" customHeight="1">
      <c r="A151" s="6"/>
      <c r="B151" s="1"/>
      <c r="C151" s="2"/>
      <c r="D151" s="4"/>
      <c r="E151" s="4"/>
      <c r="F151" s="2"/>
      <c r="G151" s="6"/>
      <c r="H151" s="1"/>
      <c r="I151" s="2"/>
      <c r="J151" s="1"/>
      <c r="K151" s="1"/>
      <c r="L151" s="1"/>
      <c r="M151" s="1"/>
      <c r="N151" s="1"/>
      <c r="O151" s="1"/>
      <c r="P151" s="1"/>
      <c r="Q151" s="1"/>
      <c r="R151" s="1"/>
      <c r="S151" s="1"/>
      <c r="T151" s="1"/>
      <c r="U151" s="1"/>
      <c r="V151" s="1"/>
      <c r="W151" s="1"/>
      <c r="X151" s="1"/>
      <c r="Y151" s="1"/>
      <c r="Z151" s="1"/>
    </row>
    <row r="152" spans="1:26" ht="15.75" customHeight="1">
      <c r="A152" s="6"/>
      <c r="B152" s="1"/>
      <c r="C152" s="2"/>
      <c r="D152" s="4"/>
      <c r="E152" s="4"/>
      <c r="F152" s="2"/>
      <c r="G152" s="6"/>
      <c r="H152" s="1"/>
      <c r="I152" s="2"/>
      <c r="J152" s="1"/>
      <c r="K152" s="1"/>
      <c r="L152" s="1"/>
      <c r="M152" s="1"/>
      <c r="N152" s="1"/>
      <c r="O152" s="1"/>
      <c r="P152" s="1"/>
      <c r="Q152" s="1"/>
      <c r="R152" s="1"/>
      <c r="S152" s="1"/>
      <c r="T152" s="1"/>
      <c r="U152" s="1"/>
      <c r="V152" s="1"/>
      <c r="W152" s="1"/>
      <c r="X152" s="1"/>
      <c r="Y152" s="1"/>
      <c r="Z152" s="1"/>
    </row>
    <row r="153" spans="1:26" ht="15.75" customHeight="1">
      <c r="A153" s="6"/>
      <c r="B153" s="1"/>
      <c r="C153" s="2"/>
      <c r="D153" s="4"/>
      <c r="E153" s="4"/>
      <c r="F153" s="2"/>
      <c r="G153" s="6"/>
      <c r="H153" s="1"/>
      <c r="I153" s="2"/>
      <c r="J153" s="1"/>
      <c r="K153" s="1"/>
      <c r="L153" s="1"/>
      <c r="M153" s="1"/>
      <c r="N153" s="1"/>
      <c r="O153" s="1"/>
      <c r="P153" s="1"/>
      <c r="Q153" s="1"/>
      <c r="R153" s="1"/>
      <c r="S153" s="1"/>
      <c r="T153" s="1"/>
      <c r="U153" s="1"/>
      <c r="V153" s="1"/>
      <c r="W153" s="1"/>
      <c r="X153" s="1"/>
      <c r="Y153" s="1"/>
      <c r="Z153" s="1"/>
    </row>
    <row r="154" spans="1:26" ht="15.75" customHeight="1">
      <c r="A154" s="6"/>
      <c r="B154" s="1"/>
      <c r="C154" s="2"/>
      <c r="D154" s="4"/>
      <c r="E154" s="4"/>
      <c r="F154" s="2"/>
      <c r="G154" s="6"/>
      <c r="H154" s="1"/>
      <c r="I154" s="2"/>
      <c r="J154" s="1"/>
      <c r="K154" s="1"/>
      <c r="L154" s="1"/>
      <c r="M154" s="1"/>
      <c r="N154" s="1"/>
      <c r="O154" s="1"/>
      <c r="P154" s="1"/>
      <c r="Q154" s="1"/>
      <c r="R154" s="1"/>
      <c r="S154" s="1"/>
      <c r="T154" s="1"/>
      <c r="U154" s="1"/>
      <c r="V154" s="1"/>
      <c r="W154" s="1"/>
      <c r="X154" s="1"/>
      <c r="Y154" s="1"/>
      <c r="Z154" s="1"/>
    </row>
    <row r="155" spans="1:26" ht="15.75" customHeight="1">
      <c r="A155" s="6"/>
      <c r="B155" s="1"/>
      <c r="C155" s="2"/>
      <c r="D155" s="4"/>
      <c r="E155" s="4"/>
      <c r="F155" s="2"/>
      <c r="G155" s="6"/>
      <c r="H155" s="1"/>
      <c r="I155" s="2"/>
      <c r="J155" s="1"/>
      <c r="K155" s="1"/>
      <c r="L155" s="1"/>
      <c r="M155" s="1"/>
      <c r="N155" s="1"/>
      <c r="O155" s="1"/>
      <c r="P155" s="1"/>
      <c r="Q155" s="1"/>
      <c r="R155" s="1"/>
      <c r="S155" s="1"/>
      <c r="T155" s="1"/>
      <c r="U155" s="1"/>
      <c r="V155" s="1"/>
      <c r="W155" s="1"/>
      <c r="X155" s="1"/>
      <c r="Y155" s="1"/>
      <c r="Z155" s="1"/>
    </row>
    <row r="156" spans="1:26" ht="15.75" customHeight="1">
      <c r="A156" s="6"/>
      <c r="B156" s="1"/>
      <c r="C156" s="2"/>
      <c r="D156" s="4"/>
      <c r="E156" s="4"/>
      <c r="F156" s="2"/>
      <c r="G156" s="6"/>
      <c r="H156" s="1"/>
      <c r="I156" s="2"/>
      <c r="J156" s="1"/>
      <c r="K156" s="1"/>
      <c r="L156" s="1"/>
      <c r="M156" s="1"/>
      <c r="N156" s="1"/>
      <c r="O156" s="1"/>
      <c r="P156" s="1"/>
      <c r="Q156" s="1"/>
      <c r="R156" s="1"/>
      <c r="S156" s="1"/>
      <c r="T156" s="1"/>
      <c r="U156" s="1"/>
      <c r="V156" s="1"/>
      <c r="W156" s="1"/>
      <c r="X156" s="1"/>
      <c r="Y156" s="1"/>
      <c r="Z156" s="1"/>
    </row>
    <row r="157" spans="1:26" ht="15.75" customHeight="1">
      <c r="A157" s="6"/>
      <c r="B157" s="1"/>
      <c r="C157" s="2"/>
      <c r="D157" s="4"/>
      <c r="E157" s="4"/>
      <c r="F157" s="2"/>
      <c r="G157" s="6"/>
      <c r="H157" s="1"/>
      <c r="I157" s="2"/>
      <c r="J157" s="1"/>
      <c r="K157" s="1"/>
      <c r="L157" s="1"/>
      <c r="M157" s="1"/>
      <c r="N157" s="1"/>
      <c r="O157" s="1"/>
      <c r="P157" s="1"/>
      <c r="Q157" s="1"/>
      <c r="R157" s="1"/>
      <c r="S157" s="1"/>
      <c r="T157" s="1"/>
      <c r="U157" s="1"/>
      <c r="V157" s="1"/>
      <c r="W157" s="1"/>
      <c r="X157" s="1"/>
      <c r="Y157" s="1"/>
      <c r="Z157" s="1"/>
    </row>
    <row r="158" spans="1:26" ht="15.75" customHeight="1">
      <c r="A158" s="6"/>
      <c r="B158" s="1"/>
      <c r="C158" s="2"/>
      <c r="D158" s="4"/>
      <c r="E158" s="4"/>
      <c r="F158" s="2"/>
      <c r="G158" s="6"/>
      <c r="H158" s="1"/>
      <c r="I158" s="2"/>
      <c r="J158" s="1"/>
      <c r="K158" s="1"/>
      <c r="L158" s="1"/>
      <c r="M158" s="1"/>
      <c r="N158" s="1"/>
      <c r="O158" s="1"/>
      <c r="P158" s="1"/>
      <c r="Q158" s="1"/>
      <c r="R158" s="1"/>
      <c r="S158" s="1"/>
      <c r="T158" s="1"/>
      <c r="U158" s="1"/>
      <c r="V158" s="1"/>
      <c r="W158" s="1"/>
      <c r="X158" s="1"/>
      <c r="Y158" s="1"/>
      <c r="Z158" s="1"/>
    </row>
    <row r="159" spans="1:26" ht="15.75" customHeight="1">
      <c r="A159" s="6"/>
      <c r="B159" s="1"/>
      <c r="C159" s="2"/>
      <c r="D159" s="4"/>
      <c r="E159" s="4"/>
      <c r="F159" s="2"/>
      <c r="G159" s="6"/>
      <c r="H159" s="1"/>
      <c r="I159" s="2"/>
      <c r="J159" s="1"/>
      <c r="K159" s="1"/>
      <c r="L159" s="1"/>
      <c r="M159" s="1"/>
      <c r="N159" s="1"/>
      <c r="O159" s="1"/>
      <c r="P159" s="1"/>
      <c r="Q159" s="1"/>
      <c r="R159" s="1"/>
      <c r="S159" s="1"/>
      <c r="T159" s="1"/>
      <c r="U159" s="1"/>
      <c r="V159" s="1"/>
      <c r="W159" s="1"/>
      <c r="X159" s="1"/>
      <c r="Y159" s="1"/>
      <c r="Z159" s="1"/>
    </row>
    <row r="160" spans="1:26" ht="15.75" customHeight="1">
      <c r="A160" s="6"/>
      <c r="B160" s="1"/>
      <c r="C160" s="2"/>
      <c r="D160" s="4"/>
      <c r="E160" s="4"/>
      <c r="F160" s="2"/>
      <c r="G160" s="6"/>
      <c r="H160" s="1"/>
      <c r="I160" s="2"/>
      <c r="J160" s="1"/>
      <c r="K160" s="1"/>
      <c r="L160" s="1"/>
      <c r="M160" s="1"/>
      <c r="N160" s="1"/>
      <c r="O160" s="1"/>
      <c r="P160" s="1"/>
      <c r="Q160" s="1"/>
      <c r="R160" s="1"/>
      <c r="S160" s="1"/>
      <c r="T160" s="1"/>
      <c r="U160" s="1"/>
      <c r="V160" s="1"/>
      <c r="W160" s="1"/>
      <c r="X160" s="1"/>
      <c r="Y160" s="1"/>
      <c r="Z160" s="1"/>
    </row>
    <row r="161" spans="1:26" ht="15.75" customHeight="1">
      <c r="A161" s="6"/>
      <c r="B161" s="1"/>
      <c r="C161" s="2"/>
      <c r="D161" s="4"/>
      <c r="E161" s="4"/>
      <c r="F161" s="2"/>
      <c r="G161" s="6"/>
      <c r="H161" s="1"/>
      <c r="I161" s="2"/>
      <c r="J161" s="1"/>
      <c r="K161" s="1"/>
      <c r="L161" s="1"/>
      <c r="M161" s="1"/>
      <c r="N161" s="1"/>
      <c r="O161" s="1"/>
      <c r="P161" s="1"/>
      <c r="Q161" s="1"/>
      <c r="R161" s="1"/>
      <c r="S161" s="1"/>
      <c r="T161" s="1"/>
      <c r="U161" s="1"/>
      <c r="V161" s="1"/>
      <c r="W161" s="1"/>
      <c r="X161" s="1"/>
      <c r="Y161" s="1"/>
      <c r="Z161" s="1"/>
    </row>
    <row r="162" spans="1:26" ht="15.75" customHeight="1">
      <c r="A162" s="6"/>
      <c r="B162" s="1"/>
      <c r="C162" s="2"/>
      <c r="D162" s="4"/>
      <c r="E162" s="4"/>
      <c r="F162" s="2"/>
      <c r="G162" s="6"/>
      <c r="H162" s="1"/>
      <c r="I162" s="2"/>
      <c r="J162" s="1"/>
      <c r="K162" s="1"/>
      <c r="L162" s="1"/>
      <c r="M162" s="1"/>
      <c r="N162" s="1"/>
      <c r="O162" s="1"/>
      <c r="P162" s="1"/>
      <c r="Q162" s="1"/>
      <c r="R162" s="1"/>
      <c r="S162" s="1"/>
      <c r="T162" s="1"/>
      <c r="U162" s="1"/>
      <c r="V162" s="1"/>
      <c r="W162" s="1"/>
      <c r="X162" s="1"/>
      <c r="Y162" s="1"/>
      <c r="Z162" s="1"/>
    </row>
    <row r="163" spans="1:26" ht="15.75" customHeight="1">
      <c r="A163" s="6"/>
      <c r="B163" s="1"/>
      <c r="C163" s="2"/>
      <c r="D163" s="4"/>
      <c r="E163" s="4"/>
      <c r="F163" s="2"/>
      <c r="G163" s="6"/>
      <c r="H163" s="1"/>
      <c r="I163" s="2"/>
      <c r="J163" s="1"/>
      <c r="K163" s="1"/>
      <c r="L163" s="1"/>
      <c r="M163" s="1"/>
      <c r="N163" s="1"/>
      <c r="O163" s="1"/>
      <c r="P163" s="1"/>
      <c r="Q163" s="1"/>
      <c r="R163" s="1"/>
      <c r="S163" s="1"/>
      <c r="T163" s="1"/>
      <c r="U163" s="1"/>
      <c r="V163" s="1"/>
      <c r="W163" s="1"/>
      <c r="X163" s="1"/>
      <c r="Y163" s="1"/>
      <c r="Z163" s="1"/>
    </row>
    <row r="164" spans="1:26" ht="15.75" customHeight="1">
      <c r="A164" s="6"/>
      <c r="B164" s="1"/>
      <c r="C164" s="2"/>
      <c r="D164" s="4"/>
      <c r="E164" s="4"/>
      <c r="F164" s="2"/>
      <c r="G164" s="6"/>
      <c r="H164" s="1"/>
      <c r="I164" s="2"/>
      <c r="J164" s="1"/>
      <c r="K164" s="1"/>
      <c r="L164" s="1"/>
      <c r="M164" s="1"/>
      <c r="N164" s="1"/>
      <c r="O164" s="1"/>
      <c r="P164" s="1"/>
      <c r="Q164" s="1"/>
      <c r="R164" s="1"/>
      <c r="S164" s="1"/>
      <c r="T164" s="1"/>
      <c r="U164" s="1"/>
      <c r="V164" s="1"/>
      <c r="W164" s="1"/>
      <c r="X164" s="1"/>
      <c r="Y164" s="1"/>
      <c r="Z164" s="1"/>
    </row>
    <row r="165" spans="1:26" ht="15.75" customHeight="1">
      <c r="A165" s="6"/>
      <c r="B165" s="1"/>
      <c r="C165" s="2"/>
      <c r="D165" s="4"/>
      <c r="E165" s="4"/>
      <c r="F165" s="2"/>
      <c r="G165" s="6"/>
      <c r="H165" s="1"/>
      <c r="I165" s="2"/>
      <c r="J165" s="1"/>
      <c r="K165" s="1"/>
      <c r="L165" s="1"/>
      <c r="M165" s="1"/>
      <c r="N165" s="1"/>
      <c r="O165" s="1"/>
      <c r="P165" s="1"/>
      <c r="Q165" s="1"/>
      <c r="R165" s="1"/>
      <c r="S165" s="1"/>
      <c r="T165" s="1"/>
      <c r="U165" s="1"/>
      <c r="V165" s="1"/>
      <c r="W165" s="1"/>
      <c r="X165" s="1"/>
      <c r="Y165" s="1"/>
      <c r="Z165" s="1"/>
    </row>
    <row r="166" spans="1:26" ht="15.75" customHeight="1">
      <c r="A166" s="6"/>
      <c r="B166" s="1"/>
      <c r="C166" s="2"/>
      <c r="D166" s="4"/>
      <c r="E166" s="4"/>
      <c r="F166" s="2"/>
      <c r="G166" s="6"/>
      <c r="H166" s="1"/>
      <c r="I166" s="2"/>
      <c r="J166" s="1"/>
      <c r="K166" s="1"/>
      <c r="L166" s="1"/>
      <c r="M166" s="1"/>
      <c r="N166" s="1"/>
      <c r="O166" s="1"/>
      <c r="P166" s="1"/>
      <c r="Q166" s="1"/>
      <c r="R166" s="1"/>
      <c r="S166" s="1"/>
      <c r="T166" s="1"/>
      <c r="U166" s="1"/>
      <c r="V166" s="1"/>
      <c r="W166" s="1"/>
      <c r="X166" s="1"/>
      <c r="Y166" s="1"/>
      <c r="Z166" s="1"/>
    </row>
    <row r="167" spans="1:26" ht="15.75" customHeight="1">
      <c r="A167" s="6"/>
      <c r="B167" s="1"/>
      <c r="C167" s="2"/>
      <c r="D167" s="4"/>
      <c r="E167" s="4"/>
      <c r="F167" s="2"/>
      <c r="G167" s="6"/>
      <c r="H167" s="1"/>
      <c r="I167" s="2"/>
      <c r="J167" s="1"/>
      <c r="K167" s="1"/>
      <c r="L167" s="1"/>
      <c r="M167" s="1"/>
      <c r="N167" s="1"/>
      <c r="O167" s="1"/>
      <c r="P167" s="1"/>
      <c r="Q167" s="1"/>
      <c r="R167" s="1"/>
      <c r="S167" s="1"/>
      <c r="T167" s="1"/>
      <c r="U167" s="1"/>
      <c r="V167" s="1"/>
      <c r="W167" s="1"/>
      <c r="X167" s="1"/>
      <c r="Y167" s="1"/>
      <c r="Z167" s="1"/>
    </row>
    <row r="168" spans="1:26" ht="15.75" customHeight="1">
      <c r="A168" s="6"/>
      <c r="B168" s="1"/>
      <c r="C168" s="2"/>
      <c r="D168" s="4"/>
      <c r="E168" s="4"/>
      <c r="F168" s="2"/>
      <c r="G168" s="6"/>
      <c r="H168" s="1"/>
      <c r="I168" s="2"/>
      <c r="J168" s="1"/>
      <c r="K168" s="1"/>
      <c r="L168" s="1"/>
      <c r="M168" s="1"/>
      <c r="N168" s="1"/>
      <c r="O168" s="1"/>
      <c r="P168" s="1"/>
      <c r="Q168" s="1"/>
      <c r="R168" s="1"/>
      <c r="S168" s="1"/>
      <c r="T168" s="1"/>
      <c r="U168" s="1"/>
      <c r="V168" s="1"/>
      <c r="W168" s="1"/>
      <c r="X168" s="1"/>
      <c r="Y168" s="1"/>
      <c r="Z168" s="1"/>
    </row>
    <row r="169" spans="1:26" ht="15.75" customHeight="1">
      <c r="A169" s="6"/>
      <c r="B169" s="1"/>
      <c r="C169" s="2"/>
      <c r="D169" s="4"/>
      <c r="E169" s="4"/>
      <c r="F169" s="2"/>
      <c r="G169" s="6"/>
      <c r="H169" s="1"/>
      <c r="I169" s="2"/>
      <c r="J169" s="1"/>
      <c r="K169" s="1"/>
      <c r="L169" s="1"/>
      <c r="M169" s="1"/>
      <c r="N169" s="1"/>
      <c r="O169" s="1"/>
      <c r="P169" s="1"/>
      <c r="Q169" s="1"/>
      <c r="R169" s="1"/>
      <c r="S169" s="1"/>
      <c r="T169" s="1"/>
      <c r="U169" s="1"/>
      <c r="V169" s="1"/>
      <c r="W169" s="1"/>
      <c r="X169" s="1"/>
      <c r="Y169" s="1"/>
      <c r="Z169" s="1"/>
    </row>
    <row r="170" spans="1:26" ht="15.75" customHeight="1">
      <c r="A170" s="6"/>
      <c r="B170" s="1"/>
      <c r="C170" s="2"/>
      <c r="D170" s="4"/>
      <c r="E170" s="4"/>
      <c r="F170" s="2"/>
      <c r="G170" s="6"/>
      <c r="H170" s="1"/>
      <c r="I170" s="2"/>
      <c r="J170" s="1"/>
      <c r="K170" s="1"/>
      <c r="L170" s="1"/>
      <c r="M170" s="1"/>
      <c r="N170" s="1"/>
      <c r="O170" s="1"/>
      <c r="P170" s="1"/>
      <c r="Q170" s="1"/>
      <c r="R170" s="1"/>
      <c r="S170" s="1"/>
      <c r="T170" s="1"/>
      <c r="U170" s="1"/>
      <c r="V170" s="1"/>
      <c r="W170" s="1"/>
      <c r="X170" s="1"/>
      <c r="Y170" s="1"/>
      <c r="Z170" s="1"/>
    </row>
    <row r="171" spans="1:26" ht="15.75" customHeight="1">
      <c r="A171" s="6"/>
      <c r="B171" s="1"/>
      <c r="C171" s="2"/>
      <c r="D171" s="4"/>
      <c r="E171" s="4"/>
      <c r="F171" s="2"/>
      <c r="G171" s="6"/>
      <c r="H171" s="1"/>
      <c r="I171" s="2"/>
      <c r="J171" s="1"/>
      <c r="K171" s="1"/>
      <c r="L171" s="1"/>
      <c r="M171" s="1"/>
      <c r="N171" s="1"/>
      <c r="O171" s="1"/>
      <c r="P171" s="1"/>
      <c r="Q171" s="1"/>
      <c r="R171" s="1"/>
      <c r="S171" s="1"/>
      <c r="T171" s="1"/>
      <c r="U171" s="1"/>
      <c r="V171" s="1"/>
      <c r="W171" s="1"/>
      <c r="X171" s="1"/>
      <c r="Y171" s="1"/>
      <c r="Z171" s="1"/>
    </row>
    <row r="172" spans="1:26" ht="15.75" customHeight="1">
      <c r="A172" s="6"/>
      <c r="B172" s="1"/>
      <c r="C172" s="2"/>
      <c r="D172" s="4"/>
      <c r="E172" s="4"/>
      <c r="F172" s="2"/>
      <c r="G172" s="6"/>
      <c r="H172" s="1"/>
      <c r="I172" s="2"/>
      <c r="J172" s="1"/>
      <c r="K172" s="1"/>
      <c r="L172" s="1"/>
      <c r="M172" s="1"/>
      <c r="N172" s="1"/>
      <c r="O172" s="1"/>
      <c r="P172" s="1"/>
      <c r="Q172" s="1"/>
      <c r="R172" s="1"/>
      <c r="S172" s="1"/>
      <c r="T172" s="1"/>
      <c r="U172" s="1"/>
      <c r="V172" s="1"/>
      <c r="W172" s="1"/>
      <c r="X172" s="1"/>
      <c r="Y172" s="1"/>
      <c r="Z172" s="1"/>
    </row>
    <row r="173" spans="1:26" ht="15.75" customHeight="1">
      <c r="A173" s="6"/>
      <c r="B173" s="1"/>
      <c r="C173" s="2"/>
      <c r="D173" s="4"/>
      <c r="E173" s="4"/>
      <c r="F173" s="2"/>
      <c r="G173" s="6"/>
      <c r="H173" s="1"/>
      <c r="I173" s="2"/>
      <c r="J173" s="1"/>
      <c r="K173" s="1"/>
      <c r="L173" s="1"/>
      <c r="M173" s="1"/>
      <c r="N173" s="1"/>
      <c r="O173" s="1"/>
      <c r="P173" s="1"/>
      <c r="Q173" s="1"/>
      <c r="R173" s="1"/>
      <c r="S173" s="1"/>
      <c r="T173" s="1"/>
      <c r="U173" s="1"/>
      <c r="V173" s="1"/>
      <c r="W173" s="1"/>
      <c r="X173" s="1"/>
      <c r="Y173" s="1"/>
      <c r="Z173" s="1"/>
    </row>
    <row r="174" spans="1:26" ht="15.75" customHeight="1">
      <c r="A174" s="6"/>
      <c r="B174" s="1"/>
      <c r="C174" s="2"/>
      <c r="D174" s="4"/>
      <c r="E174" s="4"/>
      <c r="F174" s="2"/>
      <c r="G174" s="6"/>
      <c r="H174" s="1"/>
      <c r="I174" s="2"/>
      <c r="J174" s="1"/>
      <c r="K174" s="1"/>
      <c r="L174" s="1"/>
      <c r="M174" s="1"/>
      <c r="N174" s="1"/>
      <c r="O174" s="1"/>
      <c r="P174" s="1"/>
      <c r="Q174" s="1"/>
      <c r="R174" s="1"/>
      <c r="S174" s="1"/>
      <c r="T174" s="1"/>
      <c r="U174" s="1"/>
      <c r="V174" s="1"/>
      <c r="W174" s="1"/>
      <c r="X174" s="1"/>
      <c r="Y174" s="1"/>
      <c r="Z174" s="1"/>
    </row>
    <row r="175" spans="1:26" ht="15.75" customHeight="1">
      <c r="A175" s="6"/>
      <c r="B175" s="1"/>
      <c r="C175" s="2"/>
      <c r="D175" s="4"/>
      <c r="E175" s="4"/>
      <c r="F175" s="2"/>
      <c r="G175" s="6"/>
      <c r="H175" s="1"/>
      <c r="I175" s="2"/>
      <c r="J175" s="1"/>
      <c r="K175" s="1"/>
      <c r="L175" s="1"/>
      <c r="M175" s="1"/>
      <c r="N175" s="1"/>
      <c r="O175" s="1"/>
      <c r="P175" s="1"/>
      <c r="Q175" s="1"/>
      <c r="R175" s="1"/>
      <c r="S175" s="1"/>
      <c r="T175" s="1"/>
      <c r="U175" s="1"/>
      <c r="V175" s="1"/>
      <c r="W175" s="1"/>
      <c r="X175" s="1"/>
      <c r="Y175" s="1"/>
      <c r="Z175" s="1"/>
    </row>
    <row r="176" spans="1:26" ht="15.75" customHeight="1">
      <c r="A176" s="6"/>
      <c r="B176" s="1"/>
      <c r="C176" s="2"/>
      <c r="D176" s="4"/>
      <c r="E176" s="4"/>
      <c r="F176" s="2"/>
      <c r="G176" s="6"/>
      <c r="H176" s="1"/>
      <c r="I176" s="2"/>
      <c r="J176" s="1"/>
      <c r="K176" s="1"/>
      <c r="L176" s="1"/>
      <c r="M176" s="1"/>
      <c r="N176" s="1"/>
      <c r="O176" s="1"/>
      <c r="P176" s="1"/>
      <c r="Q176" s="1"/>
      <c r="R176" s="1"/>
      <c r="S176" s="1"/>
      <c r="T176" s="1"/>
      <c r="U176" s="1"/>
      <c r="V176" s="1"/>
      <c r="W176" s="1"/>
      <c r="X176" s="1"/>
      <c r="Y176" s="1"/>
      <c r="Z176" s="1"/>
    </row>
    <row r="177" spans="1:26" ht="15.75" customHeight="1">
      <c r="A177" s="6"/>
      <c r="B177" s="1"/>
      <c r="C177" s="2"/>
      <c r="D177" s="4"/>
      <c r="E177" s="4"/>
      <c r="F177" s="2"/>
      <c r="G177" s="6"/>
      <c r="H177" s="1"/>
      <c r="I177" s="2"/>
      <c r="J177" s="1"/>
      <c r="K177" s="1"/>
      <c r="L177" s="1"/>
      <c r="M177" s="1"/>
      <c r="N177" s="1"/>
      <c r="O177" s="1"/>
      <c r="P177" s="1"/>
      <c r="Q177" s="1"/>
      <c r="R177" s="1"/>
      <c r="S177" s="1"/>
      <c r="T177" s="1"/>
      <c r="U177" s="1"/>
      <c r="V177" s="1"/>
      <c r="W177" s="1"/>
      <c r="X177" s="1"/>
      <c r="Y177" s="1"/>
      <c r="Z177" s="1"/>
    </row>
    <row r="178" spans="1:26" ht="15.75" customHeight="1">
      <c r="A178" s="6"/>
      <c r="B178" s="1"/>
      <c r="C178" s="2"/>
      <c r="D178" s="4"/>
      <c r="E178" s="4"/>
      <c r="F178" s="2"/>
      <c r="G178" s="6"/>
      <c r="H178" s="1"/>
      <c r="I178" s="2"/>
      <c r="J178" s="1"/>
      <c r="K178" s="1"/>
      <c r="L178" s="1"/>
      <c r="M178" s="1"/>
      <c r="N178" s="1"/>
      <c r="O178" s="1"/>
      <c r="P178" s="1"/>
      <c r="Q178" s="1"/>
      <c r="R178" s="1"/>
      <c r="S178" s="1"/>
      <c r="T178" s="1"/>
      <c r="U178" s="1"/>
      <c r="V178" s="1"/>
      <c r="W178" s="1"/>
      <c r="X178" s="1"/>
      <c r="Y178" s="1"/>
      <c r="Z178" s="1"/>
    </row>
    <row r="179" spans="1:26" ht="15.75" customHeight="1">
      <c r="A179" s="6"/>
      <c r="B179" s="1"/>
      <c r="C179" s="2"/>
      <c r="D179" s="4"/>
      <c r="E179" s="4"/>
      <c r="F179" s="2"/>
      <c r="G179" s="6"/>
      <c r="H179" s="1"/>
      <c r="I179" s="2"/>
      <c r="J179" s="1"/>
      <c r="K179" s="1"/>
      <c r="L179" s="1"/>
      <c r="M179" s="1"/>
      <c r="N179" s="1"/>
      <c r="O179" s="1"/>
      <c r="P179" s="1"/>
      <c r="Q179" s="1"/>
      <c r="R179" s="1"/>
      <c r="S179" s="1"/>
      <c r="T179" s="1"/>
      <c r="U179" s="1"/>
      <c r="V179" s="1"/>
      <c r="W179" s="1"/>
      <c r="X179" s="1"/>
      <c r="Y179" s="1"/>
      <c r="Z179" s="1"/>
    </row>
    <row r="180" spans="1:26" ht="15.75" customHeight="1">
      <c r="A180" s="6"/>
      <c r="B180" s="1"/>
      <c r="C180" s="2"/>
      <c r="D180" s="4"/>
      <c r="E180" s="4"/>
      <c r="F180" s="2"/>
      <c r="G180" s="6"/>
      <c r="H180" s="1"/>
      <c r="I180" s="2"/>
      <c r="J180" s="1"/>
      <c r="K180" s="1"/>
      <c r="L180" s="1"/>
      <c r="M180" s="1"/>
      <c r="N180" s="1"/>
      <c r="O180" s="1"/>
      <c r="P180" s="1"/>
      <c r="Q180" s="1"/>
      <c r="R180" s="1"/>
      <c r="S180" s="1"/>
      <c r="T180" s="1"/>
      <c r="U180" s="1"/>
      <c r="V180" s="1"/>
      <c r="W180" s="1"/>
      <c r="X180" s="1"/>
      <c r="Y180" s="1"/>
      <c r="Z180" s="1"/>
    </row>
    <row r="181" spans="1:26" ht="15.75" customHeight="1">
      <c r="A181" s="6"/>
      <c r="B181" s="1"/>
      <c r="C181" s="2"/>
      <c r="D181" s="4"/>
      <c r="E181" s="4"/>
      <c r="F181" s="2"/>
      <c r="G181" s="6"/>
      <c r="H181" s="1"/>
      <c r="I181" s="2"/>
      <c r="J181" s="1"/>
      <c r="K181" s="1"/>
      <c r="L181" s="1"/>
      <c r="M181" s="1"/>
      <c r="N181" s="1"/>
      <c r="O181" s="1"/>
      <c r="P181" s="1"/>
      <c r="Q181" s="1"/>
      <c r="R181" s="1"/>
      <c r="S181" s="1"/>
      <c r="T181" s="1"/>
      <c r="U181" s="1"/>
      <c r="V181" s="1"/>
      <c r="W181" s="1"/>
      <c r="X181" s="1"/>
      <c r="Y181" s="1"/>
      <c r="Z181" s="1"/>
    </row>
    <row r="182" spans="1:26" ht="15.75" customHeight="1">
      <c r="A182" s="6"/>
      <c r="B182" s="1"/>
      <c r="C182" s="2"/>
      <c r="D182" s="4"/>
      <c r="E182" s="4"/>
      <c r="F182" s="2"/>
      <c r="G182" s="6"/>
      <c r="H182" s="1"/>
      <c r="I182" s="2"/>
      <c r="J182" s="1"/>
      <c r="K182" s="1"/>
      <c r="L182" s="1"/>
      <c r="M182" s="1"/>
      <c r="N182" s="1"/>
      <c r="O182" s="1"/>
      <c r="P182" s="1"/>
      <c r="Q182" s="1"/>
      <c r="R182" s="1"/>
      <c r="S182" s="1"/>
      <c r="T182" s="1"/>
      <c r="U182" s="1"/>
      <c r="V182" s="1"/>
      <c r="W182" s="1"/>
      <c r="X182" s="1"/>
      <c r="Y182" s="1"/>
      <c r="Z182" s="1"/>
    </row>
    <row r="183" spans="1:26" ht="15.75" customHeight="1">
      <c r="A183" s="6"/>
      <c r="B183" s="1"/>
      <c r="C183" s="2"/>
      <c r="D183" s="4"/>
      <c r="E183" s="4"/>
      <c r="F183" s="2"/>
      <c r="G183" s="6"/>
      <c r="H183" s="1"/>
      <c r="I183" s="2"/>
      <c r="J183" s="1"/>
      <c r="K183" s="1"/>
      <c r="L183" s="1"/>
      <c r="M183" s="1"/>
      <c r="N183" s="1"/>
      <c r="O183" s="1"/>
      <c r="P183" s="1"/>
      <c r="Q183" s="1"/>
      <c r="R183" s="1"/>
      <c r="S183" s="1"/>
      <c r="T183" s="1"/>
      <c r="U183" s="1"/>
      <c r="V183" s="1"/>
      <c r="W183" s="1"/>
      <c r="X183" s="1"/>
      <c r="Y183" s="1"/>
      <c r="Z183" s="1"/>
    </row>
    <row r="184" spans="1:26" ht="15.75" customHeight="1">
      <c r="A184" s="6"/>
      <c r="B184" s="1"/>
      <c r="C184" s="2"/>
      <c r="D184" s="4"/>
      <c r="E184" s="4"/>
      <c r="F184" s="2"/>
      <c r="G184" s="6"/>
      <c r="H184" s="1"/>
      <c r="I184" s="2"/>
      <c r="J184" s="1"/>
      <c r="K184" s="1"/>
      <c r="L184" s="1"/>
      <c r="M184" s="1"/>
      <c r="N184" s="1"/>
      <c r="O184" s="1"/>
      <c r="P184" s="1"/>
      <c r="Q184" s="1"/>
      <c r="R184" s="1"/>
      <c r="S184" s="1"/>
      <c r="T184" s="1"/>
      <c r="U184" s="1"/>
      <c r="V184" s="1"/>
      <c r="W184" s="1"/>
      <c r="X184" s="1"/>
      <c r="Y184" s="1"/>
      <c r="Z184" s="1"/>
    </row>
    <row r="185" spans="1:26" ht="15.75" customHeight="1">
      <c r="A185" s="6"/>
      <c r="B185" s="1"/>
      <c r="C185" s="2"/>
      <c r="D185" s="4"/>
      <c r="E185" s="4"/>
      <c r="F185" s="2"/>
      <c r="G185" s="6"/>
      <c r="H185" s="1"/>
      <c r="I185" s="2"/>
      <c r="J185" s="1"/>
      <c r="K185" s="1"/>
      <c r="L185" s="1"/>
      <c r="M185" s="1"/>
      <c r="N185" s="1"/>
      <c r="O185" s="1"/>
      <c r="P185" s="1"/>
      <c r="Q185" s="1"/>
      <c r="R185" s="1"/>
      <c r="S185" s="1"/>
      <c r="T185" s="1"/>
      <c r="U185" s="1"/>
      <c r="V185" s="1"/>
      <c r="W185" s="1"/>
      <c r="X185" s="1"/>
      <c r="Y185" s="1"/>
      <c r="Z185" s="1"/>
    </row>
    <row r="186" spans="1:26" ht="15.75" customHeight="1">
      <c r="A186" s="6"/>
      <c r="B186" s="1"/>
      <c r="C186" s="2"/>
      <c r="D186" s="4"/>
      <c r="E186" s="4"/>
      <c r="F186" s="2"/>
      <c r="G186" s="6"/>
      <c r="H186" s="1"/>
      <c r="I186" s="2"/>
      <c r="J186" s="1"/>
      <c r="K186" s="1"/>
      <c r="L186" s="1"/>
      <c r="M186" s="1"/>
      <c r="N186" s="1"/>
      <c r="O186" s="1"/>
      <c r="P186" s="1"/>
      <c r="Q186" s="1"/>
      <c r="R186" s="1"/>
      <c r="S186" s="1"/>
      <c r="T186" s="1"/>
      <c r="U186" s="1"/>
      <c r="V186" s="1"/>
      <c r="W186" s="1"/>
      <c r="X186" s="1"/>
      <c r="Y186" s="1"/>
      <c r="Z186" s="1"/>
    </row>
    <row r="187" spans="1:26" ht="15.75" customHeight="1">
      <c r="A187" s="6"/>
      <c r="B187" s="1"/>
      <c r="C187" s="2"/>
      <c r="D187" s="4"/>
      <c r="E187" s="4"/>
      <c r="F187" s="2"/>
      <c r="G187" s="6"/>
      <c r="H187" s="1"/>
      <c r="I187" s="2"/>
      <c r="J187" s="1"/>
      <c r="K187" s="1"/>
      <c r="L187" s="1"/>
      <c r="M187" s="1"/>
      <c r="N187" s="1"/>
      <c r="O187" s="1"/>
      <c r="P187" s="1"/>
      <c r="Q187" s="1"/>
      <c r="R187" s="1"/>
      <c r="S187" s="1"/>
      <c r="T187" s="1"/>
      <c r="U187" s="1"/>
      <c r="V187" s="1"/>
      <c r="W187" s="1"/>
      <c r="X187" s="1"/>
      <c r="Y187" s="1"/>
      <c r="Z187" s="1"/>
    </row>
    <row r="188" spans="1:26" ht="15.75" customHeight="1">
      <c r="A188" s="6"/>
      <c r="B188" s="1"/>
      <c r="C188" s="2"/>
      <c r="D188" s="4"/>
      <c r="E188" s="4"/>
      <c r="F188" s="2"/>
      <c r="G188" s="6"/>
      <c r="H188" s="1"/>
      <c r="I188" s="2"/>
      <c r="J188" s="1"/>
      <c r="K188" s="1"/>
      <c r="L188" s="1"/>
      <c r="M188" s="1"/>
      <c r="N188" s="1"/>
      <c r="O188" s="1"/>
      <c r="P188" s="1"/>
      <c r="Q188" s="1"/>
      <c r="R188" s="1"/>
      <c r="S188" s="1"/>
      <c r="T188" s="1"/>
      <c r="U188" s="1"/>
      <c r="V188" s="1"/>
      <c r="W188" s="1"/>
      <c r="X188" s="1"/>
      <c r="Y188" s="1"/>
      <c r="Z188" s="1"/>
    </row>
    <row r="189" spans="1:26" ht="15.75" customHeight="1">
      <c r="A189" s="6"/>
      <c r="B189" s="1"/>
      <c r="C189" s="2"/>
      <c r="D189" s="4"/>
      <c r="E189" s="4"/>
      <c r="F189" s="2"/>
      <c r="G189" s="6"/>
      <c r="H189" s="1"/>
      <c r="I189" s="2"/>
      <c r="J189" s="1"/>
      <c r="K189" s="1"/>
      <c r="L189" s="1"/>
      <c r="M189" s="1"/>
      <c r="N189" s="1"/>
      <c r="O189" s="1"/>
      <c r="P189" s="1"/>
      <c r="Q189" s="1"/>
      <c r="R189" s="1"/>
      <c r="S189" s="1"/>
      <c r="T189" s="1"/>
      <c r="U189" s="1"/>
      <c r="V189" s="1"/>
      <c r="W189" s="1"/>
      <c r="X189" s="1"/>
      <c r="Y189" s="1"/>
      <c r="Z189" s="1"/>
    </row>
    <row r="190" spans="1:26" ht="15.75" customHeight="1">
      <c r="A190" s="6"/>
      <c r="B190" s="1"/>
      <c r="C190" s="2"/>
      <c r="D190" s="4"/>
      <c r="E190" s="4"/>
      <c r="F190" s="2"/>
      <c r="G190" s="6"/>
      <c r="H190" s="1"/>
      <c r="I190" s="2"/>
      <c r="J190" s="1"/>
      <c r="K190" s="1"/>
      <c r="L190" s="1"/>
      <c r="M190" s="1"/>
      <c r="N190" s="1"/>
      <c r="O190" s="1"/>
      <c r="P190" s="1"/>
      <c r="Q190" s="1"/>
      <c r="R190" s="1"/>
      <c r="S190" s="1"/>
      <c r="T190" s="1"/>
      <c r="U190" s="1"/>
      <c r="V190" s="1"/>
      <c r="W190" s="1"/>
      <c r="X190" s="1"/>
      <c r="Y190" s="1"/>
      <c r="Z190" s="1"/>
    </row>
    <row r="191" spans="1:26" ht="15.75" customHeight="1">
      <c r="A191" s="6"/>
      <c r="B191" s="1"/>
      <c r="C191" s="2"/>
      <c r="D191" s="4"/>
      <c r="E191" s="4"/>
      <c r="F191" s="2"/>
      <c r="G191" s="6"/>
      <c r="H191" s="1"/>
      <c r="I191" s="2"/>
      <c r="J191" s="1"/>
      <c r="K191" s="1"/>
      <c r="L191" s="1"/>
      <c r="M191" s="1"/>
      <c r="N191" s="1"/>
      <c r="O191" s="1"/>
      <c r="P191" s="1"/>
      <c r="Q191" s="1"/>
      <c r="R191" s="1"/>
      <c r="S191" s="1"/>
      <c r="T191" s="1"/>
      <c r="U191" s="1"/>
      <c r="V191" s="1"/>
      <c r="W191" s="1"/>
      <c r="X191" s="1"/>
      <c r="Y191" s="1"/>
      <c r="Z191" s="1"/>
    </row>
    <row r="192" spans="1:26" ht="15.75" customHeight="1">
      <c r="A192" s="6"/>
      <c r="B192" s="1"/>
      <c r="C192" s="2"/>
      <c r="D192" s="4"/>
      <c r="E192" s="4"/>
      <c r="F192" s="2"/>
      <c r="G192" s="6"/>
      <c r="H192" s="1"/>
      <c r="I192" s="2"/>
      <c r="J192" s="1"/>
      <c r="K192" s="1"/>
      <c r="L192" s="1"/>
      <c r="M192" s="1"/>
      <c r="N192" s="1"/>
      <c r="O192" s="1"/>
      <c r="P192" s="1"/>
      <c r="Q192" s="1"/>
      <c r="R192" s="1"/>
      <c r="S192" s="1"/>
      <c r="T192" s="1"/>
      <c r="U192" s="1"/>
      <c r="V192" s="1"/>
      <c r="W192" s="1"/>
      <c r="X192" s="1"/>
      <c r="Y192" s="1"/>
      <c r="Z192" s="1"/>
    </row>
    <row r="193" spans="1:26" ht="15.75" customHeight="1">
      <c r="A193" s="6"/>
      <c r="B193" s="1"/>
      <c r="C193" s="2"/>
      <c r="D193" s="4"/>
      <c r="E193" s="4"/>
      <c r="F193" s="2"/>
      <c r="G193" s="6"/>
      <c r="H193" s="1"/>
      <c r="I193" s="2"/>
      <c r="J193" s="1"/>
      <c r="K193" s="1"/>
      <c r="L193" s="1"/>
      <c r="M193" s="1"/>
      <c r="N193" s="1"/>
      <c r="O193" s="1"/>
      <c r="P193" s="1"/>
      <c r="Q193" s="1"/>
      <c r="R193" s="1"/>
      <c r="S193" s="1"/>
      <c r="T193" s="1"/>
      <c r="U193" s="1"/>
      <c r="V193" s="1"/>
      <c r="W193" s="1"/>
      <c r="X193" s="1"/>
      <c r="Y193" s="1"/>
      <c r="Z193" s="1"/>
    </row>
    <row r="194" spans="1:26" ht="15.75" customHeight="1">
      <c r="A194" s="6"/>
      <c r="B194" s="1"/>
      <c r="C194" s="2"/>
      <c r="D194" s="4"/>
      <c r="E194" s="4"/>
      <c r="F194" s="2"/>
      <c r="G194" s="6"/>
      <c r="H194" s="1"/>
      <c r="I194" s="2"/>
      <c r="J194" s="1"/>
      <c r="K194" s="1"/>
      <c r="L194" s="1"/>
      <c r="M194" s="1"/>
      <c r="N194" s="1"/>
      <c r="O194" s="1"/>
      <c r="P194" s="1"/>
      <c r="Q194" s="1"/>
      <c r="R194" s="1"/>
      <c r="S194" s="1"/>
      <c r="T194" s="1"/>
      <c r="U194" s="1"/>
      <c r="V194" s="1"/>
      <c r="W194" s="1"/>
      <c r="X194" s="1"/>
      <c r="Y194" s="1"/>
      <c r="Z194" s="1"/>
    </row>
    <row r="195" spans="1:26" ht="15.75" customHeight="1">
      <c r="A195" s="6"/>
      <c r="B195" s="1"/>
      <c r="C195" s="2"/>
      <c r="D195" s="4"/>
      <c r="E195" s="4"/>
      <c r="F195" s="2"/>
      <c r="G195" s="6"/>
      <c r="H195" s="1"/>
      <c r="I195" s="2"/>
      <c r="J195" s="1"/>
      <c r="K195" s="1"/>
      <c r="L195" s="1"/>
      <c r="M195" s="1"/>
      <c r="N195" s="1"/>
      <c r="O195" s="1"/>
      <c r="P195" s="1"/>
      <c r="Q195" s="1"/>
      <c r="R195" s="1"/>
      <c r="S195" s="1"/>
      <c r="T195" s="1"/>
      <c r="U195" s="1"/>
      <c r="V195" s="1"/>
      <c r="W195" s="1"/>
      <c r="X195" s="1"/>
      <c r="Y195" s="1"/>
      <c r="Z195" s="1"/>
    </row>
    <row r="196" spans="1:26" ht="15.75" customHeight="1">
      <c r="A196" s="6"/>
      <c r="B196" s="1"/>
      <c r="C196" s="2"/>
      <c r="D196" s="4"/>
      <c r="E196" s="4"/>
      <c r="F196" s="2"/>
      <c r="G196" s="6"/>
      <c r="H196" s="1"/>
      <c r="I196" s="2"/>
      <c r="J196" s="1"/>
      <c r="K196" s="1"/>
      <c r="L196" s="1"/>
      <c r="M196" s="1"/>
      <c r="N196" s="1"/>
      <c r="O196" s="1"/>
      <c r="P196" s="1"/>
      <c r="Q196" s="1"/>
      <c r="R196" s="1"/>
      <c r="S196" s="1"/>
      <c r="T196" s="1"/>
      <c r="U196" s="1"/>
      <c r="V196" s="1"/>
      <c r="W196" s="1"/>
      <c r="X196" s="1"/>
      <c r="Y196" s="1"/>
      <c r="Z196" s="1"/>
    </row>
    <row r="197" spans="1:26" ht="15.75" customHeight="1">
      <c r="A197" s="6"/>
      <c r="B197" s="1"/>
      <c r="C197" s="2"/>
      <c r="D197" s="4"/>
      <c r="E197" s="4"/>
      <c r="F197" s="2"/>
      <c r="G197" s="6"/>
      <c r="H197" s="1"/>
      <c r="I197" s="2"/>
      <c r="J197" s="1"/>
      <c r="K197" s="1"/>
      <c r="L197" s="1"/>
      <c r="M197" s="1"/>
      <c r="N197" s="1"/>
      <c r="O197" s="1"/>
      <c r="P197" s="1"/>
      <c r="Q197" s="1"/>
      <c r="R197" s="1"/>
      <c r="S197" s="1"/>
      <c r="T197" s="1"/>
      <c r="U197" s="1"/>
      <c r="V197" s="1"/>
      <c r="W197" s="1"/>
      <c r="X197" s="1"/>
      <c r="Y197" s="1"/>
      <c r="Z197" s="1"/>
    </row>
    <row r="198" spans="1:26" ht="15.75" customHeight="1">
      <c r="A198" s="6"/>
      <c r="B198" s="1"/>
      <c r="C198" s="2"/>
      <c r="D198" s="4"/>
      <c r="E198" s="4"/>
      <c r="F198" s="2"/>
      <c r="G198" s="6"/>
      <c r="H198" s="1"/>
      <c r="I198" s="2"/>
      <c r="J198" s="1"/>
      <c r="K198" s="1"/>
      <c r="L198" s="1"/>
      <c r="M198" s="1"/>
      <c r="N198" s="1"/>
      <c r="O198" s="1"/>
      <c r="P198" s="1"/>
      <c r="Q198" s="1"/>
      <c r="R198" s="1"/>
      <c r="S198" s="1"/>
      <c r="T198" s="1"/>
      <c r="U198" s="1"/>
      <c r="V198" s="1"/>
      <c r="W198" s="1"/>
      <c r="X198" s="1"/>
      <c r="Y198" s="1"/>
      <c r="Z198" s="1"/>
    </row>
    <row r="199" spans="1:26" ht="15.75" customHeight="1">
      <c r="A199" s="6"/>
      <c r="B199" s="1"/>
      <c r="C199" s="2"/>
      <c r="D199" s="4"/>
      <c r="E199" s="4"/>
      <c r="F199" s="2"/>
      <c r="G199" s="6"/>
      <c r="H199" s="1"/>
      <c r="I199" s="2"/>
      <c r="J199" s="1"/>
      <c r="K199" s="1"/>
      <c r="L199" s="1"/>
      <c r="M199" s="1"/>
      <c r="N199" s="1"/>
      <c r="O199" s="1"/>
      <c r="P199" s="1"/>
      <c r="Q199" s="1"/>
      <c r="R199" s="1"/>
      <c r="S199" s="1"/>
      <c r="T199" s="1"/>
      <c r="U199" s="1"/>
      <c r="V199" s="1"/>
      <c r="W199" s="1"/>
      <c r="X199" s="1"/>
      <c r="Y199" s="1"/>
      <c r="Z199" s="1"/>
    </row>
    <row r="200" spans="1:26" ht="15.75" customHeight="1">
      <c r="A200" s="6"/>
      <c r="B200" s="1"/>
      <c r="C200" s="2"/>
      <c r="D200" s="4"/>
      <c r="E200" s="4"/>
      <c r="F200" s="2"/>
      <c r="G200" s="6"/>
      <c r="H200" s="1"/>
      <c r="I200" s="2"/>
      <c r="J200" s="1"/>
      <c r="K200" s="1"/>
      <c r="L200" s="1"/>
      <c r="M200" s="1"/>
      <c r="N200" s="1"/>
      <c r="O200" s="1"/>
      <c r="P200" s="1"/>
      <c r="Q200" s="1"/>
      <c r="R200" s="1"/>
      <c r="S200" s="1"/>
      <c r="T200" s="1"/>
      <c r="U200" s="1"/>
      <c r="V200" s="1"/>
      <c r="W200" s="1"/>
      <c r="X200" s="1"/>
      <c r="Y200" s="1"/>
      <c r="Z200" s="1"/>
    </row>
    <row r="201" spans="1:26" ht="15.75" customHeight="1">
      <c r="A201" s="6"/>
      <c r="B201" s="1"/>
      <c r="C201" s="2"/>
      <c r="D201" s="4"/>
      <c r="E201" s="4"/>
      <c r="F201" s="2"/>
      <c r="G201" s="6"/>
      <c r="H201" s="1"/>
      <c r="I201" s="2"/>
      <c r="J201" s="1"/>
      <c r="K201" s="1"/>
      <c r="L201" s="1"/>
      <c r="M201" s="1"/>
      <c r="N201" s="1"/>
      <c r="O201" s="1"/>
      <c r="P201" s="1"/>
      <c r="Q201" s="1"/>
      <c r="R201" s="1"/>
      <c r="S201" s="1"/>
      <c r="T201" s="1"/>
      <c r="U201" s="1"/>
      <c r="V201" s="1"/>
      <c r="W201" s="1"/>
      <c r="X201" s="1"/>
      <c r="Y201" s="1"/>
      <c r="Z201" s="1"/>
    </row>
    <row r="202" spans="1:26" ht="15.75" customHeight="1">
      <c r="A202" s="6"/>
      <c r="B202" s="1"/>
      <c r="C202" s="2"/>
      <c r="D202" s="4"/>
      <c r="E202" s="4"/>
      <c r="F202" s="2"/>
      <c r="G202" s="6"/>
      <c r="H202" s="1"/>
      <c r="I202" s="2"/>
      <c r="J202" s="1"/>
      <c r="K202" s="1"/>
      <c r="L202" s="1"/>
      <c r="M202" s="1"/>
      <c r="N202" s="1"/>
      <c r="O202" s="1"/>
      <c r="P202" s="1"/>
      <c r="Q202" s="1"/>
      <c r="R202" s="1"/>
      <c r="S202" s="1"/>
      <c r="T202" s="1"/>
      <c r="U202" s="1"/>
      <c r="V202" s="1"/>
      <c r="W202" s="1"/>
      <c r="X202" s="1"/>
      <c r="Y202" s="1"/>
      <c r="Z202" s="1"/>
    </row>
    <row r="203" spans="1:26" ht="15.75" customHeight="1">
      <c r="A203" s="6"/>
      <c r="B203" s="1"/>
      <c r="C203" s="2"/>
      <c r="D203" s="4"/>
      <c r="E203" s="4"/>
      <c r="F203" s="2"/>
      <c r="G203" s="6"/>
      <c r="H203" s="1"/>
      <c r="I203" s="2"/>
      <c r="J203" s="1"/>
      <c r="K203" s="1"/>
      <c r="L203" s="1"/>
      <c r="M203" s="1"/>
      <c r="N203" s="1"/>
      <c r="O203" s="1"/>
      <c r="P203" s="1"/>
      <c r="Q203" s="1"/>
      <c r="R203" s="1"/>
      <c r="S203" s="1"/>
      <c r="T203" s="1"/>
      <c r="U203" s="1"/>
      <c r="V203" s="1"/>
      <c r="W203" s="1"/>
      <c r="X203" s="1"/>
      <c r="Y203" s="1"/>
      <c r="Z203" s="1"/>
    </row>
    <row r="204" spans="1:26" ht="15.75" customHeight="1">
      <c r="A204" s="6"/>
      <c r="B204" s="1"/>
      <c r="C204" s="2"/>
      <c r="D204" s="4"/>
      <c r="E204" s="4"/>
      <c r="F204" s="2"/>
      <c r="G204" s="6"/>
      <c r="H204" s="1"/>
      <c r="I204" s="2"/>
      <c r="J204" s="1"/>
      <c r="K204" s="1"/>
      <c r="L204" s="1"/>
      <c r="M204" s="1"/>
      <c r="N204" s="1"/>
      <c r="O204" s="1"/>
      <c r="P204" s="1"/>
      <c r="Q204" s="1"/>
      <c r="R204" s="1"/>
      <c r="S204" s="1"/>
      <c r="T204" s="1"/>
      <c r="U204" s="1"/>
      <c r="V204" s="1"/>
      <c r="W204" s="1"/>
      <c r="X204" s="1"/>
      <c r="Y204" s="1"/>
      <c r="Z204" s="1"/>
    </row>
    <row r="205" spans="1:26" ht="15.75" customHeight="1">
      <c r="A205" s="6"/>
      <c r="B205" s="1"/>
      <c r="C205" s="2"/>
      <c r="D205" s="4"/>
      <c r="E205" s="4"/>
      <c r="F205" s="2"/>
      <c r="G205" s="6"/>
      <c r="H205" s="1"/>
      <c r="I205" s="2"/>
      <c r="J205" s="1"/>
      <c r="K205" s="1"/>
      <c r="L205" s="1"/>
      <c r="M205" s="1"/>
      <c r="N205" s="1"/>
      <c r="O205" s="1"/>
      <c r="P205" s="1"/>
      <c r="Q205" s="1"/>
      <c r="R205" s="1"/>
      <c r="S205" s="1"/>
      <c r="T205" s="1"/>
      <c r="U205" s="1"/>
      <c r="V205" s="1"/>
      <c r="W205" s="1"/>
      <c r="X205" s="1"/>
      <c r="Y205" s="1"/>
      <c r="Z205" s="1"/>
    </row>
    <row r="206" spans="1:26" ht="15.75" customHeight="1">
      <c r="A206" s="6"/>
      <c r="B206" s="1"/>
      <c r="C206" s="2"/>
      <c r="D206" s="4"/>
      <c r="E206" s="4"/>
      <c r="F206" s="2"/>
      <c r="G206" s="6"/>
      <c r="H206" s="1"/>
      <c r="I206" s="2"/>
      <c r="J206" s="1"/>
      <c r="K206" s="1"/>
      <c r="L206" s="1"/>
      <c r="M206" s="1"/>
      <c r="N206" s="1"/>
      <c r="O206" s="1"/>
      <c r="P206" s="1"/>
      <c r="Q206" s="1"/>
      <c r="R206" s="1"/>
      <c r="S206" s="1"/>
      <c r="T206" s="1"/>
      <c r="U206" s="1"/>
      <c r="V206" s="1"/>
      <c r="W206" s="1"/>
      <c r="X206" s="1"/>
      <c r="Y206" s="1"/>
      <c r="Z206" s="1"/>
    </row>
    <row r="207" spans="1:26" ht="15.75" customHeight="1">
      <c r="A207" s="6"/>
      <c r="B207" s="1"/>
      <c r="C207" s="2"/>
      <c r="D207" s="4"/>
      <c r="E207" s="4"/>
      <c r="F207" s="2"/>
      <c r="G207" s="6"/>
      <c r="H207" s="1"/>
      <c r="I207" s="2"/>
      <c r="J207" s="1"/>
      <c r="K207" s="1"/>
      <c r="L207" s="1"/>
      <c r="M207" s="1"/>
      <c r="N207" s="1"/>
      <c r="O207" s="1"/>
      <c r="P207" s="1"/>
      <c r="Q207" s="1"/>
      <c r="R207" s="1"/>
      <c r="S207" s="1"/>
      <c r="T207" s="1"/>
      <c r="U207" s="1"/>
      <c r="V207" s="1"/>
      <c r="W207" s="1"/>
      <c r="X207" s="1"/>
      <c r="Y207" s="1"/>
      <c r="Z207" s="1"/>
    </row>
    <row r="208" spans="1:26" ht="15.75" customHeight="1">
      <c r="A208" s="6"/>
      <c r="B208" s="1"/>
      <c r="C208" s="2"/>
      <c r="D208" s="4"/>
      <c r="E208" s="4"/>
      <c r="F208" s="2"/>
      <c r="G208" s="6"/>
      <c r="H208" s="1"/>
      <c r="I208" s="2"/>
      <c r="J208" s="1"/>
      <c r="K208" s="1"/>
      <c r="L208" s="1"/>
      <c r="M208" s="1"/>
      <c r="N208" s="1"/>
      <c r="O208" s="1"/>
      <c r="P208" s="1"/>
      <c r="Q208" s="1"/>
      <c r="R208" s="1"/>
      <c r="S208" s="1"/>
      <c r="T208" s="1"/>
      <c r="U208" s="1"/>
      <c r="V208" s="1"/>
      <c r="W208" s="1"/>
      <c r="X208" s="1"/>
      <c r="Y208" s="1"/>
      <c r="Z208" s="1"/>
    </row>
    <row r="209" spans="1:26" ht="15.75" customHeight="1">
      <c r="A209" s="6"/>
      <c r="B209" s="1"/>
      <c r="C209" s="2"/>
      <c r="D209" s="4"/>
      <c r="E209" s="4"/>
      <c r="F209" s="2"/>
      <c r="G209" s="6"/>
      <c r="H209" s="1"/>
      <c r="I209" s="2"/>
      <c r="J209" s="1"/>
      <c r="K209" s="1"/>
      <c r="L209" s="1"/>
      <c r="M209" s="1"/>
      <c r="N209" s="1"/>
      <c r="O209" s="1"/>
      <c r="P209" s="1"/>
      <c r="Q209" s="1"/>
      <c r="R209" s="1"/>
      <c r="S209" s="1"/>
      <c r="T209" s="1"/>
      <c r="U209" s="1"/>
      <c r="V209" s="1"/>
      <c r="W209" s="1"/>
      <c r="X209" s="1"/>
      <c r="Y209" s="1"/>
      <c r="Z209" s="1"/>
    </row>
    <row r="210" spans="1:26" ht="15.75" customHeight="1">
      <c r="A210" s="6"/>
      <c r="B210" s="1"/>
      <c r="C210" s="2"/>
      <c r="D210" s="4"/>
      <c r="E210" s="4"/>
      <c r="F210" s="2"/>
      <c r="G210" s="6"/>
      <c r="H210" s="1"/>
      <c r="I210" s="2"/>
      <c r="J210" s="1"/>
      <c r="K210" s="1"/>
      <c r="L210" s="1"/>
      <c r="M210" s="1"/>
      <c r="N210" s="1"/>
      <c r="O210" s="1"/>
      <c r="P210" s="1"/>
      <c r="Q210" s="1"/>
      <c r="R210" s="1"/>
      <c r="S210" s="1"/>
      <c r="T210" s="1"/>
      <c r="U210" s="1"/>
      <c r="V210" s="1"/>
      <c r="W210" s="1"/>
      <c r="X210" s="1"/>
      <c r="Y210" s="1"/>
      <c r="Z210" s="1"/>
    </row>
    <row r="211" spans="1:26" ht="15.75" customHeight="1">
      <c r="A211" s="6"/>
      <c r="B211" s="1"/>
      <c r="C211" s="2"/>
      <c r="D211" s="4"/>
      <c r="E211" s="4"/>
      <c r="F211" s="2"/>
      <c r="G211" s="6"/>
      <c r="H211" s="1"/>
      <c r="I211" s="2"/>
      <c r="J211" s="1"/>
      <c r="K211" s="1"/>
      <c r="L211" s="1"/>
      <c r="M211" s="1"/>
      <c r="N211" s="1"/>
      <c r="O211" s="1"/>
      <c r="P211" s="1"/>
      <c r="Q211" s="1"/>
      <c r="R211" s="1"/>
      <c r="S211" s="1"/>
      <c r="T211" s="1"/>
      <c r="U211" s="1"/>
      <c r="V211" s="1"/>
      <c r="W211" s="1"/>
      <c r="X211" s="1"/>
      <c r="Y211" s="1"/>
      <c r="Z211" s="1"/>
    </row>
    <row r="212" spans="1:26" ht="15.75" customHeight="1">
      <c r="A212" s="6"/>
      <c r="B212" s="1"/>
      <c r="C212" s="2"/>
      <c r="D212" s="4"/>
      <c r="E212" s="4"/>
      <c r="F212" s="2"/>
      <c r="G212" s="6"/>
      <c r="H212" s="1"/>
      <c r="I212" s="2"/>
      <c r="J212" s="1"/>
      <c r="K212" s="1"/>
      <c r="L212" s="1"/>
      <c r="M212" s="1"/>
      <c r="N212" s="1"/>
      <c r="O212" s="1"/>
      <c r="P212" s="1"/>
      <c r="Q212" s="1"/>
      <c r="R212" s="1"/>
      <c r="S212" s="1"/>
      <c r="T212" s="1"/>
      <c r="U212" s="1"/>
      <c r="V212" s="1"/>
      <c r="W212" s="1"/>
      <c r="X212" s="1"/>
      <c r="Y212" s="1"/>
      <c r="Z212" s="1"/>
    </row>
    <row r="213" spans="1:26" ht="15.75" customHeight="1">
      <c r="A213" s="6"/>
      <c r="B213" s="1"/>
      <c r="C213" s="2"/>
      <c r="D213" s="4"/>
      <c r="E213" s="4"/>
      <c r="F213" s="2"/>
      <c r="G213" s="6"/>
      <c r="H213" s="1"/>
      <c r="I213" s="2"/>
      <c r="J213" s="1"/>
      <c r="K213" s="1"/>
      <c r="L213" s="1"/>
      <c r="M213" s="1"/>
      <c r="N213" s="1"/>
      <c r="O213" s="1"/>
      <c r="P213" s="1"/>
      <c r="Q213" s="1"/>
      <c r="R213" s="1"/>
      <c r="S213" s="1"/>
      <c r="T213" s="1"/>
      <c r="U213" s="1"/>
      <c r="V213" s="1"/>
      <c r="W213" s="1"/>
      <c r="X213" s="1"/>
      <c r="Y213" s="1"/>
      <c r="Z213" s="1"/>
    </row>
    <row r="214" spans="1:26" ht="15.75" customHeight="1">
      <c r="A214" s="6"/>
      <c r="B214" s="1"/>
      <c r="C214" s="2"/>
      <c r="D214" s="4"/>
      <c r="E214" s="4"/>
      <c r="F214" s="2"/>
      <c r="G214" s="6"/>
      <c r="H214" s="1"/>
      <c r="I214" s="2"/>
      <c r="J214" s="1"/>
      <c r="K214" s="1"/>
      <c r="L214" s="1"/>
      <c r="M214" s="1"/>
      <c r="N214" s="1"/>
      <c r="O214" s="1"/>
      <c r="P214" s="1"/>
      <c r="Q214" s="1"/>
      <c r="R214" s="1"/>
      <c r="S214" s="1"/>
      <c r="T214" s="1"/>
      <c r="U214" s="1"/>
      <c r="V214" s="1"/>
      <c r="W214" s="1"/>
      <c r="X214" s="1"/>
      <c r="Y214" s="1"/>
      <c r="Z214" s="1"/>
    </row>
    <row r="215" spans="1:26" ht="15.75" customHeight="1">
      <c r="A215" s="6"/>
      <c r="B215" s="1"/>
      <c r="C215" s="2"/>
      <c r="D215" s="4"/>
      <c r="E215" s="4"/>
      <c r="F215" s="2"/>
      <c r="G215" s="6"/>
      <c r="H215" s="1"/>
      <c r="I215" s="2"/>
      <c r="J215" s="1"/>
      <c r="K215" s="1"/>
      <c r="L215" s="1"/>
      <c r="M215" s="1"/>
      <c r="N215" s="1"/>
      <c r="O215" s="1"/>
      <c r="P215" s="1"/>
      <c r="Q215" s="1"/>
      <c r="R215" s="1"/>
      <c r="S215" s="1"/>
      <c r="T215" s="1"/>
      <c r="U215" s="1"/>
      <c r="V215" s="1"/>
      <c r="W215" s="1"/>
      <c r="X215" s="1"/>
      <c r="Y215" s="1"/>
      <c r="Z215" s="1"/>
    </row>
    <row r="216" spans="1:26" ht="15.75" customHeight="1">
      <c r="A216" s="6"/>
      <c r="B216" s="1"/>
      <c r="C216" s="2"/>
      <c r="D216" s="4"/>
      <c r="E216" s="4"/>
      <c r="F216" s="2"/>
      <c r="G216" s="6"/>
      <c r="H216" s="1"/>
      <c r="I216" s="2"/>
      <c r="J216" s="1"/>
      <c r="K216" s="1"/>
      <c r="L216" s="1"/>
      <c r="M216" s="1"/>
      <c r="N216" s="1"/>
      <c r="O216" s="1"/>
      <c r="P216" s="1"/>
      <c r="Q216" s="1"/>
      <c r="R216" s="1"/>
      <c r="S216" s="1"/>
      <c r="T216" s="1"/>
      <c r="U216" s="1"/>
      <c r="V216" s="1"/>
      <c r="W216" s="1"/>
      <c r="X216" s="1"/>
      <c r="Y216" s="1"/>
      <c r="Z216" s="1"/>
    </row>
    <row r="217" spans="1:26" ht="15.75" customHeight="1">
      <c r="A217" s="6"/>
      <c r="B217" s="1"/>
      <c r="C217" s="2"/>
      <c r="D217" s="4"/>
      <c r="E217" s="4"/>
      <c r="F217" s="2"/>
      <c r="G217" s="6"/>
      <c r="H217" s="1"/>
      <c r="I217" s="2"/>
      <c r="J217" s="1"/>
      <c r="K217" s="1"/>
      <c r="L217" s="1"/>
      <c r="M217" s="1"/>
      <c r="N217" s="1"/>
      <c r="O217" s="1"/>
      <c r="P217" s="1"/>
      <c r="Q217" s="1"/>
      <c r="R217" s="1"/>
      <c r="S217" s="1"/>
      <c r="T217" s="1"/>
      <c r="U217" s="1"/>
      <c r="V217" s="1"/>
      <c r="W217" s="1"/>
      <c r="X217" s="1"/>
      <c r="Y217" s="1"/>
      <c r="Z217" s="1"/>
    </row>
    <row r="218" spans="1:26" ht="15.75" customHeight="1">
      <c r="A218" s="6"/>
      <c r="B218" s="1"/>
      <c r="C218" s="2"/>
      <c r="D218" s="4"/>
      <c r="E218" s="4"/>
      <c r="F218" s="2"/>
      <c r="G218" s="6"/>
      <c r="H218" s="1"/>
      <c r="I218" s="2"/>
      <c r="J218" s="1"/>
      <c r="K218" s="1"/>
      <c r="L218" s="1"/>
      <c r="M218" s="1"/>
      <c r="N218" s="1"/>
      <c r="O218" s="1"/>
      <c r="P218" s="1"/>
      <c r="Q218" s="1"/>
      <c r="R218" s="1"/>
      <c r="S218" s="1"/>
      <c r="T218" s="1"/>
      <c r="U218" s="1"/>
      <c r="V218" s="1"/>
      <c r="W218" s="1"/>
      <c r="X218" s="1"/>
      <c r="Y218" s="1"/>
      <c r="Z218" s="1"/>
    </row>
    <row r="219" spans="1:26" ht="15.75" customHeight="1">
      <c r="A219" s="6"/>
      <c r="B219" s="1"/>
      <c r="C219" s="2"/>
      <c r="D219" s="4"/>
      <c r="E219" s="4"/>
      <c r="F219" s="2"/>
      <c r="G219" s="6"/>
      <c r="H219" s="1"/>
      <c r="I219" s="2"/>
      <c r="J219" s="1"/>
      <c r="K219" s="1"/>
      <c r="L219" s="1"/>
      <c r="M219" s="1"/>
      <c r="N219" s="1"/>
      <c r="O219" s="1"/>
      <c r="P219" s="1"/>
      <c r="Q219" s="1"/>
      <c r="R219" s="1"/>
      <c r="S219" s="1"/>
      <c r="T219" s="1"/>
      <c r="U219" s="1"/>
      <c r="V219" s="1"/>
      <c r="W219" s="1"/>
      <c r="X219" s="1"/>
      <c r="Y219" s="1"/>
      <c r="Z219" s="1"/>
    </row>
    <row r="220" spans="1:26" ht="15.75" customHeight="1">
      <c r="A220" s="6"/>
      <c r="B220" s="1"/>
      <c r="C220" s="2"/>
      <c r="D220" s="4"/>
      <c r="E220" s="4"/>
      <c r="F220" s="2"/>
      <c r="G220" s="6"/>
      <c r="H220" s="1"/>
      <c r="I220" s="2"/>
      <c r="J220" s="1"/>
      <c r="K220" s="1"/>
      <c r="L220" s="1"/>
      <c r="M220" s="1"/>
      <c r="N220" s="1"/>
      <c r="O220" s="1"/>
      <c r="P220" s="1"/>
      <c r="Q220" s="1"/>
      <c r="R220" s="1"/>
      <c r="S220" s="1"/>
      <c r="T220" s="1"/>
      <c r="U220" s="1"/>
      <c r="V220" s="1"/>
      <c r="W220" s="1"/>
      <c r="X220" s="1"/>
      <c r="Y220" s="1"/>
      <c r="Z220" s="1"/>
    </row>
    <row r="221" spans="1:26" ht="15.75" customHeight="1">
      <c r="A221" s="6"/>
      <c r="B221" s="1"/>
      <c r="C221" s="2"/>
      <c r="D221" s="4"/>
      <c r="E221" s="4"/>
      <c r="F221" s="2"/>
      <c r="G221" s="6"/>
      <c r="H221" s="1"/>
      <c r="I221" s="2"/>
      <c r="J221" s="1"/>
      <c r="K221" s="1"/>
      <c r="L221" s="1"/>
      <c r="M221" s="1"/>
      <c r="N221" s="1"/>
      <c r="O221" s="1"/>
      <c r="P221" s="1"/>
      <c r="Q221" s="1"/>
      <c r="R221" s="1"/>
      <c r="S221" s="1"/>
      <c r="T221" s="1"/>
      <c r="U221" s="1"/>
      <c r="V221" s="1"/>
      <c r="W221" s="1"/>
      <c r="X221" s="1"/>
      <c r="Y221" s="1"/>
      <c r="Z221" s="1"/>
    </row>
    <row r="222" spans="1:26" ht="15.75" customHeight="1">
      <c r="A222" s="6"/>
      <c r="B222" s="1"/>
      <c r="C222" s="2"/>
      <c r="D222" s="4"/>
      <c r="E222" s="4"/>
      <c r="F222" s="2"/>
      <c r="G222" s="6"/>
      <c r="H222" s="1"/>
      <c r="I222" s="2"/>
      <c r="J222" s="1"/>
      <c r="K222" s="1"/>
      <c r="L222" s="1"/>
      <c r="M222" s="1"/>
      <c r="N222" s="1"/>
      <c r="O222" s="1"/>
      <c r="P222" s="1"/>
      <c r="Q222" s="1"/>
      <c r="R222" s="1"/>
      <c r="S222" s="1"/>
      <c r="T222" s="1"/>
      <c r="U222" s="1"/>
      <c r="V222" s="1"/>
      <c r="W222" s="1"/>
      <c r="X222" s="1"/>
      <c r="Y222" s="1"/>
      <c r="Z222" s="1"/>
    </row>
    <row r="223" spans="1:26" ht="15.75" customHeight="1">
      <c r="A223" s="6"/>
      <c r="B223" s="1"/>
      <c r="C223" s="2"/>
      <c r="D223" s="4"/>
      <c r="E223" s="4"/>
      <c r="F223" s="2"/>
      <c r="G223" s="6"/>
      <c r="H223" s="1"/>
      <c r="I223" s="2"/>
      <c r="J223" s="1"/>
      <c r="K223" s="1"/>
      <c r="L223" s="1"/>
      <c r="M223" s="1"/>
      <c r="N223" s="1"/>
      <c r="O223" s="1"/>
      <c r="P223" s="1"/>
      <c r="Q223" s="1"/>
      <c r="R223" s="1"/>
      <c r="S223" s="1"/>
      <c r="T223" s="1"/>
      <c r="U223" s="1"/>
      <c r="V223" s="1"/>
      <c r="W223" s="1"/>
      <c r="X223" s="1"/>
      <c r="Y223" s="1"/>
      <c r="Z223" s="1"/>
    </row>
    <row r="224" spans="1:26" ht="15.75" customHeight="1">
      <c r="A224" s="6"/>
      <c r="B224" s="1"/>
      <c r="C224" s="2"/>
      <c r="D224" s="4"/>
      <c r="E224" s="4"/>
      <c r="F224" s="2"/>
      <c r="G224" s="6"/>
      <c r="H224" s="1"/>
      <c r="I224" s="2"/>
      <c r="J224" s="1"/>
      <c r="K224" s="1"/>
      <c r="L224" s="1"/>
      <c r="M224" s="1"/>
      <c r="N224" s="1"/>
      <c r="O224" s="1"/>
      <c r="P224" s="1"/>
      <c r="Q224" s="1"/>
      <c r="R224" s="1"/>
      <c r="S224" s="1"/>
      <c r="T224" s="1"/>
      <c r="U224" s="1"/>
      <c r="V224" s="1"/>
      <c r="W224" s="1"/>
      <c r="X224" s="1"/>
      <c r="Y224" s="1"/>
      <c r="Z224" s="1"/>
    </row>
    <row r="225" spans="1:26" ht="15.75" customHeight="1">
      <c r="A225" s="6"/>
      <c r="B225" s="1"/>
      <c r="C225" s="2"/>
      <c r="D225" s="4"/>
      <c r="E225" s="4"/>
      <c r="F225" s="2"/>
      <c r="G225" s="6"/>
      <c r="H225" s="1"/>
      <c r="I225" s="2"/>
      <c r="J225" s="1"/>
      <c r="K225" s="1"/>
      <c r="L225" s="1"/>
      <c r="M225" s="1"/>
      <c r="N225" s="1"/>
      <c r="O225" s="1"/>
      <c r="P225" s="1"/>
      <c r="Q225" s="1"/>
      <c r="R225" s="1"/>
      <c r="S225" s="1"/>
      <c r="T225" s="1"/>
      <c r="U225" s="1"/>
      <c r="V225" s="1"/>
      <c r="W225" s="1"/>
      <c r="X225" s="1"/>
      <c r="Y225" s="1"/>
      <c r="Z225" s="1"/>
    </row>
    <row r="226" spans="1:26" ht="15.75" customHeight="1">
      <c r="A226" s="6"/>
      <c r="B226" s="1"/>
      <c r="C226" s="2"/>
      <c r="D226" s="4"/>
      <c r="E226" s="4"/>
      <c r="F226" s="2"/>
      <c r="G226" s="6"/>
      <c r="H226" s="1"/>
      <c r="I226" s="2"/>
      <c r="J226" s="1"/>
      <c r="K226" s="1"/>
      <c r="L226" s="1"/>
      <c r="M226" s="1"/>
      <c r="N226" s="1"/>
      <c r="O226" s="1"/>
      <c r="P226" s="1"/>
      <c r="Q226" s="1"/>
      <c r="R226" s="1"/>
      <c r="S226" s="1"/>
      <c r="T226" s="1"/>
      <c r="U226" s="1"/>
      <c r="V226" s="1"/>
      <c r="W226" s="1"/>
      <c r="X226" s="1"/>
      <c r="Y226" s="1"/>
      <c r="Z226" s="1"/>
    </row>
    <row r="227" spans="1:26" ht="15.75" customHeight="1">
      <c r="A227" s="6"/>
      <c r="B227" s="1"/>
      <c r="C227" s="2"/>
      <c r="D227" s="4"/>
      <c r="E227" s="4"/>
      <c r="F227" s="2"/>
      <c r="G227" s="6"/>
      <c r="H227" s="1"/>
      <c r="I227" s="2"/>
      <c r="J227" s="1"/>
      <c r="K227" s="1"/>
      <c r="L227" s="1"/>
      <c r="M227" s="1"/>
      <c r="N227" s="1"/>
      <c r="O227" s="1"/>
      <c r="P227" s="1"/>
      <c r="Q227" s="1"/>
      <c r="R227" s="1"/>
      <c r="S227" s="1"/>
      <c r="T227" s="1"/>
      <c r="U227" s="1"/>
      <c r="V227" s="1"/>
      <c r="W227" s="1"/>
      <c r="X227" s="1"/>
      <c r="Y227" s="1"/>
      <c r="Z227" s="1"/>
    </row>
    <row r="228" spans="1:26" ht="15.75" customHeight="1">
      <c r="A228" s="6"/>
      <c r="B228" s="1"/>
      <c r="C228" s="2"/>
      <c r="D228" s="4"/>
      <c r="E228" s="4"/>
      <c r="F228" s="2"/>
      <c r="G228" s="6"/>
      <c r="H228" s="1"/>
      <c r="I228" s="2"/>
      <c r="J228" s="1"/>
      <c r="K228" s="1"/>
      <c r="L228" s="1"/>
      <c r="M228" s="1"/>
      <c r="N228" s="1"/>
      <c r="O228" s="1"/>
      <c r="P228" s="1"/>
      <c r="Q228" s="1"/>
      <c r="R228" s="1"/>
      <c r="S228" s="1"/>
      <c r="T228" s="1"/>
      <c r="U228" s="1"/>
      <c r="V228" s="1"/>
      <c r="W228" s="1"/>
      <c r="X228" s="1"/>
      <c r="Y228" s="1"/>
      <c r="Z228" s="1"/>
    </row>
    <row r="229" spans="1:26" ht="15.75" customHeight="1">
      <c r="A229" s="6"/>
      <c r="B229" s="1"/>
      <c r="C229" s="2"/>
      <c r="D229" s="4"/>
      <c r="E229" s="4"/>
      <c r="F229" s="2"/>
      <c r="G229" s="6"/>
      <c r="H229" s="1"/>
      <c r="I229" s="2"/>
      <c r="J229" s="1"/>
      <c r="K229" s="1"/>
      <c r="L229" s="1"/>
      <c r="M229" s="1"/>
      <c r="N229" s="1"/>
      <c r="O229" s="1"/>
      <c r="P229" s="1"/>
      <c r="Q229" s="1"/>
      <c r="R229" s="1"/>
      <c r="S229" s="1"/>
      <c r="T229" s="1"/>
      <c r="U229" s="1"/>
      <c r="V229" s="1"/>
      <c r="W229" s="1"/>
      <c r="X229" s="1"/>
      <c r="Y229" s="1"/>
      <c r="Z229" s="1"/>
    </row>
    <row r="230" spans="1:26" ht="15.75" customHeight="1">
      <c r="A230" s="6"/>
      <c r="B230" s="1"/>
      <c r="C230" s="2"/>
      <c r="D230" s="4"/>
      <c r="E230" s="4"/>
      <c r="F230" s="2"/>
      <c r="G230" s="6"/>
      <c r="H230" s="1"/>
      <c r="I230" s="2"/>
      <c r="J230" s="1"/>
      <c r="K230" s="1"/>
      <c r="L230" s="1"/>
      <c r="M230" s="1"/>
      <c r="N230" s="1"/>
      <c r="O230" s="1"/>
      <c r="P230" s="1"/>
      <c r="Q230" s="1"/>
      <c r="R230" s="1"/>
      <c r="S230" s="1"/>
      <c r="T230" s="1"/>
      <c r="U230" s="1"/>
      <c r="V230" s="1"/>
      <c r="W230" s="1"/>
      <c r="X230" s="1"/>
      <c r="Y230" s="1"/>
      <c r="Z230" s="1"/>
    </row>
    <row r="231" spans="1:26" ht="15.75" customHeight="1">
      <c r="A231" s="6"/>
      <c r="B231" s="1"/>
      <c r="C231" s="2"/>
      <c r="D231" s="4"/>
      <c r="E231" s="4"/>
      <c r="F231" s="2"/>
      <c r="G231" s="6"/>
      <c r="H231" s="1"/>
      <c r="I231" s="2"/>
      <c r="J231" s="1"/>
      <c r="K231" s="1"/>
      <c r="L231" s="1"/>
      <c r="M231" s="1"/>
      <c r="N231" s="1"/>
      <c r="O231" s="1"/>
      <c r="P231" s="1"/>
      <c r="Q231" s="1"/>
      <c r="R231" s="1"/>
      <c r="S231" s="1"/>
      <c r="T231" s="1"/>
      <c r="U231" s="1"/>
      <c r="V231" s="1"/>
      <c r="W231" s="1"/>
      <c r="X231" s="1"/>
      <c r="Y231" s="1"/>
      <c r="Z231" s="1"/>
    </row>
    <row r="232" spans="1:26" ht="15.75" customHeight="1">
      <c r="A232" s="6"/>
      <c r="B232" s="1"/>
      <c r="C232" s="2"/>
      <c r="D232" s="4"/>
      <c r="E232" s="4"/>
      <c r="F232" s="2"/>
      <c r="G232" s="6"/>
      <c r="H232" s="1"/>
      <c r="I232" s="2"/>
      <c r="J232" s="1"/>
      <c r="K232" s="1"/>
      <c r="L232" s="1"/>
      <c r="M232" s="1"/>
      <c r="N232" s="1"/>
      <c r="O232" s="1"/>
      <c r="P232" s="1"/>
      <c r="Q232" s="1"/>
      <c r="R232" s="1"/>
      <c r="S232" s="1"/>
      <c r="T232" s="1"/>
      <c r="U232" s="1"/>
      <c r="V232" s="1"/>
      <c r="W232" s="1"/>
      <c r="X232" s="1"/>
      <c r="Y232" s="1"/>
      <c r="Z232" s="1"/>
    </row>
    <row r="233" spans="1:26" ht="15.75" customHeight="1">
      <c r="A233" s="6"/>
      <c r="B233" s="1"/>
      <c r="C233" s="2"/>
      <c r="D233" s="4"/>
      <c r="E233" s="4"/>
      <c r="F233" s="2"/>
      <c r="G233" s="6"/>
      <c r="H233" s="1"/>
      <c r="I233" s="2"/>
      <c r="J233" s="1"/>
      <c r="K233" s="1"/>
      <c r="L233" s="1"/>
      <c r="M233" s="1"/>
      <c r="N233" s="1"/>
      <c r="O233" s="1"/>
      <c r="P233" s="1"/>
      <c r="Q233" s="1"/>
      <c r="R233" s="1"/>
      <c r="S233" s="1"/>
      <c r="T233" s="1"/>
      <c r="U233" s="1"/>
      <c r="V233" s="1"/>
      <c r="W233" s="1"/>
      <c r="X233" s="1"/>
      <c r="Y233" s="1"/>
      <c r="Z233" s="1"/>
    </row>
    <row r="234" spans="1:26" ht="15.75" customHeight="1">
      <c r="A234" s="6"/>
      <c r="B234" s="1"/>
      <c r="C234" s="2"/>
      <c r="D234" s="4"/>
      <c r="E234" s="4"/>
      <c r="F234" s="2"/>
      <c r="G234" s="6"/>
      <c r="H234" s="1"/>
      <c r="I234" s="2"/>
      <c r="J234" s="1"/>
      <c r="K234" s="1"/>
      <c r="L234" s="1"/>
      <c r="M234" s="1"/>
      <c r="N234" s="1"/>
      <c r="O234" s="1"/>
      <c r="P234" s="1"/>
      <c r="Q234" s="1"/>
      <c r="R234" s="1"/>
      <c r="S234" s="1"/>
      <c r="T234" s="1"/>
      <c r="U234" s="1"/>
      <c r="V234" s="1"/>
      <c r="W234" s="1"/>
      <c r="X234" s="1"/>
      <c r="Y234" s="1"/>
      <c r="Z234" s="1"/>
    </row>
    <row r="235" spans="1:26" ht="15.75" customHeight="1">
      <c r="A235" s="6"/>
      <c r="B235" s="1"/>
      <c r="C235" s="2"/>
      <c r="D235" s="4"/>
      <c r="E235" s="4"/>
      <c r="F235" s="2"/>
      <c r="G235" s="6"/>
      <c r="H235" s="1"/>
      <c r="I235" s="2"/>
      <c r="J235" s="1"/>
      <c r="K235" s="1"/>
      <c r="L235" s="1"/>
      <c r="M235" s="1"/>
      <c r="N235" s="1"/>
      <c r="O235" s="1"/>
      <c r="P235" s="1"/>
      <c r="Q235" s="1"/>
      <c r="R235" s="1"/>
      <c r="S235" s="1"/>
      <c r="T235" s="1"/>
      <c r="U235" s="1"/>
      <c r="V235" s="1"/>
      <c r="W235" s="1"/>
      <c r="X235" s="1"/>
      <c r="Y235" s="1"/>
      <c r="Z235" s="1"/>
    </row>
    <row r="236" spans="1:26" ht="15.75" customHeight="1">
      <c r="A236" s="6"/>
      <c r="B236" s="1"/>
      <c r="C236" s="2"/>
      <c r="D236" s="4"/>
      <c r="E236" s="4"/>
      <c r="F236" s="2"/>
      <c r="G236" s="6"/>
      <c r="H236" s="1"/>
      <c r="I236" s="2"/>
      <c r="J236" s="1"/>
      <c r="K236" s="1"/>
      <c r="L236" s="1"/>
      <c r="M236" s="1"/>
      <c r="N236" s="1"/>
      <c r="O236" s="1"/>
      <c r="P236" s="1"/>
      <c r="Q236" s="1"/>
      <c r="R236" s="1"/>
      <c r="S236" s="1"/>
      <c r="T236" s="1"/>
      <c r="U236" s="1"/>
      <c r="V236" s="1"/>
      <c r="W236" s="1"/>
      <c r="X236" s="1"/>
      <c r="Y236" s="1"/>
      <c r="Z236" s="1"/>
    </row>
    <row r="237" spans="1:26" ht="15.75" customHeight="1">
      <c r="A237" s="6"/>
      <c r="B237" s="1"/>
      <c r="C237" s="2"/>
      <c r="D237" s="4"/>
      <c r="E237" s="4"/>
      <c r="F237" s="2"/>
      <c r="G237" s="6"/>
      <c r="H237" s="1"/>
      <c r="I237" s="2"/>
      <c r="J237" s="1"/>
      <c r="K237" s="1"/>
      <c r="L237" s="1"/>
      <c r="M237" s="1"/>
      <c r="N237" s="1"/>
      <c r="O237" s="1"/>
      <c r="P237" s="1"/>
      <c r="Q237" s="1"/>
      <c r="R237" s="1"/>
      <c r="S237" s="1"/>
      <c r="T237" s="1"/>
      <c r="U237" s="1"/>
      <c r="V237" s="1"/>
      <c r="W237" s="1"/>
      <c r="X237" s="1"/>
      <c r="Y237" s="1"/>
      <c r="Z237" s="1"/>
    </row>
    <row r="238" spans="1:26" ht="15.75" customHeight="1">
      <c r="A238" s="6"/>
      <c r="B238" s="1"/>
      <c r="C238" s="2"/>
      <c r="D238" s="4"/>
      <c r="E238" s="4"/>
      <c r="F238" s="2"/>
      <c r="G238" s="6"/>
      <c r="H238" s="1"/>
      <c r="I238" s="2"/>
      <c r="J238" s="1"/>
      <c r="K238" s="1"/>
      <c r="L238" s="1"/>
      <c r="M238" s="1"/>
      <c r="N238" s="1"/>
      <c r="O238" s="1"/>
      <c r="P238" s="1"/>
      <c r="Q238" s="1"/>
      <c r="R238" s="1"/>
      <c r="S238" s="1"/>
      <c r="T238" s="1"/>
      <c r="U238" s="1"/>
      <c r="V238" s="1"/>
      <c r="W238" s="1"/>
      <c r="X238" s="1"/>
      <c r="Y238" s="1"/>
      <c r="Z238" s="1"/>
    </row>
    <row r="239" spans="1:26" ht="15.75" customHeight="1">
      <c r="A239" s="6"/>
      <c r="B239" s="1"/>
      <c r="C239" s="2"/>
      <c r="D239" s="4"/>
      <c r="E239" s="4"/>
      <c r="F239" s="2"/>
      <c r="G239" s="6"/>
      <c r="H239" s="1"/>
      <c r="I239" s="2"/>
      <c r="J239" s="1"/>
      <c r="K239" s="1"/>
      <c r="L239" s="1"/>
      <c r="M239" s="1"/>
      <c r="N239" s="1"/>
      <c r="O239" s="1"/>
      <c r="P239" s="1"/>
      <c r="Q239" s="1"/>
      <c r="R239" s="1"/>
      <c r="S239" s="1"/>
      <c r="T239" s="1"/>
      <c r="U239" s="1"/>
      <c r="V239" s="1"/>
      <c r="W239" s="1"/>
      <c r="X239" s="1"/>
      <c r="Y239" s="1"/>
      <c r="Z239" s="1"/>
    </row>
    <row r="240" spans="1:26" ht="15.75" customHeight="1">
      <c r="A240" s="6"/>
      <c r="B240" s="1"/>
      <c r="C240" s="2"/>
      <c r="D240" s="4"/>
      <c r="E240" s="4"/>
      <c r="F240" s="2"/>
      <c r="G240" s="6"/>
      <c r="H240" s="1"/>
      <c r="I240" s="2"/>
      <c r="J240" s="1"/>
      <c r="K240" s="1"/>
      <c r="L240" s="1"/>
      <c r="M240" s="1"/>
      <c r="N240" s="1"/>
      <c r="O240" s="1"/>
      <c r="P240" s="1"/>
      <c r="Q240" s="1"/>
      <c r="R240" s="1"/>
      <c r="S240" s="1"/>
      <c r="T240" s="1"/>
      <c r="U240" s="1"/>
      <c r="V240" s="1"/>
      <c r="W240" s="1"/>
      <c r="X240" s="1"/>
      <c r="Y240" s="1"/>
      <c r="Z240" s="1"/>
    </row>
    <row r="241" spans="1:26" ht="15.75" customHeight="1">
      <c r="A241" s="6"/>
      <c r="B241" s="1"/>
      <c r="C241" s="2"/>
      <c r="D241" s="4"/>
      <c r="E241" s="4"/>
      <c r="F241" s="2"/>
      <c r="G241" s="6"/>
      <c r="H241" s="1"/>
      <c r="I241" s="2"/>
      <c r="J241" s="1"/>
      <c r="K241" s="1"/>
      <c r="L241" s="1"/>
      <c r="M241" s="1"/>
      <c r="N241" s="1"/>
      <c r="O241" s="1"/>
      <c r="P241" s="1"/>
      <c r="Q241" s="1"/>
      <c r="R241" s="1"/>
      <c r="S241" s="1"/>
      <c r="T241" s="1"/>
      <c r="U241" s="1"/>
      <c r="V241" s="1"/>
      <c r="W241" s="1"/>
      <c r="X241" s="1"/>
      <c r="Y241" s="1"/>
      <c r="Z241" s="1"/>
    </row>
    <row r="242" spans="1:26" ht="15.75" customHeight="1">
      <c r="A242" s="6"/>
      <c r="B242" s="1"/>
      <c r="C242" s="2"/>
      <c r="D242" s="4"/>
      <c r="E242" s="4"/>
      <c r="F242" s="2"/>
      <c r="G242" s="6"/>
      <c r="H242" s="1"/>
      <c r="I242" s="2"/>
      <c r="J242" s="1"/>
      <c r="K242" s="1"/>
      <c r="L242" s="1"/>
      <c r="M242" s="1"/>
      <c r="N242" s="1"/>
      <c r="O242" s="1"/>
      <c r="P242" s="1"/>
      <c r="Q242" s="1"/>
      <c r="R242" s="1"/>
      <c r="S242" s="1"/>
      <c r="T242" s="1"/>
      <c r="U242" s="1"/>
      <c r="V242" s="1"/>
      <c r="W242" s="1"/>
      <c r="X242" s="1"/>
      <c r="Y242" s="1"/>
      <c r="Z242" s="1"/>
    </row>
    <row r="243" spans="1:26" ht="15.75" customHeight="1">
      <c r="A243" s="6"/>
      <c r="B243" s="1"/>
      <c r="C243" s="2"/>
      <c r="D243" s="4"/>
      <c r="E243" s="4"/>
      <c r="F243" s="2"/>
      <c r="G243" s="6"/>
      <c r="H243" s="1"/>
      <c r="I243" s="2"/>
      <c r="J243" s="1"/>
      <c r="K243" s="1"/>
      <c r="L243" s="1"/>
      <c r="M243" s="1"/>
      <c r="N243" s="1"/>
      <c r="O243" s="1"/>
      <c r="P243" s="1"/>
      <c r="Q243" s="1"/>
      <c r="R243" s="1"/>
      <c r="S243" s="1"/>
      <c r="T243" s="1"/>
      <c r="U243" s="1"/>
      <c r="V243" s="1"/>
      <c r="W243" s="1"/>
      <c r="X243" s="1"/>
      <c r="Y243" s="1"/>
      <c r="Z243" s="1"/>
    </row>
    <row r="244" spans="1:26" ht="15.75" customHeight="1">
      <c r="A244" s="6"/>
      <c r="B244" s="1"/>
      <c r="C244" s="2"/>
      <c r="D244" s="4"/>
      <c r="E244" s="4"/>
      <c r="F244" s="2"/>
      <c r="G244" s="6"/>
      <c r="H244" s="1"/>
      <c r="I244" s="2"/>
      <c r="J244" s="1"/>
      <c r="K244" s="1"/>
      <c r="L244" s="1"/>
      <c r="M244" s="1"/>
      <c r="N244" s="1"/>
      <c r="O244" s="1"/>
      <c r="P244" s="1"/>
      <c r="Q244" s="1"/>
      <c r="R244" s="1"/>
      <c r="S244" s="1"/>
      <c r="T244" s="1"/>
      <c r="U244" s="1"/>
      <c r="V244" s="1"/>
      <c r="W244" s="1"/>
      <c r="X244" s="1"/>
      <c r="Y244" s="1"/>
      <c r="Z244" s="1"/>
    </row>
    <row r="245" spans="1:26" ht="15.75" customHeight="1">
      <c r="A245" s="6"/>
      <c r="B245" s="1"/>
      <c r="C245" s="2"/>
      <c r="D245" s="4"/>
      <c r="E245" s="4"/>
      <c r="F245" s="2"/>
      <c r="G245" s="6"/>
      <c r="H245" s="1"/>
      <c r="I245" s="2"/>
      <c r="J245" s="1"/>
      <c r="K245" s="1"/>
      <c r="L245" s="1"/>
      <c r="M245" s="1"/>
      <c r="N245" s="1"/>
      <c r="O245" s="1"/>
      <c r="P245" s="1"/>
      <c r="Q245" s="1"/>
      <c r="R245" s="1"/>
      <c r="S245" s="1"/>
      <c r="T245" s="1"/>
      <c r="U245" s="1"/>
      <c r="V245" s="1"/>
      <c r="W245" s="1"/>
      <c r="X245" s="1"/>
      <c r="Y245" s="1"/>
      <c r="Z245" s="1"/>
    </row>
    <row r="246" spans="1:26" ht="15.75" customHeight="1">
      <c r="A246" s="6"/>
      <c r="B246" s="1"/>
      <c r="C246" s="2"/>
      <c r="D246" s="4"/>
      <c r="E246" s="4"/>
      <c r="F246" s="2"/>
      <c r="G246" s="6"/>
      <c r="H246" s="1"/>
      <c r="I246" s="2"/>
      <c r="J246" s="1"/>
      <c r="K246" s="1"/>
      <c r="L246" s="1"/>
      <c r="M246" s="1"/>
      <c r="N246" s="1"/>
      <c r="O246" s="1"/>
      <c r="P246" s="1"/>
      <c r="Q246" s="1"/>
      <c r="R246" s="1"/>
      <c r="S246" s="1"/>
      <c r="T246" s="1"/>
      <c r="U246" s="1"/>
      <c r="V246" s="1"/>
      <c r="W246" s="1"/>
      <c r="X246" s="1"/>
      <c r="Y246" s="1"/>
      <c r="Z246" s="1"/>
    </row>
    <row r="247" spans="1:26" ht="15.75" customHeight="1">
      <c r="A247" s="6"/>
      <c r="B247" s="1"/>
      <c r="C247" s="2"/>
      <c r="D247" s="4"/>
      <c r="E247" s="4"/>
      <c r="F247" s="2"/>
      <c r="G247" s="6"/>
      <c r="H247" s="1"/>
      <c r="I247" s="2"/>
      <c r="J247" s="1"/>
      <c r="K247" s="1"/>
      <c r="L247" s="1"/>
      <c r="M247" s="1"/>
      <c r="N247" s="1"/>
      <c r="O247" s="1"/>
      <c r="P247" s="1"/>
      <c r="Q247" s="1"/>
      <c r="R247" s="1"/>
      <c r="S247" s="1"/>
      <c r="T247" s="1"/>
      <c r="U247" s="1"/>
      <c r="V247" s="1"/>
      <c r="W247" s="1"/>
      <c r="X247" s="1"/>
      <c r="Y247" s="1"/>
      <c r="Z247" s="1"/>
    </row>
    <row r="248" spans="1:26" ht="15.75" customHeight="1">
      <c r="A248" s="6"/>
      <c r="B248" s="1"/>
      <c r="C248" s="2"/>
      <c r="D248" s="4"/>
      <c r="E248" s="4"/>
      <c r="F248" s="2"/>
      <c r="G248" s="6"/>
      <c r="H248" s="1"/>
      <c r="I248" s="2"/>
      <c r="J248" s="1"/>
      <c r="K248" s="1"/>
      <c r="L248" s="1"/>
      <c r="M248" s="1"/>
      <c r="N248" s="1"/>
      <c r="O248" s="1"/>
      <c r="P248" s="1"/>
      <c r="Q248" s="1"/>
      <c r="R248" s="1"/>
      <c r="S248" s="1"/>
      <c r="T248" s="1"/>
      <c r="U248" s="1"/>
      <c r="V248" s="1"/>
      <c r="W248" s="1"/>
      <c r="X248" s="1"/>
      <c r="Y248" s="1"/>
      <c r="Z248" s="1"/>
    </row>
    <row r="249" spans="1:26" ht="15.75" customHeight="1">
      <c r="A249" s="6"/>
      <c r="B249" s="1"/>
      <c r="C249" s="2"/>
      <c r="D249" s="4"/>
      <c r="E249" s="4"/>
      <c r="F249" s="2"/>
      <c r="G249" s="6"/>
      <c r="H249" s="1"/>
      <c r="I249" s="2"/>
      <c r="J249" s="1"/>
      <c r="K249" s="1"/>
      <c r="L249" s="1"/>
      <c r="M249" s="1"/>
      <c r="N249" s="1"/>
      <c r="O249" s="1"/>
      <c r="P249" s="1"/>
      <c r="Q249" s="1"/>
      <c r="R249" s="1"/>
      <c r="S249" s="1"/>
      <c r="T249" s="1"/>
      <c r="U249" s="1"/>
      <c r="V249" s="1"/>
      <c r="W249" s="1"/>
      <c r="X249" s="1"/>
      <c r="Y249" s="1"/>
      <c r="Z249" s="1"/>
    </row>
    <row r="250" spans="1:26" ht="15.75" customHeight="1">
      <c r="A250" s="6"/>
      <c r="B250" s="1"/>
      <c r="C250" s="2"/>
      <c r="D250" s="4"/>
      <c r="E250" s="4"/>
      <c r="F250" s="2"/>
      <c r="G250" s="6"/>
      <c r="H250" s="1"/>
      <c r="I250" s="2"/>
      <c r="J250" s="1"/>
      <c r="K250" s="1"/>
      <c r="L250" s="1"/>
      <c r="M250" s="1"/>
      <c r="N250" s="1"/>
      <c r="O250" s="1"/>
      <c r="P250" s="1"/>
      <c r="Q250" s="1"/>
      <c r="R250" s="1"/>
      <c r="S250" s="1"/>
      <c r="T250" s="1"/>
      <c r="U250" s="1"/>
      <c r="V250" s="1"/>
      <c r="W250" s="1"/>
      <c r="X250" s="1"/>
      <c r="Y250" s="1"/>
      <c r="Z250" s="1"/>
    </row>
    <row r="251" spans="1:26" ht="15.75" customHeight="1">
      <c r="A251" s="6"/>
      <c r="B251" s="1"/>
      <c r="C251" s="2"/>
      <c r="D251" s="4"/>
      <c r="E251" s="4"/>
      <c r="F251" s="2"/>
      <c r="G251" s="6"/>
      <c r="H251" s="1"/>
      <c r="I251" s="2"/>
      <c r="J251" s="1"/>
      <c r="K251" s="1"/>
      <c r="L251" s="1"/>
      <c r="M251" s="1"/>
      <c r="N251" s="1"/>
      <c r="O251" s="1"/>
      <c r="P251" s="1"/>
      <c r="Q251" s="1"/>
      <c r="R251" s="1"/>
      <c r="S251" s="1"/>
      <c r="T251" s="1"/>
      <c r="U251" s="1"/>
      <c r="V251" s="1"/>
      <c r="W251" s="1"/>
      <c r="X251" s="1"/>
      <c r="Y251" s="1"/>
      <c r="Z251" s="1"/>
    </row>
    <row r="252" spans="1:26" ht="15.75" customHeight="1">
      <c r="A252" s="6"/>
      <c r="B252" s="1"/>
      <c r="C252" s="2"/>
      <c r="D252" s="4"/>
      <c r="E252" s="4"/>
      <c r="F252" s="2"/>
      <c r="G252" s="6"/>
      <c r="H252" s="1"/>
      <c r="I252" s="2"/>
      <c r="J252" s="1"/>
      <c r="K252" s="1"/>
      <c r="L252" s="1"/>
      <c r="M252" s="1"/>
      <c r="N252" s="1"/>
      <c r="O252" s="1"/>
      <c r="P252" s="1"/>
      <c r="Q252" s="1"/>
      <c r="R252" s="1"/>
      <c r="S252" s="1"/>
      <c r="T252" s="1"/>
      <c r="U252" s="1"/>
      <c r="V252" s="1"/>
      <c r="W252" s="1"/>
      <c r="X252" s="1"/>
      <c r="Y252" s="1"/>
      <c r="Z252" s="1"/>
    </row>
    <row r="253" spans="1:26" ht="15.75" customHeight="1">
      <c r="A253" s="6"/>
      <c r="B253" s="1"/>
      <c r="C253" s="2"/>
      <c r="D253" s="4"/>
      <c r="E253" s="4"/>
      <c r="F253" s="2"/>
      <c r="G253" s="6"/>
      <c r="H253" s="1"/>
      <c r="I253" s="2"/>
      <c r="J253" s="1"/>
      <c r="K253" s="1"/>
      <c r="L253" s="1"/>
      <c r="M253" s="1"/>
      <c r="N253" s="1"/>
      <c r="O253" s="1"/>
      <c r="P253" s="1"/>
      <c r="Q253" s="1"/>
      <c r="R253" s="1"/>
      <c r="S253" s="1"/>
      <c r="T253" s="1"/>
      <c r="U253" s="1"/>
      <c r="V253" s="1"/>
      <c r="W253" s="1"/>
      <c r="X253" s="1"/>
      <c r="Y253" s="1"/>
      <c r="Z253" s="1"/>
    </row>
    <row r="254" spans="1:26" ht="15.75" customHeight="1">
      <c r="A254" s="6"/>
      <c r="B254" s="1"/>
      <c r="C254" s="2"/>
      <c r="D254" s="4"/>
      <c r="E254" s="4"/>
      <c r="F254" s="2"/>
      <c r="G254" s="6"/>
      <c r="H254" s="1"/>
      <c r="I254" s="2"/>
      <c r="J254" s="1"/>
      <c r="K254" s="1"/>
      <c r="L254" s="1"/>
      <c r="M254" s="1"/>
      <c r="N254" s="1"/>
      <c r="O254" s="1"/>
      <c r="P254" s="1"/>
      <c r="Q254" s="1"/>
      <c r="R254" s="1"/>
      <c r="S254" s="1"/>
      <c r="T254" s="1"/>
      <c r="U254" s="1"/>
      <c r="V254" s="1"/>
      <c r="W254" s="1"/>
      <c r="X254" s="1"/>
      <c r="Y254" s="1"/>
      <c r="Z254" s="1"/>
    </row>
    <row r="255" spans="1:26" ht="15.75" customHeight="1">
      <c r="A255" s="6"/>
      <c r="B255" s="1"/>
      <c r="C255" s="2"/>
      <c r="D255" s="4"/>
      <c r="E255" s="4"/>
      <c r="F255" s="2"/>
      <c r="G255" s="6"/>
      <c r="H255" s="1"/>
      <c r="I255" s="2"/>
      <c r="J255" s="1"/>
      <c r="K255" s="1"/>
      <c r="L255" s="1"/>
      <c r="M255" s="1"/>
      <c r="N255" s="1"/>
      <c r="O255" s="1"/>
      <c r="P255" s="1"/>
      <c r="Q255" s="1"/>
      <c r="R255" s="1"/>
      <c r="S255" s="1"/>
      <c r="T255" s="1"/>
      <c r="U255" s="1"/>
      <c r="V255" s="1"/>
      <c r="W255" s="1"/>
      <c r="X255" s="1"/>
      <c r="Y255" s="1"/>
      <c r="Z255" s="1"/>
    </row>
    <row r="256" spans="1:26" ht="15.75" customHeight="1">
      <c r="A256" s="6"/>
      <c r="B256" s="1"/>
      <c r="C256" s="2"/>
      <c r="D256" s="4"/>
      <c r="E256" s="4"/>
      <c r="F256" s="2"/>
      <c r="G256" s="6"/>
      <c r="H256" s="1"/>
      <c r="I256" s="2"/>
      <c r="J256" s="1"/>
      <c r="K256" s="1"/>
      <c r="L256" s="1"/>
      <c r="M256" s="1"/>
      <c r="N256" s="1"/>
      <c r="O256" s="1"/>
      <c r="P256" s="1"/>
      <c r="Q256" s="1"/>
      <c r="R256" s="1"/>
      <c r="S256" s="1"/>
      <c r="T256" s="1"/>
      <c r="U256" s="1"/>
      <c r="V256" s="1"/>
      <c r="W256" s="1"/>
      <c r="X256" s="1"/>
      <c r="Y256" s="1"/>
      <c r="Z256" s="1"/>
    </row>
    <row r="257" spans="1:26" ht="15.75" customHeight="1">
      <c r="A257" s="6"/>
      <c r="B257" s="1"/>
      <c r="C257" s="2"/>
      <c r="D257" s="4"/>
      <c r="E257" s="4"/>
      <c r="F257" s="2"/>
      <c r="G257" s="6"/>
      <c r="H257" s="1"/>
      <c r="I257" s="2"/>
      <c r="J257" s="1"/>
      <c r="K257" s="1"/>
      <c r="L257" s="1"/>
      <c r="M257" s="1"/>
      <c r="N257" s="1"/>
      <c r="O257" s="1"/>
      <c r="P257" s="1"/>
      <c r="Q257" s="1"/>
      <c r="R257" s="1"/>
      <c r="S257" s="1"/>
      <c r="T257" s="1"/>
      <c r="U257" s="1"/>
      <c r="V257" s="1"/>
      <c r="W257" s="1"/>
      <c r="X257" s="1"/>
      <c r="Y257" s="1"/>
      <c r="Z257" s="1"/>
    </row>
    <row r="258" spans="1:26" ht="15.75" customHeight="1">
      <c r="A258" s="6"/>
      <c r="B258" s="1"/>
      <c r="C258" s="2"/>
      <c r="D258" s="4"/>
      <c r="E258" s="4"/>
      <c r="F258" s="2"/>
      <c r="G258" s="6"/>
      <c r="H258" s="1"/>
      <c r="I258" s="2"/>
      <c r="J258" s="1"/>
      <c r="K258" s="1"/>
      <c r="L258" s="1"/>
      <c r="M258" s="1"/>
      <c r="N258" s="1"/>
      <c r="O258" s="1"/>
      <c r="P258" s="1"/>
      <c r="Q258" s="1"/>
      <c r="R258" s="1"/>
      <c r="S258" s="1"/>
      <c r="T258" s="1"/>
      <c r="U258" s="1"/>
      <c r="V258" s="1"/>
      <c r="W258" s="1"/>
      <c r="X258" s="1"/>
      <c r="Y258" s="1"/>
      <c r="Z258" s="1"/>
    </row>
    <row r="259" spans="1:26" ht="15.75" customHeight="1">
      <c r="A259" s="6"/>
      <c r="B259" s="1"/>
      <c r="C259" s="2"/>
      <c r="D259" s="4"/>
      <c r="E259" s="4"/>
      <c r="F259" s="2"/>
      <c r="G259" s="6"/>
      <c r="H259" s="1"/>
      <c r="I259" s="2"/>
      <c r="J259" s="1"/>
      <c r="K259" s="1"/>
      <c r="L259" s="1"/>
      <c r="M259" s="1"/>
      <c r="N259" s="1"/>
      <c r="O259" s="1"/>
      <c r="P259" s="1"/>
      <c r="Q259" s="1"/>
      <c r="R259" s="1"/>
      <c r="S259" s="1"/>
      <c r="T259" s="1"/>
      <c r="U259" s="1"/>
      <c r="V259" s="1"/>
      <c r="W259" s="1"/>
      <c r="X259" s="1"/>
      <c r="Y259" s="1"/>
      <c r="Z259" s="1"/>
    </row>
    <row r="260" spans="1:26" ht="15.75" customHeight="1">
      <c r="A260" s="6"/>
      <c r="B260" s="1"/>
      <c r="C260" s="2"/>
      <c r="D260" s="4"/>
      <c r="E260" s="4"/>
      <c r="F260" s="2"/>
      <c r="G260" s="6"/>
      <c r="H260" s="1"/>
      <c r="I260" s="2"/>
      <c r="J260" s="1"/>
      <c r="K260" s="1"/>
      <c r="L260" s="1"/>
      <c r="M260" s="1"/>
      <c r="N260" s="1"/>
      <c r="O260" s="1"/>
      <c r="P260" s="1"/>
      <c r="Q260" s="1"/>
      <c r="R260" s="1"/>
      <c r="S260" s="1"/>
      <c r="T260" s="1"/>
      <c r="U260" s="1"/>
      <c r="V260" s="1"/>
      <c r="W260" s="1"/>
      <c r="X260" s="1"/>
      <c r="Y260" s="1"/>
      <c r="Z260" s="1"/>
    </row>
    <row r="261" spans="1:26" ht="15.75" customHeight="1">
      <c r="A261" s="6"/>
      <c r="B261" s="1"/>
      <c r="C261" s="2"/>
      <c r="D261" s="4"/>
      <c r="E261" s="4"/>
      <c r="F261" s="2"/>
      <c r="G261" s="6"/>
      <c r="H261" s="1"/>
      <c r="I261" s="2"/>
      <c r="J261" s="1"/>
      <c r="K261" s="1"/>
      <c r="L261" s="1"/>
      <c r="M261" s="1"/>
      <c r="N261" s="1"/>
      <c r="O261" s="1"/>
      <c r="P261" s="1"/>
      <c r="Q261" s="1"/>
      <c r="R261" s="1"/>
      <c r="S261" s="1"/>
      <c r="T261" s="1"/>
      <c r="U261" s="1"/>
      <c r="V261" s="1"/>
      <c r="W261" s="1"/>
      <c r="X261" s="1"/>
      <c r="Y261" s="1"/>
      <c r="Z261" s="1"/>
    </row>
    <row r="262" spans="1:26" ht="15.75" customHeight="1">
      <c r="A262" s="6"/>
      <c r="B262" s="1"/>
      <c r="C262" s="2"/>
      <c r="D262" s="4"/>
      <c r="E262" s="4"/>
      <c r="F262" s="2"/>
      <c r="G262" s="6"/>
      <c r="H262" s="1"/>
      <c r="I262" s="2"/>
      <c r="J262" s="1"/>
      <c r="K262" s="1"/>
      <c r="L262" s="1"/>
      <c r="M262" s="1"/>
      <c r="N262" s="1"/>
      <c r="O262" s="1"/>
      <c r="P262" s="1"/>
      <c r="Q262" s="1"/>
      <c r="R262" s="1"/>
      <c r="S262" s="1"/>
      <c r="T262" s="1"/>
      <c r="U262" s="1"/>
      <c r="V262" s="1"/>
      <c r="W262" s="1"/>
      <c r="X262" s="1"/>
      <c r="Y262" s="1"/>
      <c r="Z262" s="1"/>
    </row>
    <row r="263" spans="1:26" ht="15.75" customHeight="1">
      <c r="A263" s="6"/>
      <c r="B263" s="1"/>
      <c r="C263" s="2"/>
      <c r="D263" s="4"/>
      <c r="E263" s="4"/>
      <c r="F263" s="2"/>
      <c r="G263" s="6"/>
      <c r="H263" s="1"/>
      <c r="I263" s="2"/>
      <c r="J263" s="1"/>
      <c r="K263" s="1"/>
      <c r="L263" s="1"/>
      <c r="M263" s="1"/>
      <c r="N263" s="1"/>
      <c r="O263" s="1"/>
      <c r="P263" s="1"/>
      <c r="Q263" s="1"/>
      <c r="R263" s="1"/>
      <c r="S263" s="1"/>
      <c r="T263" s="1"/>
      <c r="U263" s="1"/>
      <c r="V263" s="1"/>
      <c r="W263" s="1"/>
      <c r="X263" s="1"/>
      <c r="Y263" s="1"/>
      <c r="Z263" s="1"/>
    </row>
    <row r="264" spans="1:26" ht="15.75" customHeight="1">
      <c r="A264" s="6"/>
      <c r="B264" s="1"/>
      <c r="C264" s="2"/>
      <c r="D264" s="4"/>
      <c r="E264" s="4"/>
      <c r="F264" s="2"/>
      <c r="G264" s="6"/>
      <c r="H264" s="1"/>
      <c r="I264" s="2"/>
      <c r="J264" s="1"/>
      <c r="K264" s="1"/>
      <c r="L264" s="1"/>
      <c r="M264" s="1"/>
      <c r="N264" s="1"/>
      <c r="O264" s="1"/>
      <c r="P264" s="1"/>
      <c r="Q264" s="1"/>
      <c r="R264" s="1"/>
      <c r="S264" s="1"/>
      <c r="T264" s="1"/>
      <c r="U264" s="1"/>
      <c r="V264" s="1"/>
      <c r="W264" s="1"/>
      <c r="X264" s="1"/>
      <c r="Y264" s="1"/>
      <c r="Z264" s="1"/>
    </row>
    <row r="265" spans="1:26" ht="15.75" customHeight="1">
      <c r="A265" s="6"/>
      <c r="B265" s="1"/>
      <c r="C265" s="2"/>
      <c r="D265" s="4"/>
      <c r="E265" s="4"/>
      <c r="F265" s="2"/>
      <c r="G265" s="6"/>
      <c r="H265" s="1"/>
      <c r="I265" s="2"/>
      <c r="J265" s="1"/>
      <c r="K265" s="1"/>
      <c r="L265" s="1"/>
      <c r="M265" s="1"/>
      <c r="N265" s="1"/>
      <c r="O265" s="1"/>
      <c r="P265" s="1"/>
      <c r="Q265" s="1"/>
      <c r="R265" s="1"/>
      <c r="S265" s="1"/>
      <c r="T265" s="1"/>
      <c r="U265" s="1"/>
      <c r="V265" s="1"/>
      <c r="W265" s="1"/>
      <c r="X265" s="1"/>
      <c r="Y265" s="1"/>
      <c r="Z265" s="1"/>
    </row>
    <row r="266" spans="1:26" ht="15.75" customHeight="1">
      <c r="A266" s="6"/>
      <c r="B266" s="1"/>
      <c r="C266" s="2"/>
      <c r="D266" s="4"/>
      <c r="E266" s="4"/>
      <c r="F266" s="2"/>
      <c r="G266" s="6"/>
      <c r="H266" s="1"/>
      <c r="I266" s="2"/>
      <c r="J266" s="1"/>
      <c r="K266" s="1"/>
      <c r="L266" s="1"/>
      <c r="M266" s="1"/>
      <c r="N266" s="1"/>
      <c r="O266" s="1"/>
      <c r="P266" s="1"/>
      <c r="Q266" s="1"/>
      <c r="R266" s="1"/>
      <c r="S266" s="1"/>
      <c r="T266" s="1"/>
      <c r="U266" s="1"/>
      <c r="V266" s="1"/>
      <c r="W266" s="1"/>
      <c r="X266" s="1"/>
      <c r="Y266" s="1"/>
      <c r="Z266" s="1"/>
    </row>
    <row r="267" spans="1:26" ht="15.75" customHeight="1">
      <c r="A267" s="6"/>
      <c r="B267" s="1"/>
      <c r="C267" s="2"/>
      <c r="D267" s="4"/>
      <c r="E267" s="4"/>
      <c r="F267" s="2"/>
      <c r="G267" s="6"/>
      <c r="H267" s="1"/>
      <c r="I267" s="2"/>
      <c r="J267" s="1"/>
      <c r="K267" s="1"/>
      <c r="L267" s="1"/>
      <c r="M267" s="1"/>
      <c r="N267" s="1"/>
      <c r="O267" s="1"/>
      <c r="P267" s="1"/>
      <c r="Q267" s="1"/>
      <c r="R267" s="1"/>
      <c r="S267" s="1"/>
      <c r="T267" s="1"/>
      <c r="U267" s="1"/>
      <c r="V267" s="1"/>
      <c r="W267" s="1"/>
      <c r="X267" s="1"/>
      <c r="Y267" s="1"/>
      <c r="Z267" s="1"/>
    </row>
    <row r="268" spans="1:26" ht="15.75" customHeight="1">
      <c r="A268" s="6"/>
      <c r="B268" s="1"/>
      <c r="C268" s="2"/>
      <c r="D268" s="4"/>
      <c r="E268" s="4"/>
      <c r="F268" s="2"/>
      <c r="G268" s="6"/>
      <c r="H268" s="1"/>
      <c r="I268" s="2"/>
      <c r="J268" s="1"/>
      <c r="K268" s="1"/>
      <c r="L268" s="1"/>
      <c r="M268" s="1"/>
      <c r="N268" s="1"/>
      <c r="O268" s="1"/>
      <c r="P268" s="1"/>
      <c r="Q268" s="1"/>
      <c r="R268" s="1"/>
      <c r="S268" s="1"/>
      <c r="T268" s="1"/>
      <c r="U268" s="1"/>
      <c r="V268" s="1"/>
      <c r="W268" s="1"/>
      <c r="X268" s="1"/>
      <c r="Y268" s="1"/>
      <c r="Z268" s="1"/>
    </row>
    <row r="269" spans="1:26" ht="15.75" customHeight="1">
      <c r="A269" s="6"/>
      <c r="B269" s="1"/>
      <c r="C269" s="2"/>
      <c r="D269" s="4"/>
      <c r="E269" s="4"/>
      <c r="F269" s="2"/>
      <c r="G269" s="6"/>
      <c r="H269" s="1"/>
      <c r="I269" s="2"/>
      <c r="J269" s="1"/>
      <c r="K269" s="1"/>
      <c r="L269" s="1"/>
      <c r="M269" s="1"/>
      <c r="N269" s="1"/>
      <c r="O269" s="1"/>
      <c r="P269" s="1"/>
      <c r="Q269" s="1"/>
      <c r="R269" s="1"/>
      <c r="S269" s="1"/>
      <c r="T269" s="1"/>
      <c r="U269" s="1"/>
      <c r="V269" s="1"/>
      <c r="W269" s="1"/>
      <c r="X269" s="1"/>
      <c r="Y269" s="1"/>
      <c r="Z269" s="1"/>
    </row>
    <row r="270" spans="1:26" ht="15.75" customHeight="1">
      <c r="A270" s="6"/>
      <c r="B270" s="1"/>
      <c r="C270" s="2"/>
      <c r="D270" s="4"/>
      <c r="E270" s="4"/>
      <c r="F270" s="2"/>
      <c r="G270" s="6"/>
      <c r="H270" s="1"/>
      <c r="I270" s="2"/>
      <c r="J270" s="1"/>
      <c r="K270" s="1"/>
      <c r="L270" s="1"/>
      <c r="M270" s="1"/>
      <c r="N270" s="1"/>
      <c r="O270" s="1"/>
      <c r="P270" s="1"/>
      <c r="Q270" s="1"/>
      <c r="R270" s="1"/>
      <c r="S270" s="1"/>
      <c r="T270" s="1"/>
      <c r="U270" s="1"/>
      <c r="V270" s="1"/>
      <c r="W270" s="1"/>
      <c r="X270" s="1"/>
      <c r="Y270" s="1"/>
      <c r="Z270" s="1"/>
    </row>
    <row r="271" spans="1:26" ht="15.75" customHeight="1">
      <c r="A271" s="6"/>
      <c r="B271" s="1"/>
      <c r="C271" s="2"/>
      <c r="D271" s="4"/>
      <c r="E271" s="4"/>
      <c r="F271" s="2"/>
      <c r="G271" s="6"/>
      <c r="H271" s="1"/>
      <c r="I271" s="2"/>
      <c r="J271" s="1"/>
      <c r="K271" s="1"/>
      <c r="L271" s="1"/>
      <c r="M271" s="1"/>
      <c r="N271" s="1"/>
      <c r="O271" s="1"/>
      <c r="P271" s="1"/>
      <c r="Q271" s="1"/>
      <c r="R271" s="1"/>
      <c r="S271" s="1"/>
      <c r="T271" s="1"/>
      <c r="U271" s="1"/>
      <c r="V271" s="1"/>
      <c r="W271" s="1"/>
      <c r="X271" s="1"/>
      <c r="Y271" s="1"/>
      <c r="Z271" s="1"/>
    </row>
    <row r="272" spans="1:26" ht="15.75" customHeight="1">
      <c r="A272" s="6"/>
      <c r="B272" s="1"/>
      <c r="C272" s="2"/>
      <c r="D272" s="4"/>
      <c r="E272" s="4"/>
      <c r="F272" s="2"/>
      <c r="G272" s="6"/>
      <c r="H272" s="1"/>
      <c r="I272" s="2"/>
      <c r="J272" s="1"/>
      <c r="K272" s="1"/>
      <c r="L272" s="1"/>
      <c r="M272" s="1"/>
      <c r="N272" s="1"/>
      <c r="O272" s="1"/>
      <c r="P272" s="1"/>
      <c r="Q272" s="1"/>
      <c r="R272" s="1"/>
      <c r="S272" s="1"/>
      <c r="T272" s="1"/>
      <c r="U272" s="1"/>
      <c r="V272" s="1"/>
      <c r="W272" s="1"/>
      <c r="X272" s="1"/>
      <c r="Y272" s="1"/>
      <c r="Z272" s="1"/>
    </row>
    <row r="273" spans="1:26" ht="15.75" customHeight="1">
      <c r="A273" s="6"/>
      <c r="B273" s="1"/>
      <c r="C273" s="2"/>
      <c r="D273" s="4"/>
      <c r="E273" s="4"/>
      <c r="F273" s="2"/>
      <c r="G273" s="6"/>
      <c r="H273" s="1"/>
      <c r="I273" s="2"/>
      <c r="J273" s="1"/>
      <c r="K273" s="1"/>
      <c r="L273" s="1"/>
      <c r="M273" s="1"/>
      <c r="N273" s="1"/>
      <c r="O273" s="1"/>
      <c r="P273" s="1"/>
      <c r="Q273" s="1"/>
      <c r="R273" s="1"/>
      <c r="S273" s="1"/>
      <c r="T273" s="1"/>
      <c r="U273" s="1"/>
      <c r="V273" s="1"/>
      <c r="W273" s="1"/>
      <c r="X273" s="1"/>
      <c r="Y273" s="1"/>
      <c r="Z273" s="1"/>
    </row>
    <row r="274" spans="1:26" ht="15.75" customHeight="1">
      <c r="A274" s="6"/>
      <c r="B274" s="1"/>
      <c r="C274" s="2"/>
      <c r="D274" s="4"/>
      <c r="E274" s="4"/>
      <c r="F274" s="2"/>
      <c r="G274" s="6"/>
      <c r="H274" s="1"/>
      <c r="I274" s="2"/>
      <c r="J274" s="1"/>
      <c r="K274" s="1"/>
      <c r="L274" s="1"/>
      <c r="M274" s="1"/>
      <c r="N274" s="1"/>
      <c r="O274" s="1"/>
      <c r="P274" s="1"/>
      <c r="Q274" s="1"/>
      <c r="R274" s="1"/>
      <c r="S274" s="1"/>
      <c r="T274" s="1"/>
      <c r="U274" s="1"/>
      <c r="V274" s="1"/>
      <c r="W274" s="1"/>
      <c r="X274" s="1"/>
      <c r="Y274" s="1"/>
      <c r="Z274" s="1"/>
    </row>
    <row r="275" spans="1:26" ht="15.75" customHeight="1">
      <c r="A275" s="6"/>
      <c r="B275" s="1"/>
      <c r="C275" s="2"/>
      <c r="D275" s="4"/>
      <c r="E275" s="4"/>
      <c r="F275" s="2"/>
      <c r="G275" s="6"/>
      <c r="H275" s="1"/>
      <c r="I275" s="2"/>
      <c r="J275" s="1"/>
      <c r="K275" s="1"/>
      <c r="L275" s="1"/>
      <c r="M275" s="1"/>
      <c r="N275" s="1"/>
      <c r="O275" s="1"/>
      <c r="P275" s="1"/>
      <c r="Q275" s="1"/>
      <c r="R275" s="1"/>
      <c r="S275" s="1"/>
      <c r="T275" s="1"/>
      <c r="U275" s="1"/>
      <c r="V275" s="1"/>
      <c r="W275" s="1"/>
      <c r="X275" s="1"/>
      <c r="Y275" s="1"/>
      <c r="Z275" s="1"/>
    </row>
    <row r="276" spans="1:26" ht="15.75" customHeight="1">
      <c r="A276" s="6"/>
      <c r="B276" s="1"/>
      <c r="C276" s="2"/>
      <c r="D276" s="4"/>
      <c r="E276" s="4"/>
      <c r="F276" s="2"/>
      <c r="G276" s="6"/>
      <c r="H276" s="1"/>
      <c r="I276" s="2"/>
      <c r="J276" s="1"/>
      <c r="K276" s="1"/>
      <c r="L276" s="1"/>
      <c r="M276" s="1"/>
      <c r="N276" s="1"/>
      <c r="O276" s="1"/>
      <c r="P276" s="1"/>
      <c r="Q276" s="1"/>
      <c r="R276" s="1"/>
      <c r="S276" s="1"/>
      <c r="T276" s="1"/>
      <c r="U276" s="1"/>
      <c r="V276" s="1"/>
      <c r="W276" s="1"/>
      <c r="X276" s="1"/>
      <c r="Y276" s="1"/>
      <c r="Z276" s="1"/>
    </row>
    <row r="277" spans="1:26" ht="15.75" customHeight="1">
      <c r="A277" s="6"/>
      <c r="B277" s="1"/>
      <c r="C277" s="2"/>
      <c r="D277" s="4"/>
      <c r="E277" s="4"/>
      <c r="F277" s="2"/>
      <c r="G277" s="6"/>
      <c r="H277" s="1"/>
      <c r="I277" s="2"/>
      <c r="J277" s="1"/>
      <c r="K277" s="1"/>
      <c r="L277" s="1"/>
      <c r="M277" s="1"/>
      <c r="N277" s="1"/>
      <c r="O277" s="1"/>
      <c r="P277" s="1"/>
      <c r="Q277" s="1"/>
      <c r="R277" s="1"/>
      <c r="S277" s="1"/>
      <c r="T277" s="1"/>
      <c r="U277" s="1"/>
      <c r="V277" s="1"/>
      <c r="W277" s="1"/>
      <c r="X277" s="1"/>
      <c r="Y277" s="1"/>
      <c r="Z277" s="1"/>
    </row>
    <row r="278" spans="1:26" ht="15.75" customHeight="1">
      <c r="A278" s="6"/>
      <c r="B278" s="1"/>
      <c r="C278" s="2"/>
      <c r="D278" s="4"/>
      <c r="E278" s="4"/>
      <c r="F278" s="2"/>
      <c r="G278" s="6"/>
      <c r="H278" s="1"/>
      <c r="I278" s="2"/>
      <c r="J278" s="1"/>
      <c r="K278" s="1"/>
      <c r="L278" s="1"/>
      <c r="M278" s="1"/>
      <c r="N278" s="1"/>
      <c r="O278" s="1"/>
      <c r="P278" s="1"/>
      <c r="Q278" s="1"/>
      <c r="R278" s="1"/>
      <c r="S278" s="1"/>
      <c r="T278" s="1"/>
      <c r="U278" s="1"/>
      <c r="V278" s="1"/>
      <c r="W278" s="1"/>
      <c r="X278" s="1"/>
      <c r="Y278" s="1"/>
      <c r="Z278" s="1"/>
    </row>
    <row r="279" spans="1:26" ht="15.75" customHeight="1">
      <c r="A279" s="6"/>
      <c r="B279" s="1"/>
      <c r="C279" s="2"/>
      <c r="D279" s="4"/>
      <c r="E279" s="4"/>
      <c r="F279" s="2"/>
      <c r="G279" s="6"/>
      <c r="H279" s="1"/>
      <c r="I279" s="2"/>
      <c r="J279" s="1"/>
      <c r="K279" s="1"/>
      <c r="L279" s="1"/>
      <c r="M279" s="1"/>
      <c r="N279" s="1"/>
      <c r="O279" s="1"/>
      <c r="P279" s="1"/>
      <c r="Q279" s="1"/>
      <c r="R279" s="1"/>
      <c r="S279" s="1"/>
      <c r="T279" s="1"/>
      <c r="U279" s="1"/>
      <c r="V279" s="1"/>
      <c r="W279" s="1"/>
      <c r="X279" s="1"/>
      <c r="Y279" s="1"/>
      <c r="Z279" s="1"/>
    </row>
    <row r="280" spans="1:26" ht="15.75" customHeight="1">
      <c r="A280" s="6"/>
      <c r="B280" s="1"/>
      <c r="C280" s="2"/>
      <c r="D280" s="4"/>
      <c r="E280" s="4"/>
      <c r="F280" s="2"/>
      <c r="G280" s="6"/>
      <c r="H280" s="1"/>
      <c r="I280" s="2"/>
      <c r="J280" s="1"/>
      <c r="K280" s="1"/>
      <c r="L280" s="1"/>
      <c r="M280" s="1"/>
      <c r="N280" s="1"/>
      <c r="O280" s="1"/>
      <c r="P280" s="1"/>
      <c r="Q280" s="1"/>
      <c r="R280" s="1"/>
      <c r="S280" s="1"/>
      <c r="T280" s="1"/>
      <c r="U280" s="1"/>
      <c r="V280" s="1"/>
      <c r="W280" s="1"/>
      <c r="X280" s="1"/>
      <c r="Y280" s="1"/>
      <c r="Z280" s="1"/>
    </row>
    <row r="281" spans="1:26" ht="15.75" customHeight="1">
      <c r="A281" s="6"/>
      <c r="B281" s="1"/>
      <c r="C281" s="2"/>
      <c r="D281" s="4"/>
      <c r="E281" s="4"/>
      <c r="F281" s="2"/>
      <c r="G281" s="6"/>
      <c r="H281" s="1"/>
      <c r="I281" s="2"/>
      <c r="J281" s="1"/>
      <c r="K281" s="1"/>
      <c r="L281" s="1"/>
      <c r="M281" s="1"/>
      <c r="N281" s="1"/>
      <c r="O281" s="1"/>
      <c r="P281" s="1"/>
      <c r="Q281" s="1"/>
      <c r="R281" s="1"/>
      <c r="S281" s="1"/>
      <c r="T281" s="1"/>
      <c r="U281" s="1"/>
      <c r="V281" s="1"/>
      <c r="W281" s="1"/>
      <c r="X281" s="1"/>
      <c r="Y281" s="1"/>
      <c r="Z281" s="1"/>
    </row>
    <row r="282" spans="1:26" ht="15.75" customHeight="1">
      <c r="A282" s="6"/>
      <c r="B282" s="1"/>
      <c r="C282" s="2"/>
      <c r="D282" s="4"/>
      <c r="E282" s="4"/>
      <c r="F282" s="2"/>
      <c r="G282" s="6"/>
      <c r="H282" s="1"/>
      <c r="I282" s="2"/>
      <c r="J282" s="1"/>
      <c r="K282" s="1"/>
      <c r="L282" s="1"/>
      <c r="M282" s="1"/>
      <c r="N282" s="1"/>
      <c r="O282" s="1"/>
      <c r="P282" s="1"/>
      <c r="Q282" s="1"/>
      <c r="R282" s="1"/>
      <c r="S282" s="1"/>
      <c r="T282" s="1"/>
      <c r="U282" s="1"/>
      <c r="V282" s="1"/>
      <c r="W282" s="1"/>
      <c r="X282" s="1"/>
      <c r="Y282" s="1"/>
      <c r="Z282" s="1"/>
    </row>
    <row r="283" spans="1:26" ht="15.75" customHeight="1">
      <c r="A283" s="6"/>
      <c r="B283" s="1"/>
      <c r="C283" s="2"/>
      <c r="D283" s="4"/>
      <c r="E283" s="4"/>
      <c r="F283" s="2"/>
      <c r="G283" s="6"/>
      <c r="H283" s="1"/>
      <c r="I283" s="2"/>
      <c r="J283" s="1"/>
      <c r="K283" s="1"/>
      <c r="L283" s="1"/>
      <c r="M283" s="1"/>
      <c r="N283" s="1"/>
      <c r="O283" s="1"/>
      <c r="P283" s="1"/>
      <c r="Q283" s="1"/>
      <c r="R283" s="1"/>
      <c r="S283" s="1"/>
      <c r="T283" s="1"/>
      <c r="U283" s="1"/>
      <c r="V283" s="1"/>
      <c r="W283" s="1"/>
      <c r="X283" s="1"/>
      <c r="Y283" s="1"/>
      <c r="Z283" s="1"/>
    </row>
    <row r="284" spans="1:26" ht="15.75" customHeight="1">
      <c r="A284" s="6"/>
      <c r="B284" s="1"/>
      <c r="C284" s="2"/>
      <c r="D284" s="4"/>
      <c r="E284" s="4"/>
      <c r="F284" s="2"/>
      <c r="G284" s="6"/>
      <c r="H284" s="1"/>
      <c r="I284" s="2"/>
      <c r="J284" s="1"/>
      <c r="K284" s="1"/>
      <c r="L284" s="1"/>
      <c r="M284" s="1"/>
      <c r="N284" s="1"/>
      <c r="O284" s="1"/>
      <c r="P284" s="1"/>
      <c r="Q284" s="1"/>
      <c r="R284" s="1"/>
      <c r="S284" s="1"/>
      <c r="T284" s="1"/>
      <c r="U284" s="1"/>
      <c r="V284" s="1"/>
      <c r="W284" s="1"/>
      <c r="X284" s="1"/>
      <c r="Y284" s="1"/>
      <c r="Z284" s="1"/>
    </row>
    <row r="285" spans="1:26" ht="15.75" customHeight="1">
      <c r="A285" s="6"/>
      <c r="B285" s="1"/>
      <c r="C285" s="2"/>
      <c r="D285" s="4"/>
      <c r="E285" s="4"/>
      <c r="F285" s="2"/>
      <c r="G285" s="6"/>
      <c r="H285" s="1"/>
      <c r="I285" s="2"/>
      <c r="J285" s="1"/>
      <c r="K285" s="1"/>
      <c r="L285" s="1"/>
      <c r="M285" s="1"/>
      <c r="N285" s="1"/>
      <c r="O285" s="1"/>
      <c r="P285" s="1"/>
      <c r="Q285" s="1"/>
      <c r="R285" s="1"/>
      <c r="S285" s="1"/>
      <c r="T285" s="1"/>
      <c r="U285" s="1"/>
      <c r="V285" s="1"/>
      <c r="W285" s="1"/>
      <c r="X285" s="1"/>
      <c r="Y285" s="1"/>
      <c r="Z285" s="1"/>
    </row>
    <row r="286" spans="1:26" ht="15.75" customHeight="1">
      <c r="A286" s="6"/>
      <c r="B286" s="1"/>
      <c r="C286" s="2"/>
      <c r="D286" s="4"/>
      <c r="E286" s="4"/>
      <c r="F286" s="2"/>
      <c r="G286" s="6"/>
      <c r="H286" s="1"/>
      <c r="I286" s="2"/>
      <c r="J286" s="1"/>
      <c r="K286" s="1"/>
      <c r="L286" s="1"/>
      <c r="M286" s="1"/>
      <c r="N286" s="1"/>
      <c r="O286" s="1"/>
      <c r="P286" s="1"/>
      <c r="Q286" s="1"/>
      <c r="R286" s="1"/>
      <c r="S286" s="1"/>
      <c r="T286" s="1"/>
      <c r="U286" s="1"/>
      <c r="V286" s="1"/>
      <c r="W286" s="1"/>
      <c r="X286" s="1"/>
      <c r="Y286" s="1"/>
      <c r="Z286" s="1"/>
    </row>
    <row r="287" spans="1:26" ht="15.75" customHeight="1">
      <c r="A287" s="6"/>
      <c r="B287" s="1"/>
      <c r="C287" s="2"/>
      <c r="D287" s="4"/>
      <c r="E287" s="4"/>
      <c r="F287" s="2"/>
      <c r="G287" s="6"/>
      <c r="H287" s="1"/>
      <c r="I287" s="2"/>
      <c r="J287" s="1"/>
      <c r="K287" s="1"/>
      <c r="L287" s="1"/>
      <c r="M287" s="1"/>
      <c r="N287" s="1"/>
      <c r="O287" s="1"/>
      <c r="P287" s="1"/>
      <c r="Q287" s="1"/>
      <c r="R287" s="1"/>
      <c r="S287" s="1"/>
      <c r="T287" s="1"/>
      <c r="U287" s="1"/>
      <c r="V287" s="1"/>
      <c r="W287" s="1"/>
      <c r="X287" s="1"/>
      <c r="Y287" s="1"/>
      <c r="Z287" s="1"/>
    </row>
    <row r="288" spans="1:26" ht="15.75" customHeight="1">
      <c r="A288" s="6"/>
      <c r="B288" s="1"/>
      <c r="C288" s="2"/>
      <c r="D288" s="4"/>
      <c r="E288" s="4"/>
      <c r="F288" s="2"/>
      <c r="G288" s="6"/>
      <c r="H288" s="1"/>
      <c r="I288" s="2"/>
      <c r="J288" s="1"/>
      <c r="K288" s="1"/>
      <c r="L288" s="1"/>
      <c r="M288" s="1"/>
      <c r="N288" s="1"/>
      <c r="O288" s="1"/>
      <c r="P288" s="1"/>
      <c r="Q288" s="1"/>
      <c r="R288" s="1"/>
      <c r="S288" s="1"/>
      <c r="T288" s="1"/>
      <c r="U288" s="1"/>
      <c r="V288" s="1"/>
      <c r="W288" s="1"/>
      <c r="X288" s="1"/>
      <c r="Y288" s="1"/>
      <c r="Z288" s="1"/>
    </row>
    <row r="289" spans="1:26" ht="15.75" customHeight="1">
      <c r="A289" s="6"/>
      <c r="B289" s="1"/>
      <c r="C289" s="2"/>
      <c r="D289" s="4"/>
      <c r="E289" s="4"/>
      <c r="F289" s="2"/>
      <c r="G289" s="6"/>
      <c r="H289" s="1"/>
      <c r="I289" s="2"/>
      <c r="J289" s="1"/>
      <c r="K289" s="1"/>
      <c r="L289" s="1"/>
      <c r="M289" s="1"/>
      <c r="N289" s="1"/>
      <c r="O289" s="1"/>
      <c r="P289" s="1"/>
      <c r="Q289" s="1"/>
      <c r="R289" s="1"/>
      <c r="S289" s="1"/>
      <c r="T289" s="1"/>
      <c r="U289" s="1"/>
      <c r="V289" s="1"/>
      <c r="W289" s="1"/>
      <c r="X289" s="1"/>
      <c r="Y289" s="1"/>
      <c r="Z289" s="1"/>
    </row>
    <row r="290" spans="1:26" ht="15.75" customHeight="1">
      <c r="A290" s="6"/>
      <c r="B290" s="1"/>
      <c r="C290" s="2"/>
      <c r="D290" s="4"/>
      <c r="E290" s="4"/>
      <c r="F290" s="2"/>
      <c r="G290" s="6"/>
      <c r="H290" s="1"/>
      <c r="I290" s="2"/>
      <c r="J290" s="1"/>
      <c r="K290" s="1"/>
      <c r="L290" s="1"/>
      <c r="M290" s="1"/>
      <c r="N290" s="1"/>
      <c r="O290" s="1"/>
      <c r="P290" s="1"/>
      <c r="Q290" s="1"/>
      <c r="R290" s="1"/>
      <c r="S290" s="1"/>
      <c r="T290" s="1"/>
      <c r="U290" s="1"/>
      <c r="V290" s="1"/>
      <c r="W290" s="1"/>
      <c r="X290" s="1"/>
      <c r="Y290" s="1"/>
      <c r="Z290" s="1"/>
    </row>
    <row r="291" spans="1:26" ht="15.75" customHeight="1">
      <c r="A291" s="6"/>
      <c r="B291" s="1"/>
      <c r="C291" s="2"/>
      <c r="D291" s="4"/>
      <c r="E291" s="4"/>
      <c r="F291" s="2"/>
      <c r="G291" s="6"/>
      <c r="H291" s="1"/>
      <c r="I291" s="2"/>
      <c r="J291" s="1"/>
      <c r="K291" s="1"/>
      <c r="L291" s="1"/>
      <c r="M291" s="1"/>
      <c r="N291" s="1"/>
      <c r="O291" s="1"/>
      <c r="P291" s="1"/>
      <c r="Q291" s="1"/>
      <c r="R291" s="1"/>
      <c r="S291" s="1"/>
      <c r="T291" s="1"/>
      <c r="U291" s="1"/>
      <c r="V291" s="1"/>
      <c r="W291" s="1"/>
      <c r="X291" s="1"/>
      <c r="Y291" s="1"/>
      <c r="Z291" s="1"/>
    </row>
    <row r="292" spans="1:26" ht="15.75" customHeight="1">
      <c r="A292" s="6"/>
      <c r="B292" s="1"/>
      <c r="C292" s="2"/>
      <c r="D292" s="4"/>
      <c r="E292" s="4"/>
      <c r="F292" s="2"/>
      <c r="G292" s="6"/>
      <c r="H292" s="1"/>
      <c r="I292" s="2"/>
      <c r="J292" s="1"/>
      <c r="K292" s="1"/>
      <c r="L292" s="1"/>
      <c r="M292" s="1"/>
      <c r="N292" s="1"/>
      <c r="O292" s="1"/>
      <c r="P292" s="1"/>
      <c r="Q292" s="1"/>
      <c r="R292" s="1"/>
      <c r="S292" s="1"/>
      <c r="T292" s="1"/>
      <c r="U292" s="1"/>
      <c r="V292" s="1"/>
      <c r="W292" s="1"/>
      <c r="X292" s="1"/>
      <c r="Y292" s="1"/>
      <c r="Z292" s="1"/>
    </row>
    <row r="293" spans="1:26" ht="15.75" customHeight="1">
      <c r="A293" s="6"/>
      <c r="B293" s="1"/>
      <c r="C293" s="2"/>
      <c r="D293" s="6"/>
      <c r="E293" s="6"/>
      <c r="F293" s="2"/>
      <c r="G293" s="6"/>
      <c r="H293" s="1"/>
      <c r="I293" s="2"/>
      <c r="J293" s="1"/>
      <c r="K293" s="1"/>
      <c r="L293" s="1"/>
      <c r="M293" s="1"/>
      <c r="N293" s="1"/>
      <c r="O293" s="1"/>
      <c r="P293" s="1"/>
      <c r="Q293" s="1"/>
      <c r="R293" s="1"/>
      <c r="S293" s="1"/>
      <c r="T293" s="1"/>
      <c r="U293" s="1"/>
      <c r="V293" s="1"/>
      <c r="W293" s="1"/>
      <c r="X293" s="1"/>
      <c r="Y293" s="1"/>
      <c r="Z293" s="1"/>
    </row>
    <row r="294" spans="1:26" ht="15.75" customHeight="1">
      <c r="A294" s="6"/>
      <c r="B294" s="1"/>
      <c r="C294" s="2"/>
      <c r="D294" s="6"/>
      <c r="E294" s="6"/>
      <c r="F294" s="2"/>
      <c r="G294" s="6"/>
      <c r="H294" s="1"/>
      <c r="I294" s="2"/>
      <c r="J294" s="1"/>
      <c r="K294" s="1"/>
      <c r="L294" s="1"/>
      <c r="M294" s="1"/>
      <c r="N294" s="1"/>
      <c r="O294" s="1"/>
      <c r="P294" s="1"/>
      <c r="Q294" s="1"/>
      <c r="R294" s="1"/>
      <c r="S294" s="1"/>
      <c r="T294" s="1"/>
      <c r="U294" s="1"/>
      <c r="V294" s="1"/>
      <c r="W294" s="1"/>
      <c r="X294" s="1"/>
      <c r="Y294" s="1"/>
      <c r="Z294" s="1"/>
    </row>
    <row r="295" spans="1:26" ht="15.75" customHeight="1">
      <c r="A295" s="6"/>
      <c r="B295" s="1"/>
      <c r="C295" s="2"/>
      <c r="D295" s="6"/>
      <c r="E295" s="6"/>
      <c r="F295" s="2"/>
      <c r="G295" s="6"/>
      <c r="H295" s="1"/>
      <c r="I295" s="2"/>
      <c r="J295" s="1"/>
      <c r="K295" s="1"/>
      <c r="L295" s="1"/>
      <c r="M295" s="1"/>
      <c r="N295" s="1"/>
      <c r="O295" s="1"/>
      <c r="P295" s="1"/>
      <c r="Q295" s="1"/>
      <c r="R295" s="1"/>
      <c r="S295" s="1"/>
      <c r="T295" s="1"/>
      <c r="U295" s="1"/>
      <c r="V295" s="1"/>
      <c r="W295" s="1"/>
      <c r="X295" s="1"/>
      <c r="Y295" s="1"/>
      <c r="Z295" s="1"/>
    </row>
    <row r="296" spans="1:26" ht="15.75" customHeight="1">
      <c r="A296" s="6"/>
      <c r="B296" s="1"/>
      <c r="C296" s="2"/>
      <c r="D296" s="6"/>
      <c r="E296" s="6"/>
      <c r="F296" s="2"/>
      <c r="G296" s="6"/>
      <c r="H296" s="1"/>
      <c r="I296" s="2"/>
      <c r="J296" s="1"/>
      <c r="K296" s="1"/>
      <c r="L296" s="1"/>
      <c r="M296" s="1"/>
      <c r="N296" s="1"/>
      <c r="O296" s="1"/>
      <c r="P296" s="1"/>
      <c r="Q296" s="1"/>
      <c r="R296" s="1"/>
      <c r="S296" s="1"/>
      <c r="T296" s="1"/>
      <c r="U296" s="1"/>
      <c r="V296" s="1"/>
      <c r="W296" s="1"/>
      <c r="X296" s="1"/>
      <c r="Y296" s="1"/>
      <c r="Z296" s="1"/>
    </row>
    <row r="297" spans="1:26" ht="15.75" customHeight="1">
      <c r="A297" s="6"/>
      <c r="B297" s="1"/>
      <c r="C297" s="2"/>
      <c r="D297" s="6"/>
      <c r="E297" s="6"/>
      <c r="F297" s="2"/>
      <c r="G297" s="6"/>
      <c r="H297" s="1"/>
      <c r="I297" s="2"/>
      <c r="J297" s="1"/>
      <c r="K297" s="1"/>
      <c r="L297" s="1"/>
      <c r="M297" s="1"/>
      <c r="N297" s="1"/>
      <c r="O297" s="1"/>
      <c r="P297" s="1"/>
      <c r="Q297" s="1"/>
      <c r="R297" s="1"/>
      <c r="S297" s="1"/>
      <c r="T297" s="1"/>
      <c r="U297" s="1"/>
      <c r="V297" s="1"/>
      <c r="W297" s="1"/>
      <c r="X297" s="1"/>
      <c r="Y297" s="1"/>
      <c r="Z297" s="1"/>
    </row>
    <row r="298" spans="1:26" ht="15.75" customHeight="1">
      <c r="A298" s="6"/>
      <c r="B298" s="1"/>
      <c r="C298" s="2"/>
      <c r="D298" s="6"/>
      <c r="E298" s="6"/>
      <c r="F298" s="2"/>
      <c r="G298" s="6"/>
      <c r="H298" s="1"/>
      <c r="I298" s="2"/>
      <c r="J298" s="1"/>
      <c r="K298" s="1"/>
      <c r="L298" s="1"/>
      <c r="M298" s="1"/>
      <c r="N298" s="1"/>
      <c r="O298" s="1"/>
      <c r="P298" s="1"/>
      <c r="Q298" s="1"/>
      <c r="R298" s="1"/>
      <c r="S298" s="1"/>
      <c r="T298" s="1"/>
      <c r="U298" s="1"/>
      <c r="V298" s="1"/>
      <c r="W298" s="1"/>
      <c r="X298" s="1"/>
      <c r="Y298" s="1"/>
      <c r="Z298" s="1"/>
    </row>
    <row r="299" spans="1:26" ht="15.75" customHeight="1">
      <c r="A299" s="6"/>
      <c r="B299" s="1"/>
      <c r="C299" s="2"/>
      <c r="D299" s="6"/>
      <c r="E299" s="6"/>
      <c r="F299" s="2"/>
      <c r="G299" s="6"/>
      <c r="H299" s="1"/>
      <c r="I299" s="2"/>
      <c r="J299" s="1"/>
      <c r="K299" s="1"/>
      <c r="L299" s="1"/>
      <c r="M299" s="1"/>
      <c r="N299" s="1"/>
      <c r="O299" s="1"/>
      <c r="P299" s="1"/>
      <c r="Q299" s="1"/>
      <c r="R299" s="1"/>
      <c r="S299" s="1"/>
      <c r="T299" s="1"/>
      <c r="U299" s="1"/>
      <c r="V299" s="1"/>
      <c r="W299" s="1"/>
      <c r="X299" s="1"/>
      <c r="Y299" s="1"/>
      <c r="Z299" s="1"/>
    </row>
    <row r="300" spans="1:26" ht="15.75" customHeight="1">
      <c r="A300" s="6"/>
      <c r="B300" s="1"/>
      <c r="C300" s="2"/>
      <c r="D300" s="6"/>
      <c r="E300" s="6"/>
      <c r="F300" s="2"/>
      <c r="G300" s="6"/>
      <c r="H300" s="1"/>
      <c r="I300" s="2"/>
      <c r="J300" s="1"/>
      <c r="K300" s="1"/>
      <c r="L300" s="1"/>
      <c r="M300" s="1"/>
      <c r="N300" s="1"/>
      <c r="O300" s="1"/>
      <c r="P300" s="1"/>
      <c r="Q300" s="1"/>
      <c r="R300" s="1"/>
      <c r="S300" s="1"/>
      <c r="T300" s="1"/>
      <c r="U300" s="1"/>
      <c r="V300" s="1"/>
      <c r="W300" s="1"/>
      <c r="X300" s="1"/>
      <c r="Y300" s="1"/>
      <c r="Z300" s="1"/>
    </row>
    <row r="301" spans="1:26" ht="15.75" customHeight="1">
      <c r="A301" s="6"/>
      <c r="B301" s="1"/>
      <c r="C301" s="2"/>
      <c r="D301" s="6"/>
      <c r="E301" s="6"/>
      <c r="F301" s="2"/>
      <c r="G301" s="6"/>
      <c r="H301" s="1"/>
      <c r="I301" s="2"/>
      <c r="J301" s="1"/>
      <c r="K301" s="1"/>
      <c r="L301" s="1"/>
      <c r="M301" s="1"/>
      <c r="N301" s="1"/>
      <c r="O301" s="1"/>
      <c r="P301" s="1"/>
      <c r="Q301" s="1"/>
      <c r="R301" s="1"/>
      <c r="S301" s="1"/>
      <c r="T301" s="1"/>
      <c r="U301" s="1"/>
      <c r="V301" s="1"/>
      <c r="W301" s="1"/>
      <c r="X301" s="1"/>
      <c r="Y301" s="1"/>
      <c r="Z301" s="1"/>
    </row>
    <row r="302" spans="1:26" ht="15.75" customHeight="1">
      <c r="A302" s="6"/>
      <c r="B302" s="1"/>
      <c r="C302" s="2"/>
      <c r="D302" s="6"/>
      <c r="E302" s="6"/>
      <c r="F302" s="2"/>
      <c r="G302" s="6"/>
      <c r="H302" s="1"/>
      <c r="I302" s="2"/>
      <c r="J302" s="1"/>
      <c r="K302" s="1"/>
      <c r="L302" s="1"/>
      <c r="M302" s="1"/>
      <c r="N302" s="1"/>
      <c r="O302" s="1"/>
      <c r="P302" s="1"/>
      <c r="Q302" s="1"/>
      <c r="R302" s="1"/>
      <c r="S302" s="1"/>
      <c r="T302" s="1"/>
      <c r="U302" s="1"/>
      <c r="V302" s="1"/>
      <c r="W302" s="1"/>
      <c r="X302" s="1"/>
      <c r="Y302" s="1"/>
      <c r="Z302" s="1"/>
    </row>
    <row r="303" spans="1:26" ht="15.75" customHeight="1">
      <c r="A303" s="6"/>
      <c r="B303" s="1"/>
      <c r="C303" s="2"/>
      <c r="D303" s="6"/>
      <c r="E303" s="6"/>
      <c r="F303" s="2"/>
      <c r="G303" s="6"/>
      <c r="H303" s="1"/>
      <c r="I303" s="2"/>
      <c r="J303" s="1"/>
      <c r="K303" s="1"/>
      <c r="L303" s="1"/>
      <c r="M303" s="1"/>
      <c r="N303" s="1"/>
      <c r="O303" s="1"/>
      <c r="P303" s="1"/>
      <c r="Q303" s="1"/>
      <c r="R303" s="1"/>
      <c r="S303" s="1"/>
      <c r="T303" s="1"/>
      <c r="U303" s="1"/>
      <c r="V303" s="1"/>
      <c r="W303" s="1"/>
      <c r="X303" s="1"/>
      <c r="Y303" s="1"/>
      <c r="Z303" s="1"/>
    </row>
    <row r="304" spans="1:26" ht="15.75" customHeight="1">
      <c r="A304" s="6"/>
      <c r="B304" s="1"/>
      <c r="C304" s="2"/>
      <c r="D304" s="6"/>
      <c r="E304" s="6"/>
      <c r="F304" s="2"/>
      <c r="G304" s="6"/>
      <c r="H304" s="1"/>
      <c r="I304" s="2"/>
      <c r="J304" s="1"/>
      <c r="K304" s="1"/>
      <c r="L304" s="1"/>
      <c r="M304" s="1"/>
      <c r="N304" s="1"/>
      <c r="O304" s="1"/>
      <c r="P304" s="1"/>
      <c r="Q304" s="1"/>
      <c r="R304" s="1"/>
      <c r="S304" s="1"/>
      <c r="T304" s="1"/>
      <c r="U304" s="1"/>
      <c r="V304" s="1"/>
      <c r="W304" s="1"/>
      <c r="X304" s="1"/>
      <c r="Y304" s="1"/>
      <c r="Z304" s="1"/>
    </row>
    <row r="305" spans="1:26" ht="15.75" customHeight="1">
      <c r="A305" s="6"/>
      <c r="B305" s="1"/>
      <c r="C305" s="2"/>
      <c r="D305" s="6"/>
      <c r="E305" s="6"/>
      <c r="F305" s="2"/>
      <c r="G305" s="6"/>
      <c r="H305" s="1"/>
      <c r="I305" s="2"/>
      <c r="J305" s="1"/>
      <c r="K305" s="1"/>
      <c r="L305" s="1"/>
      <c r="M305" s="1"/>
      <c r="N305" s="1"/>
      <c r="O305" s="1"/>
      <c r="P305" s="1"/>
      <c r="Q305" s="1"/>
      <c r="R305" s="1"/>
      <c r="S305" s="1"/>
      <c r="T305" s="1"/>
      <c r="U305" s="1"/>
      <c r="V305" s="1"/>
      <c r="W305" s="1"/>
      <c r="X305" s="1"/>
      <c r="Y305" s="1"/>
      <c r="Z305" s="1"/>
    </row>
    <row r="306" spans="1:26" ht="15.75" customHeight="1"/>
    <row r="307" spans="1:26" ht="15.75" customHeight="1"/>
    <row r="308" spans="1:26" ht="15.75" customHeight="1"/>
    <row r="309" spans="1:26" ht="15.75" customHeight="1"/>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215">
    <mergeCell ref="I55:I57"/>
    <mergeCell ref="C52:C54"/>
    <mergeCell ref="D52:D54"/>
    <mergeCell ref="E52:E54"/>
    <mergeCell ref="F52:F54"/>
    <mergeCell ref="G52:G54"/>
    <mergeCell ref="H52:H54"/>
    <mergeCell ref="H43:H45"/>
    <mergeCell ref="I43:I45"/>
    <mergeCell ref="C46:C48"/>
    <mergeCell ref="D46:D48"/>
    <mergeCell ref="E46:E48"/>
    <mergeCell ref="F46:F48"/>
    <mergeCell ref="G46:G48"/>
    <mergeCell ref="H46:H48"/>
    <mergeCell ref="I46:I48"/>
    <mergeCell ref="A3:A17"/>
    <mergeCell ref="B3:B17"/>
    <mergeCell ref="C3:C5"/>
    <mergeCell ref="D3:D5"/>
    <mergeCell ref="E3:E5"/>
    <mergeCell ref="F3:F5"/>
    <mergeCell ref="G3:G5"/>
    <mergeCell ref="H3:H5"/>
    <mergeCell ref="I3:I5"/>
    <mergeCell ref="I12:I14"/>
    <mergeCell ref="W3:W5"/>
    <mergeCell ref="C9:C11"/>
    <mergeCell ref="D9:D11"/>
    <mergeCell ref="E9:E11"/>
    <mergeCell ref="F9:F11"/>
    <mergeCell ref="G9:G11"/>
    <mergeCell ref="H9:H11"/>
    <mergeCell ref="I9:I11"/>
    <mergeCell ref="W9:W11"/>
    <mergeCell ref="C6:C8"/>
    <mergeCell ref="D6:D8"/>
    <mergeCell ref="E6:E8"/>
    <mergeCell ref="F6:F8"/>
    <mergeCell ref="G6:G8"/>
    <mergeCell ref="H6:H8"/>
    <mergeCell ref="I6:I8"/>
    <mergeCell ref="W6:W8"/>
    <mergeCell ref="W12:W14"/>
    <mergeCell ref="C15:C17"/>
    <mergeCell ref="D15:D17"/>
    <mergeCell ref="E15:E17"/>
    <mergeCell ref="F15:F17"/>
    <mergeCell ref="G15:G17"/>
    <mergeCell ref="H15:H17"/>
    <mergeCell ref="I15:I17"/>
    <mergeCell ref="W15:W17"/>
    <mergeCell ref="C12:C14"/>
    <mergeCell ref="D12:D14"/>
    <mergeCell ref="E12:E14"/>
    <mergeCell ref="F12:F14"/>
    <mergeCell ref="G12:G14"/>
    <mergeCell ref="H12:H14"/>
    <mergeCell ref="A19:A35"/>
    <mergeCell ref="B19:B35"/>
    <mergeCell ref="C19:C21"/>
    <mergeCell ref="D19:D21"/>
    <mergeCell ref="E19:E21"/>
    <mergeCell ref="F19:F21"/>
    <mergeCell ref="C25:C27"/>
    <mergeCell ref="D25:D27"/>
    <mergeCell ref="E25:E27"/>
    <mergeCell ref="F25:F27"/>
    <mergeCell ref="G19:G21"/>
    <mergeCell ref="W19:W21"/>
    <mergeCell ref="C22:C24"/>
    <mergeCell ref="D22:D24"/>
    <mergeCell ref="E22:E24"/>
    <mergeCell ref="F22:F24"/>
    <mergeCell ref="G22:G24"/>
    <mergeCell ref="H22:H24"/>
    <mergeCell ref="I22:I24"/>
    <mergeCell ref="W22:W24"/>
    <mergeCell ref="I19:I21"/>
    <mergeCell ref="G25:G27"/>
    <mergeCell ref="H25:H27"/>
    <mergeCell ref="I25:I27"/>
    <mergeCell ref="W25:W27"/>
    <mergeCell ref="C28:C30"/>
    <mergeCell ref="D28:D30"/>
    <mergeCell ref="E28:E30"/>
    <mergeCell ref="F28:F30"/>
    <mergeCell ref="G28:G30"/>
    <mergeCell ref="H28:H30"/>
    <mergeCell ref="I33:I35"/>
    <mergeCell ref="W33:W35"/>
    <mergeCell ref="C33:C35"/>
    <mergeCell ref="D33:D35"/>
    <mergeCell ref="E33:E35"/>
    <mergeCell ref="F33:F35"/>
    <mergeCell ref="G33:G35"/>
    <mergeCell ref="H33:H35"/>
    <mergeCell ref="I28:I30"/>
    <mergeCell ref="W28:W30"/>
    <mergeCell ref="C31:C32"/>
    <mergeCell ref="D31:D32"/>
    <mergeCell ref="E31:E32"/>
    <mergeCell ref="F31:F32"/>
    <mergeCell ref="G31:G32"/>
    <mergeCell ref="H31:H32"/>
    <mergeCell ref="I31:I32"/>
    <mergeCell ref="W31:W32"/>
    <mergeCell ref="W37:W39"/>
    <mergeCell ref="C40:C42"/>
    <mergeCell ref="D40:D42"/>
    <mergeCell ref="E40:E42"/>
    <mergeCell ref="F40:F42"/>
    <mergeCell ref="G40:G42"/>
    <mergeCell ref="H40:H42"/>
    <mergeCell ref="I40:I42"/>
    <mergeCell ref="W40:W42"/>
    <mergeCell ref="C37:C39"/>
    <mergeCell ref="D37:D39"/>
    <mergeCell ref="E37:E39"/>
    <mergeCell ref="F37:F39"/>
    <mergeCell ref="G37:G39"/>
    <mergeCell ref="H37:H39"/>
    <mergeCell ref="A68:A72"/>
    <mergeCell ref="B68:B72"/>
    <mergeCell ref="A37:A66"/>
    <mergeCell ref="B37:B66"/>
    <mergeCell ref="D58:D60"/>
    <mergeCell ref="E58:E60"/>
    <mergeCell ref="F58:F60"/>
    <mergeCell ref="G58:G60"/>
    <mergeCell ref="I52:I54"/>
    <mergeCell ref="I37:I39"/>
    <mergeCell ref="C49:C51"/>
    <mergeCell ref="D49:D51"/>
    <mergeCell ref="E49:E51"/>
    <mergeCell ref="F49:F51"/>
    <mergeCell ref="G49:G51"/>
    <mergeCell ref="H49:H51"/>
    <mergeCell ref="I49:I51"/>
    <mergeCell ref="G55:G57"/>
    <mergeCell ref="H55:H57"/>
    <mergeCell ref="C43:C45"/>
    <mergeCell ref="D43:D45"/>
    <mergeCell ref="E43:E45"/>
    <mergeCell ref="F43:F45"/>
    <mergeCell ref="G43:G45"/>
    <mergeCell ref="W52:W54"/>
    <mergeCell ref="C55:C57"/>
    <mergeCell ref="D55:D57"/>
    <mergeCell ref="E55:E57"/>
    <mergeCell ref="F55:F57"/>
    <mergeCell ref="A83:A91"/>
    <mergeCell ref="B83:B91"/>
    <mergeCell ref="C83:C85"/>
    <mergeCell ref="D83:D85"/>
    <mergeCell ref="E83:E85"/>
    <mergeCell ref="F83:F85"/>
    <mergeCell ref="G83:G85"/>
    <mergeCell ref="H83:H85"/>
    <mergeCell ref="C79:C81"/>
    <mergeCell ref="D79:D81"/>
    <mergeCell ref="E79:E81"/>
    <mergeCell ref="F79:F81"/>
    <mergeCell ref="G79:G81"/>
    <mergeCell ref="H79:H81"/>
    <mergeCell ref="A74:A81"/>
    <mergeCell ref="B74:B81"/>
    <mergeCell ref="F86:F88"/>
    <mergeCell ref="G86:G88"/>
    <mergeCell ref="W90:W91"/>
    <mergeCell ref="W58:W60"/>
    <mergeCell ref="I83:I85"/>
    <mergeCell ref="C90:C91"/>
    <mergeCell ref="D90:D91"/>
    <mergeCell ref="E90:E91"/>
    <mergeCell ref="F90:F91"/>
    <mergeCell ref="G90:G91"/>
    <mergeCell ref="H90:H91"/>
    <mergeCell ref="I90:I91"/>
    <mergeCell ref="D86:D88"/>
    <mergeCell ref="E86:E88"/>
    <mergeCell ref="W68:W69"/>
    <mergeCell ref="C64:C66"/>
    <mergeCell ref="D64:D66"/>
    <mergeCell ref="E64:E66"/>
    <mergeCell ref="F64:F66"/>
    <mergeCell ref="G64:G66"/>
    <mergeCell ref="H64:H66"/>
    <mergeCell ref="I64:I66"/>
    <mergeCell ref="W64:W66"/>
    <mergeCell ref="W86:W88"/>
    <mergeCell ref="W55:W57"/>
    <mergeCell ref="W49:W51"/>
    <mergeCell ref="W46:W48"/>
    <mergeCell ref="W43:W45"/>
    <mergeCell ref="I79:I81"/>
    <mergeCell ref="W79:W81"/>
    <mergeCell ref="I58:I60"/>
    <mergeCell ref="C58:C60"/>
    <mergeCell ref="I86:I88"/>
    <mergeCell ref="C86:C88"/>
    <mergeCell ref="C61:C63"/>
    <mergeCell ref="D61:D63"/>
    <mergeCell ref="E61:E63"/>
    <mergeCell ref="F61:F63"/>
    <mergeCell ref="G61:G63"/>
    <mergeCell ref="I61:I63"/>
    <mergeCell ref="I74:I76"/>
    <mergeCell ref="G74:G76"/>
    <mergeCell ref="F74:F76"/>
    <mergeCell ref="E74:E76"/>
    <mergeCell ref="D74:D76"/>
    <mergeCell ref="C74:C76"/>
    <mergeCell ref="W74:W76"/>
    <mergeCell ref="W61:W63"/>
  </mergeCells>
  <hyperlinks>
    <hyperlink ref="A98" r:id="rId1" location="gid=1318398873"/>
    <hyperlink ref="A99" r:id="rId2"/>
    <hyperlink ref="A100" r:id="rId3"/>
    <hyperlink ref="A102" r:id="rId4"/>
    <hyperlink ref="A103" r:id="rId5" location="gid=0"/>
    <hyperlink ref="A104" r:id="rId6"/>
  </hyperlinks>
  <pageMargins left="0.23622047244094491" right="0.23622047244094491" top="0.74803149606299213" bottom="0.74803149606299213" header="0.31496062992125984" footer="0.31496062992125984"/>
  <pageSetup paperSize="8" scale="85" fitToHeight="0" orientation="landscape" horizontalDpi="1200" verticalDpi="1200" r:id="rId7"/>
  <rowBreaks count="2" manualBreakCount="2">
    <brk id="36" max="16383" man="1"/>
    <brk id="6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4"/>
  <sheetViews>
    <sheetView showGridLines="0" topLeftCell="A49" zoomScaleNormal="100" workbookViewId="0"/>
  </sheetViews>
  <sheetFormatPr defaultColWidth="14.44140625" defaultRowHeight="13.2"/>
  <cols>
    <col min="1" max="1" width="11.33203125" customWidth="1"/>
    <col min="2" max="2" width="9.21875" customWidth="1"/>
    <col min="3" max="3" width="6.6640625" customWidth="1"/>
    <col min="4" max="5" width="21.5546875" customWidth="1"/>
    <col min="6" max="6" width="11.44140625" customWidth="1"/>
    <col min="7" max="7" width="10.88671875" style="113" customWidth="1"/>
    <col min="8" max="8" width="14" hidden="1" customWidth="1"/>
    <col min="9" max="9" width="9.6640625" customWidth="1"/>
    <col min="10" max="10" width="30.21875" customWidth="1"/>
    <col min="11" max="20" width="6.44140625" customWidth="1"/>
    <col min="21" max="21" width="29.6640625" customWidth="1"/>
    <col min="22" max="22" width="37.6640625" customWidth="1"/>
    <col min="23" max="23" width="19.88671875" customWidth="1"/>
  </cols>
  <sheetData>
    <row r="1" spans="1:26" ht="13.8" thickBot="1">
      <c r="A1" s="141" t="s">
        <v>306</v>
      </c>
    </row>
    <row r="2" spans="1:26" ht="36" customHeight="1" thickTop="1">
      <c r="A2" s="40" t="s">
        <v>0</v>
      </c>
      <c r="B2" s="40" t="s">
        <v>1</v>
      </c>
      <c r="C2" s="41" t="s">
        <v>2</v>
      </c>
      <c r="D2" s="42" t="s">
        <v>3</v>
      </c>
      <c r="E2" s="42" t="s">
        <v>4</v>
      </c>
      <c r="F2" s="43" t="s">
        <v>5</v>
      </c>
      <c r="G2" s="30" t="s">
        <v>76</v>
      </c>
      <c r="H2" s="23" t="s">
        <v>132</v>
      </c>
      <c r="I2" s="41" t="s">
        <v>6</v>
      </c>
      <c r="J2" s="23"/>
      <c r="K2" s="23" t="s">
        <v>246</v>
      </c>
      <c r="L2" s="23" t="s">
        <v>247</v>
      </c>
      <c r="M2" s="23" t="s">
        <v>248</v>
      </c>
      <c r="N2" s="23" t="s">
        <v>249</v>
      </c>
      <c r="O2" s="23" t="s">
        <v>250</v>
      </c>
      <c r="P2" s="23" t="s">
        <v>251</v>
      </c>
      <c r="Q2" s="23" t="s">
        <v>252</v>
      </c>
      <c r="R2" s="23" t="s">
        <v>253</v>
      </c>
      <c r="S2" s="23" t="s">
        <v>254</v>
      </c>
      <c r="T2" s="23" t="s">
        <v>321</v>
      </c>
      <c r="U2" s="23" t="s">
        <v>133</v>
      </c>
      <c r="V2" s="23" t="s">
        <v>134</v>
      </c>
      <c r="W2" s="23" t="s">
        <v>64</v>
      </c>
      <c r="X2" s="1"/>
      <c r="Y2" s="1"/>
      <c r="Z2" s="1"/>
    </row>
    <row r="3" spans="1:26" ht="26.25" customHeight="1">
      <c r="A3" s="223" t="s">
        <v>65</v>
      </c>
      <c r="B3" s="224">
        <v>30</v>
      </c>
      <c r="C3" s="216">
        <v>1.1000000000000001</v>
      </c>
      <c r="D3" s="220" t="s">
        <v>66</v>
      </c>
      <c r="E3" s="220" t="s">
        <v>8</v>
      </c>
      <c r="F3" s="216">
        <v>14</v>
      </c>
      <c r="G3" s="212" t="s">
        <v>77</v>
      </c>
      <c r="H3" s="214" t="s">
        <v>74</v>
      </c>
      <c r="I3" s="216" t="s">
        <v>7</v>
      </c>
      <c r="J3" s="128" t="s">
        <v>118</v>
      </c>
      <c r="K3" s="128"/>
      <c r="L3" s="139">
        <v>454</v>
      </c>
      <c r="M3" s="128"/>
      <c r="N3" s="128"/>
      <c r="O3" s="128"/>
      <c r="P3" s="128"/>
      <c r="Q3" s="128"/>
      <c r="R3" s="128"/>
      <c r="S3" s="128"/>
      <c r="T3" s="128"/>
      <c r="U3" s="44" t="s">
        <v>135</v>
      </c>
      <c r="V3" s="44" t="s">
        <v>136</v>
      </c>
      <c r="W3" s="217" t="s">
        <v>67</v>
      </c>
      <c r="X3" s="5"/>
      <c r="Y3" s="5"/>
      <c r="Z3" s="5"/>
    </row>
    <row r="4" spans="1:26" ht="26.25" customHeight="1">
      <c r="A4" s="215"/>
      <c r="B4" s="215"/>
      <c r="C4" s="215"/>
      <c r="D4" s="215"/>
      <c r="E4" s="215"/>
      <c r="F4" s="215"/>
      <c r="G4" s="213"/>
      <c r="H4" s="215"/>
      <c r="I4" s="215"/>
      <c r="J4" s="128" t="s">
        <v>119</v>
      </c>
      <c r="K4" s="128"/>
      <c r="L4" s="139">
        <v>458</v>
      </c>
      <c r="M4" s="128"/>
      <c r="N4" s="128"/>
      <c r="O4" s="128"/>
      <c r="P4" s="128"/>
      <c r="Q4" s="128"/>
      <c r="R4" s="128"/>
      <c r="S4" s="128"/>
      <c r="T4" s="128"/>
      <c r="U4" s="44"/>
      <c r="V4" s="44"/>
      <c r="W4" s="217"/>
      <c r="X4" s="5"/>
      <c r="Y4" s="5"/>
      <c r="Z4" s="5"/>
    </row>
    <row r="5" spans="1:26" ht="26.25" customHeight="1">
      <c r="A5" s="215"/>
      <c r="B5" s="215"/>
      <c r="C5" s="215"/>
      <c r="D5" s="215"/>
      <c r="E5" s="215"/>
      <c r="F5" s="215"/>
      <c r="G5" s="213"/>
      <c r="H5" s="215"/>
      <c r="I5" s="215"/>
      <c r="J5" s="128" t="s">
        <v>120</v>
      </c>
      <c r="K5" s="128"/>
      <c r="L5" s="128">
        <f>L4/L3*100</f>
        <v>100.88105726872247</v>
      </c>
      <c r="M5" s="128"/>
      <c r="N5" s="128"/>
      <c r="O5" s="128"/>
      <c r="P5" s="128"/>
      <c r="Q5" s="128"/>
      <c r="R5" s="128"/>
      <c r="S5" s="128"/>
      <c r="T5" s="128"/>
      <c r="U5" s="44"/>
      <c r="V5" s="44"/>
      <c r="W5" s="217"/>
      <c r="X5" s="5"/>
      <c r="Y5" s="5"/>
      <c r="Z5" s="5"/>
    </row>
    <row r="6" spans="1:26" ht="26.25" customHeight="1">
      <c r="A6" s="215"/>
      <c r="B6" s="215"/>
      <c r="C6" s="216">
        <v>1.2</v>
      </c>
      <c r="D6" s="218" t="s">
        <v>9</v>
      </c>
      <c r="E6" s="218" t="s">
        <v>10</v>
      </c>
      <c r="F6" s="216">
        <v>4</v>
      </c>
      <c r="G6" s="220" t="s">
        <v>77</v>
      </c>
      <c r="H6" s="218" t="s">
        <v>74</v>
      </c>
      <c r="I6" s="216" t="s">
        <v>7</v>
      </c>
      <c r="J6" s="128" t="s">
        <v>118</v>
      </c>
      <c r="K6" s="128"/>
      <c r="L6" s="140">
        <v>7.6661850197476298</v>
      </c>
      <c r="M6" s="128"/>
      <c r="N6" s="128"/>
      <c r="O6" s="128"/>
      <c r="P6" s="128"/>
      <c r="Q6" s="128"/>
      <c r="R6" s="128"/>
      <c r="S6" s="128"/>
      <c r="T6" s="128"/>
      <c r="U6" s="44" t="s">
        <v>137</v>
      </c>
      <c r="V6" s="44" t="s">
        <v>138</v>
      </c>
      <c r="W6" s="217" t="s">
        <v>67</v>
      </c>
      <c r="X6" s="5"/>
      <c r="Y6" s="5"/>
      <c r="Z6" s="5"/>
    </row>
    <row r="7" spans="1:26" ht="26.25" customHeight="1">
      <c r="A7" s="215"/>
      <c r="B7" s="215"/>
      <c r="C7" s="215"/>
      <c r="D7" s="219"/>
      <c r="E7" s="219"/>
      <c r="F7" s="215"/>
      <c r="G7" s="221"/>
      <c r="H7" s="219"/>
      <c r="I7" s="215"/>
      <c r="J7" s="128" t="s">
        <v>119</v>
      </c>
      <c r="K7" s="128"/>
      <c r="L7" s="140">
        <v>6.9104551577566706</v>
      </c>
      <c r="M7" s="128"/>
      <c r="N7" s="128"/>
      <c r="O7" s="128"/>
      <c r="P7" s="128"/>
      <c r="Q7" s="128"/>
      <c r="R7" s="128"/>
      <c r="S7" s="128"/>
      <c r="T7" s="128"/>
      <c r="U7" s="44"/>
      <c r="V7" s="44"/>
      <c r="W7" s="217"/>
      <c r="X7" s="5"/>
      <c r="Y7" s="5"/>
      <c r="Z7" s="5"/>
    </row>
    <row r="8" spans="1:26" ht="26.25" customHeight="1">
      <c r="A8" s="215"/>
      <c r="B8" s="215"/>
      <c r="C8" s="215"/>
      <c r="D8" s="219"/>
      <c r="E8" s="219"/>
      <c r="F8" s="215"/>
      <c r="G8" s="221"/>
      <c r="H8" s="219"/>
      <c r="I8" s="215"/>
      <c r="J8" s="128" t="s">
        <v>120</v>
      </c>
      <c r="K8" s="128"/>
      <c r="L8" s="128"/>
      <c r="M8" s="128"/>
      <c r="N8" s="128"/>
      <c r="O8" s="128"/>
      <c r="P8" s="128"/>
      <c r="Q8" s="128"/>
      <c r="R8" s="128"/>
      <c r="S8" s="128"/>
      <c r="T8" s="128"/>
      <c r="U8" s="44"/>
      <c r="V8" s="44"/>
      <c r="W8" s="217"/>
      <c r="X8" s="5"/>
      <c r="Y8" s="5"/>
      <c r="Z8" s="5"/>
    </row>
    <row r="9" spans="1:26" ht="26.25" customHeight="1">
      <c r="A9" s="215"/>
      <c r="B9" s="215"/>
      <c r="C9" s="216">
        <v>1.3</v>
      </c>
      <c r="D9" s="220" t="s">
        <v>11</v>
      </c>
      <c r="E9" s="220" t="s">
        <v>12</v>
      </c>
      <c r="F9" s="216">
        <v>4</v>
      </c>
      <c r="G9" s="212" t="s">
        <v>78</v>
      </c>
      <c r="H9" s="214" t="s">
        <v>74</v>
      </c>
      <c r="I9" s="216" t="s">
        <v>7</v>
      </c>
      <c r="J9" s="128" t="s">
        <v>118</v>
      </c>
      <c r="K9" s="128"/>
      <c r="L9" s="142">
        <v>90</v>
      </c>
      <c r="M9" s="128"/>
      <c r="N9" s="128"/>
      <c r="O9" s="128"/>
      <c r="P9" s="128"/>
      <c r="Q9" s="128"/>
      <c r="R9" s="128"/>
      <c r="S9" s="128"/>
      <c r="T9" s="128"/>
      <c r="U9" s="44" t="s">
        <v>139</v>
      </c>
      <c r="V9" s="44" t="s">
        <v>140</v>
      </c>
      <c r="W9" s="217" t="s">
        <v>67</v>
      </c>
      <c r="X9" s="5"/>
      <c r="Y9" s="5"/>
      <c r="Z9" s="5"/>
    </row>
    <row r="10" spans="1:26" ht="26.25" customHeight="1">
      <c r="A10" s="215"/>
      <c r="B10" s="215"/>
      <c r="C10" s="215"/>
      <c r="D10" s="215"/>
      <c r="E10" s="215"/>
      <c r="F10" s="215"/>
      <c r="G10" s="213"/>
      <c r="H10" s="215"/>
      <c r="I10" s="215"/>
      <c r="J10" s="128" t="s">
        <v>119</v>
      </c>
      <c r="K10" s="128"/>
      <c r="L10" s="142">
        <v>105</v>
      </c>
      <c r="M10" s="128"/>
      <c r="N10" s="128"/>
      <c r="O10" s="128"/>
      <c r="P10" s="128"/>
      <c r="Q10" s="128"/>
      <c r="R10" s="128"/>
      <c r="S10" s="128"/>
      <c r="T10" s="128"/>
      <c r="U10" s="44"/>
      <c r="V10" s="44"/>
      <c r="W10" s="217"/>
      <c r="X10" s="5"/>
      <c r="Y10" s="5"/>
      <c r="Z10" s="5"/>
    </row>
    <row r="11" spans="1:26" ht="26.25" customHeight="1">
      <c r="A11" s="215"/>
      <c r="B11" s="215"/>
      <c r="C11" s="215"/>
      <c r="D11" s="215"/>
      <c r="E11" s="215"/>
      <c r="F11" s="215"/>
      <c r="G11" s="213"/>
      <c r="H11" s="215"/>
      <c r="I11" s="215"/>
      <c r="J11" s="128" t="s">
        <v>120</v>
      </c>
      <c r="K11" s="128"/>
      <c r="L11" s="142">
        <f>L10/L9*100</f>
        <v>116.66666666666667</v>
      </c>
      <c r="M11" s="128"/>
      <c r="N11" s="128"/>
      <c r="O11" s="128"/>
      <c r="P11" s="128"/>
      <c r="Q11" s="128"/>
      <c r="R11" s="128"/>
      <c r="S11" s="128"/>
      <c r="T11" s="128"/>
      <c r="U11" s="44"/>
      <c r="V11" s="44"/>
      <c r="W11" s="217"/>
      <c r="X11" s="5"/>
      <c r="Y11" s="5"/>
      <c r="Z11" s="5"/>
    </row>
    <row r="12" spans="1:26" ht="26.25" customHeight="1">
      <c r="A12" s="215"/>
      <c r="B12" s="215"/>
      <c r="C12" s="216">
        <v>1.4</v>
      </c>
      <c r="D12" s="220" t="s">
        <v>13</v>
      </c>
      <c r="E12" s="220" t="s">
        <v>14</v>
      </c>
      <c r="F12" s="216">
        <v>4</v>
      </c>
      <c r="G12" s="212" t="s">
        <v>77</v>
      </c>
      <c r="H12" s="214" t="s">
        <v>74</v>
      </c>
      <c r="I12" s="216" t="s">
        <v>7</v>
      </c>
      <c r="J12" s="128" t="s">
        <v>118</v>
      </c>
      <c r="K12" s="128"/>
      <c r="L12" s="139">
        <v>10</v>
      </c>
      <c r="M12" s="128"/>
      <c r="N12" s="128"/>
      <c r="O12" s="128"/>
      <c r="P12" s="128"/>
      <c r="Q12" s="128"/>
      <c r="R12" s="128"/>
      <c r="S12" s="128"/>
      <c r="T12" s="128"/>
      <c r="U12" s="44" t="s">
        <v>141</v>
      </c>
      <c r="V12" s="44" t="s">
        <v>142</v>
      </c>
      <c r="W12" s="217" t="s">
        <v>67</v>
      </c>
      <c r="X12" s="5"/>
      <c r="Y12" s="5"/>
      <c r="Z12" s="5"/>
    </row>
    <row r="13" spans="1:26" ht="26.25" customHeight="1">
      <c r="A13" s="215"/>
      <c r="B13" s="215"/>
      <c r="C13" s="215"/>
      <c r="D13" s="215"/>
      <c r="E13" s="215"/>
      <c r="F13" s="215"/>
      <c r="G13" s="213"/>
      <c r="H13" s="215"/>
      <c r="I13" s="215"/>
      <c r="J13" s="128" t="s">
        <v>119</v>
      </c>
      <c r="K13" s="128"/>
      <c r="L13" s="139">
        <v>9</v>
      </c>
      <c r="M13" s="128"/>
      <c r="N13" s="128"/>
      <c r="O13" s="128"/>
      <c r="P13" s="128"/>
      <c r="Q13" s="128"/>
      <c r="R13" s="128"/>
      <c r="S13" s="128"/>
      <c r="T13" s="128"/>
      <c r="U13" s="44"/>
      <c r="V13" s="44"/>
      <c r="W13" s="217"/>
      <c r="X13" s="5"/>
      <c r="Y13" s="5"/>
      <c r="Z13" s="5"/>
    </row>
    <row r="14" spans="1:26" ht="26.25" customHeight="1">
      <c r="A14" s="215"/>
      <c r="B14" s="215"/>
      <c r="C14" s="215"/>
      <c r="D14" s="215"/>
      <c r="E14" s="215"/>
      <c r="F14" s="215"/>
      <c r="G14" s="213"/>
      <c r="H14" s="215"/>
      <c r="I14" s="215"/>
      <c r="J14" s="128" t="s">
        <v>120</v>
      </c>
      <c r="K14" s="128"/>
      <c r="L14" s="128">
        <f>L13/L12*100</f>
        <v>90</v>
      </c>
      <c r="M14" s="128"/>
      <c r="N14" s="128"/>
      <c r="O14" s="128"/>
      <c r="P14" s="128"/>
      <c r="Q14" s="128"/>
      <c r="R14" s="128"/>
      <c r="S14" s="128"/>
      <c r="T14" s="128"/>
      <c r="U14" s="44"/>
      <c r="V14" s="44"/>
      <c r="W14" s="217"/>
      <c r="X14" s="5"/>
      <c r="Y14" s="5"/>
      <c r="Z14" s="5"/>
    </row>
    <row r="15" spans="1:26" ht="26.25" customHeight="1">
      <c r="A15" s="215"/>
      <c r="B15" s="215"/>
      <c r="C15" s="216">
        <v>1.5</v>
      </c>
      <c r="D15" s="220" t="s">
        <v>15</v>
      </c>
      <c r="E15" s="220" t="s">
        <v>16</v>
      </c>
      <c r="F15" s="216">
        <v>4</v>
      </c>
      <c r="G15" s="212" t="s">
        <v>77</v>
      </c>
      <c r="H15" s="214" t="s">
        <v>74</v>
      </c>
      <c r="I15" s="216" t="s">
        <v>7</v>
      </c>
      <c r="J15" s="128" t="s">
        <v>118</v>
      </c>
      <c r="K15" s="128"/>
      <c r="L15" s="139">
        <v>4</v>
      </c>
      <c r="M15" s="128"/>
      <c r="N15" s="128"/>
      <c r="O15" s="128"/>
      <c r="P15" s="128"/>
      <c r="Q15" s="128"/>
      <c r="R15" s="128"/>
      <c r="S15" s="128"/>
      <c r="T15" s="128"/>
      <c r="U15" s="44" t="s">
        <v>143</v>
      </c>
      <c r="V15" s="44" t="s">
        <v>144</v>
      </c>
      <c r="W15" s="222" t="s">
        <v>68</v>
      </c>
      <c r="X15" s="5"/>
      <c r="Y15" s="5"/>
      <c r="Z15" s="5"/>
    </row>
    <row r="16" spans="1:26" ht="26.25" customHeight="1">
      <c r="A16" s="215"/>
      <c r="B16" s="215"/>
      <c r="C16" s="215"/>
      <c r="D16" s="215"/>
      <c r="E16" s="215"/>
      <c r="F16" s="215"/>
      <c r="G16" s="213"/>
      <c r="H16" s="215"/>
      <c r="I16" s="215"/>
      <c r="J16" s="128" t="s">
        <v>119</v>
      </c>
      <c r="K16" s="128"/>
      <c r="L16" s="139">
        <v>4</v>
      </c>
      <c r="M16" s="128"/>
      <c r="N16" s="128"/>
      <c r="O16" s="128"/>
      <c r="P16" s="128"/>
      <c r="Q16" s="128"/>
      <c r="R16" s="128"/>
      <c r="S16" s="128"/>
      <c r="T16" s="128"/>
      <c r="U16" s="44"/>
      <c r="V16" s="44"/>
      <c r="W16" s="222"/>
      <c r="X16" s="5"/>
      <c r="Y16" s="5"/>
      <c r="Z16" s="5"/>
    </row>
    <row r="17" spans="1:26" ht="26.25" customHeight="1">
      <c r="A17" s="215"/>
      <c r="B17" s="215"/>
      <c r="C17" s="215"/>
      <c r="D17" s="215"/>
      <c r="E17" s="215"/>
      <c r="F17" s="215"/>
      <c r="G17" s="213"/>
      <c r="H17" s="215"/>
      <c r="I17" s="215"/>
      <c r="J17" s="128" t="s">
        <v>120</v>
      </c>
      <c r="K17" s="128"/>
      <c r="L17" s="128">
        <f>L16/L15*100</f>
        <v>100</v>
      </c>
      <c r="M17" s="128"/>
      <c r="N17" s="128"/>
      <c r="O17" s="128"/>
      <c r="P17" s="128"/>
      <c r="Q17" s="128"/>
      <c r="R17" s="128"/>
      <c r="S17" s="128"/>
      <c r="T17" s="128"/>
      <c r="U17" s="44"/>
      <c r="V17" s="44"/>
      <c r="W17" s="222"/>
      <c r="X17" s="5"/>
      <c r="Y17" s="5"/>
      <c r="Z17" s="5"/>
    </row>
    <row r="18" spans="1:26" ht="26.25" customHeight="1">
      <c r="A18" s="49"/>
      <c r="B18" s="26"/>
      <c r="C18" s="50"/>
      <c r="D18" s="51"/>
      <c r="E18" s="51"/>
      <c r="F18" s="52">
        <f>SUM(F3:F17)</f>
        <v>30</v>
      </c>
      <c r="G18" s="49"/>
      <c r="H18" s="51"/>
      <c r="I18" s="51"/>
      <c r="J18" s="26"/>
      <c r="K18" s="26"/>
      <c r="L18" s="26"/>
      <c r="M18" s="26"/>
      <c r="N18" s="26"/>
      <c r="O18" s="26"/>
      <c r="P18" s="26"/>
      <c r="Q18" s="26"/>
      <c r="R18" s="26"/>
      <c r="S18" s="26"/>
      <c r="T18" s="26"/>
      <c r="U18" s="53"/>
      <c r="V18" s="53"/>
      <c r="W18" s="53"/>
      <c r="X18" s="5"/>
      <c r="Y18" s="5"/>
      <c r="Z18" s="5"/>
    </row>
    <row r="19" spans="1:26" ht="26.25" customHeight="1">
      <c r="A19" s="212" t="s">
        <v>18</v>
      </c>
      <c r="B19" s="216">
        <v>14</v>
      </c>
      <c r="C19" s="216">
        <v>2.1</v>
      </c>
      <c r="D19" s="220" t="s">
        <v>19</v>
      </c>
      <c r="E19" s="220" t="s">
        <v>20</v>
      </c>
      <c r="F19" s="216">
        <v>3</v>
      </c>
      <c r="G19" s="212" t="s">
        <v>79</v>
      </c>
      <c r="H19" s="128"/>
      <c r="I19" s="216" t="s">
        <v>21</v>
      </c>
      <c r="J19" s="36" t="s">
        <v>121</v>
      </c>
      <c r="K19" s="36"/>
      <c r="L19" s="36"/>
      <c r="M19" s="36"/>
      <c r="N19" s="36"/>
      <c r="O19" s="36"/>
      <c r="P19" s="36"/>
      <c r="Q19" s="36"/>
      <c r="R19" s="36"/>
      <c r="S19" s="36"/>
      <c r="T19" s="36"/>
      <c r="U19" s="44" t="s">
        <v>145</v>
      </c>
      <c r="V19" s="44" t="s">
        <v>146</v>
      </c>
      <c r="W19" s="225" t="s">
        <v>67</v>
      </c>
      <c r="X19" s="5"/>
      <c r="Y19" s="5"/>
      <c r="Z19" s="5"/>
    </row>
    <row r="20" spans="1:26" ht="26.25" customHeight="1">
      <c r="A20" s="215"/>
      <c r="B20" s="215"/>
      <c r="C20" s="215"/>
      <c r="D20" s="215"/>
      <c r="E20" s="215"/>
      <c r="F20" s="215"/>
      <c r="G20" s="213"/>
      <c r="H20" s="128"/>
      <c r="I20" s="215"/>
      <c r="J20" s="128" t="s">
        <v>119</v>
      </c>
      <c r="K20" s="128"/>
      <c r="L20" s="128"/>
      <c r="M20" s="128"/>
      <c r="N20" s="128"/>
      <c r="O20" s="128"/>
      <c r="P20" s="128"/>
      <c r="Q20" s="128"/>
      <c r="R20" s="128"/>
      <c r="S20" s="128"/>
      <c r="T20" s="128"/>
      <c r="U20" s="44" t="s">
        <v>145</v>
      </c>
      <c r="V20" s="44" t="s">
        <v>146</v>
      </c>
      <c r="W20" s="226"/>
      <c r="X20" s="5"/>
      <c r="Y20" s="5"/>
      <c r="Z20" s="5"/>
    </row>
    <row r="21" spans="1:26" ht="26.25" customHeight="1">
      <c r="A21" s="215"/>
      <c r="B21" s="215"/>
      <c r="C21" s="215"/>
      <c r="D21" s="215"/>
      <c r="E21" s="215"/>
      <c r="F21" s="215"/>
      <c r="G21" s="213"/>
      <c r="H21" s="128"/>
      <c r="I21" s="215"/>
      <c r="J21" s="36" t="s">
        <v>120</v>
      </c>
      <c r="K21" s="36"/>
      <c r="L21" s="36"/>
      <c r="M21" s="36"/>
      <c r="N21" s="36"/>
      <c r="O21" s="36"/>
      <c r="P21" s="36"/>
      <c r="Q21" s="36"/>
      <c r="R21" s="36"/>
      <c r="S21" s="36"/>
      <c r="T21" s="36"/>
      <c r="U21" s="44"/>
      <c r="V21" s="44"/>
      <c r="W21" s="227"/>
      <c r="X21" s="5"/>
      <c r="Y21" s="5"/>
      <c r="Z21" s="5"/>
    </row>
    <row r="22" spans="1:26" ht="26.25" customHeight="1">
      <c r="A22" s="215"/>
      <c r="B22" s="215"/>
      <c r="C22" s="216">
        <v>2.2000000000000002</v>
      </c>
      <c r="D22" s="220" t="s">
        <v>22</v>
      </c>
      <c r="E22" s="220" t="s">
        <v>23</v>
      </c>
      <c r="F22" s="216">
        <v>3</v>
      </c>
      <c r="G22" s="212" t="s">
        <v>79</v>
      </c>
      <c r="H22" s="214" t="s">
        <v>74</v>
      </c>
      <c r="I22" s="216" t="s">
        <v>21</v>
      </c>
      <c r="J22" s="36" t="s">
        <v>121</v>
      </c>
      <c r="K22" s="36"/>
      <c r="L22" s="36"/>
      <c r="M22" s="36"/>
      <c r="N22" s="36"/>
      <c r="O22" s="36"/>
      <c r="P22" s="36"/>
      <c r="Q22" s="36"/>
      <c r="R22" s="36"/>
      <c r="S22" s="36"/>
      <c r="T22" s="36"/>
      <c r="U22" s="44" t="s">
        <v>147</v>
      </c>
      <c r="V22" s="44" t="s">
        <v>146</v>
      </c>
      <c r="W22" s="225" t="s">
        <v>67</v>
      </c>
      <c r="X22" s="5"/>
      <c r="Y22" s="5"/>
      <c r="Z22" s="5"/>
    </row>
    <row r="23" spans="1:26" ht="26.25" customHeight="1">
      <c r="A23" s="215"/>
      <c r="B23" s="215"/>
      <c r="C23" s="215"/>
      <c r="D23" s="215"/>
      <c r="E23" s="215"/>
      <c r="F23" s="215"/>
      <c r="G23" s="213"/>
      <c r="H23" s="215"/>
      <c r="I23" s="215"/>
      <c r="J23" s="128" t="s">
        <v>119</v>
      </c>
      <c r="K23" s="128"/>
      <c r="L23" s="128"/>
      <c r="M23" s="128"/>
      <c r="N23" s="128"/>
      <c r="O23" s="128"/>
      <c r="P23" s="128"/>
      <c r="Q23" s="128"/>
      <c r="R23" s="128"/>
      <c r="S23" s="128"/>
      <c r="T23" s="128"/>
      <c r="U23" s="44" t="s">
        <v>147</v>
      </c>
      <c r="V23" s="44" t="s">
        <v>146</v>
      </c>
      <c r="W23" s="226"/>
      <c r="X23" s="5"/>
      <c r="Y23" s="5"/>
      <c r="Z23" s="5"/>
    </row>
    <row r="24" spans="1:26" ht="26.25" customHeight="1">
      <c r="A24" s="215"/>
      <c r="B24" s="215"/>
      <c r="C24" s="215"/>
      <c r="D24" s="215"/>
      <c r="E24" s="215"/>
      <c r="F24" s="215"/>
      <c r="G24" s="213"/>
      <c r="H24" s="215"/>
      <c r="I24" s="215"/>
      <c r="J24" s="36" t="s">
        <v>120</v>
      </c>
      <c r="K24" s="36"/>
      <c r="L24" s="36"/>
      <c r="M24" s="36"/>
      <c r="N24" s="36"/>
      <c r="O24" s="36"/>
      <c r="P24" s="36"/>
      <c r="Q24" s="36"/>
      <c r="R24" s="36"/>
      <c r="S24" s="36"/>
      <c r="T24" s="36"/>
      <c r="U24" s="44"/>
      <c r="V24" s="44"/>
      <c r="W24" s="227"/>
      <c r="X24" s="5"/>
      <c r="Y24" s="5"/>
      <c r="Z24" s="5"/>
    </row>
    <row r="25" spans="1:26" ht="26.25" customHeight="1">
      <c r="A25" s="215"/>
      <c r="B25" s="215"/>
      <c r="C25" s="216">
        <v>2.2999999999999998</v>
      </c>
      <c r="D25" s="220" t="s">
        <v>69</v>
      </c>
      <c r="E25" s="220" t="s">
        <v>218</v>
      </c>
      <c r="F25" s="216">
        <v>3</v>
      </c>
      <c r="G25" s="212" t="s">
        <v>74</v>
      </c>
      <c r="H25" s="214" t="s">
        <v>74</v>
      </c>
      <c r="I25" s="216" t="s">
        <v>7</v>
      </c>
      <c r="J25" s="76" t="s">
        <v>121</v>
      </c>
      <c r="K25" s="76"/>
      <c r="L25" s="76"/>
      <c r="M25" s="76"/>
      <c r="N25" s="76"/>
      <c r="O25" s="76"/>
      <c r="P25" s="76"/>
      <c r="Q25" s="76"/>
      <c r="R25" s="76"/>
      <c r="S25" s="76"/>
      <c r="T25" s="76"/>
      <c r="U25" s="44" t="s">
        <v>148</v>
      </c>
      <c r="V25" s="44" t="s">
        <v>149</v>
      </c>
      <c r="W25" s="225" t="s">
        <v>67</v>
      </c>
      <c r="X25" s="5"/>
      <c r="Y25" s="5"/>
      <c r="Z25" s="5"/>
    </row>
    <row r="26" spans="1:26" ht="26.25" customHeight="1">
      <c r="A26" s="215"/>
      <c r="B26" s="215"/>
      <c r="C26" s="215"/>
      <c r="D26" s="215"/>
      <c r="E26" s="215"/>
      <c r="F26" s="215"/>
      <c r="G26" s="213"/>
      <c r="H26" s="215"/>
      <c r="I26" s="215"/>
      <c r="J26" s="76" t="s">
        <v>119</v>
      </c>
      <c r="K26" s="76"/>
      <c r="L26" s="76"/>
      <c r="M26" s="76"/>
      <c r="N26" s="76"/>
      <c r="O26" s="76"/>
      <c r="P26" s="76"/>
      <c r="Q26" s="76"/>
      <c r="R26" s="76"/>
      <c r="S26" s="76"/>
      <c r="T26" s="76"/>
      <c r="U26" s="44" t="s">
        <v>150</v>
      </c>
      <c r="V26" s="44" t="s">
        <v>149</v>
      </c>
      <c r="W26" s="226"/>
      <c r="X26" s="5"/>
      <c r="Y26" s="5"/>
      <c r="Z26" s="5"/>
    </row>
    <row r="27" spans="1:26" ht="26.25" customHeight="1">
      <c r="A27" s="215"/>
      <c r="B27" s="215"/>
      <c r="C27" s="215"/>
      <c r="D27" s="215"/>
      <c r="E27" s="215"/>
      <c r="F27" s="215"/>
      <c r="G27" s="213"/>
      <c r="H27" s="215"/>
      <c r="I27" s="215"/>
      <c r="J27" s="76" t="s">
        <v>120</v>
      </c>
      <c r="K27" s="76"/>
      <c r="L27" s="76"/>
      <c r="M27" s="76"/>
      <c r="N27" s="76"/>
      <c r="O27" s="76"/>
      <c r="P27" s="76"/>
      <c r="Q27" s="76"/>
      <c r="R27" s="76"/>
      <c r="S27" s="76"/>
      <c r="T27" s="76"/>
      <c r="U27" s="44"/>
      <c r="V27" s="44"/>
      <c r="W27" s="227"/>
      <c r="X27" s="5"/>
      <c r="Y27" s="5"/>
      <c r="Z27" s="5"/>
    </row>
    <row r="28" spans="1:26" ht="26.25" customHeight="1">
      <c r="A28" s="215"/>
      <c r="B28" s="215"/>
      <c r="C28" s="216">
        <v>2.4</v>
      </c>
      <c r="D28" s="220" t="s">
        <v>24</v>
      </c>
      <c r="E28" s="220" t="s">
        <v>25</v>
      </c>
      <c r="F28" s="216">
        <v>1</v>
      </c>
      <c r="G28" s="212" t="s">
        <v>74</v>
      </c>
      <c r="H28" s="214" t="s">
        <v>74</v>
      </c>
      <c r="I28" s="216" t="s">
        <v>26</v>
      </c>
      <c r="J28" s="37" t="s">
        <v>118</v>
      </c>
      <c r="K28" s="37"/>
      <c r="L28" s="37"/>
      <c r="M28" s="37"/>
      <c r="N28" s="37"/>
      <c r="O28" s="37"/>
      <c r="P28" s="37"/>
      <c r="Q28" s="37"/>
      <c r="R28" s="37"/>
      <c r="S28" s="37"/>
      <c r="T28" s="37"/>
      <c r="U28" s="44" t="s">
        <v>151</v>
      </c>
      <c r="V28" s="44" t="s">
        <v>152</v>
      </c>
      <c r="W28" s="225" t="s">
        <v>67</v>
      </c>
      <c r="X28" s="5"/>
      <c r="Y28" s="5"/>
      <c r="Z28" s="5"/>
    </row>
    <row r="29" spans="1:26" ht="26.25" customHeight="1">
      <c r="A29" s="215"/>
      <c r="B29" s="215"/>
      <c r="C29" s="215"/>
      <c r="D29" s="215"/>
      <c r="E29" s="215"/>
      <c r="F29" s="215"/>
      <c r="G29" s="213"/>
      <c r="H29" s="215"/>
      <c r="I29" s="215"/>
      <c r="J29" s="76" t="s">
        <v>119</v>
      </c>
      <c r="K29" s="76"/>
      <c r="L29" s="76"/>
      <c r="M29" s="76"/>
      <c r="N29" s="76"/>
      <c r="O29" s="76"/>
      <c r="P29" s="76"/>
      <c r="Q29" s="76"/>
      <c r="R29" s="76"/>
      <c r="S29" s="76"/>
      <c r="T29" s="76"/>
      <c r="U29" s="44" t="s">
        <v>151</v>
      </c>
      <c r="V29" s="44" t="s">
        <v>152</v>
      </c>
      <c r="W29" s="226"/>
      <c r="X29" s="5"/>
      <c r="Y29" s="5"/>
      <c r="Z29" s="5"/>
    </row>
    <row r="30" spans="1:26" ht="26.25" customHeight="1">
      <c r="A30" s="215"/>
      <c r="B30" s="215"/>
      <c r="C30" s="215"/>
      <c r="D30" s="215"/>
      <c r="E30" s="215"/>
      <c r="F30" s="215"/>
      <c r="G30" s="213"/>
      <c r="H30" s="215"/>
      <c r="I30" s="215"/>
      <c r="J30" s="37" t="s">
        <v>120</v>
      </c>
      <c r="K30" s="37"/>
      <c r="L30" s="37"/>
      <c r="M30" s="37"/>
      <c r="N30" s="37"/>
      <c r="O30" s="37"/>
      <c r="P30" s="37"/>
      <c r="Q30" s="37"/>
      <c r="R30" s="37"/>
      <c r="S30" s="37"/>
      <c r="T30" s="37"/>
      <c r="U30" s="44"/>
      <c r="V30" s="44"/>
      <c r="W30" s="227"/>
      <c r="X30" s="5"/>
      <c r="Y30" s="5"/>
      <c r="Z30" s="5"/>
    </row>
    <row r="31" spans="1:26" ht="26.25" customHeight="1">
      <c r="A31" s="215"/>
      <c r="B31" s="215"/>
      <c r="C31" s="216">
        <v>2.5</v>
      </c>
      <c r="D31" s="220" t="s">
        <v>296</v>
      </c>
      <c r="E31" s="220" t="s">
        <v>297</v>
      </c>
      <c r="F31" s="216">
        <v>2</v>
      </c>
      <c r="G31" s="212" t="s">
        <v>210</v>
      </c>
      <c r="H31" s="214" t="s">
        <v>74</v>
      </c>
      <c r="I31" s="216" t="s">
        <v>7</v>
      </c>
      <c r="J31" s="76" t="s">
        <v>119</v>
      </c>
      <c r="K31" s="76"/>
      <c r="L31" s="76"/>
      <c r="M31" s="76"/>
      <c r="N31" s="76"/>
      <c r="O31" s="76"/>
      <c r="P31" s="76"/>
      <c r="Q31" s="76"/>
      <c r="R31" s="76"/>
      <c r="S31" s="76"/>
      <c r="T31" s="76"/>
      <c r="U31" s="44" t="s">
        <v>153</v>
      </c>
      <c r="V31" s="44" t="s">
        <v>154</v>
      </c>
      <c r="W31" s="228" t="s">
        <v>68</v>
      </c>
      <c r="X31" s="5"/>
      <c r="Y31" s="5"/>
      <c r="Z31" s="5"/>
    </row>
    <row r="32" spans="1:26" ht="26.25" customHeight="1">
      <c r="A32" s="215"/>
      <c r="B32" s="215"/>
      <c r="C32" s="215"/>
      <c r="D32" s="215"/>
      <c r="E32" s="215"/>
      <c r="F32" s="215"/>
      <c r="G32" s="213"/>
      <c r="H32" s="215"/>
      <c r="I32" s="215"/>
      <c r="J32" s="76" t="s">
        <v>122</v>
      </c>
      <c r="K32" s="76"/>
      <c r="L32" s="76"/>
      <c r="M32" s="76"/>
      <c r="N32" s="76"/>
      <c r="O32" s="76"/>
      <c r="P32" s="76"/>
      <c r="Q32" s="76"/>
      <c r="R32" s="76"/>
      <c r="S32" s="76"/>
      <c r="T32" s="76"/>
      <c r="U32" s="44"/>
      <c r="V32" s="44"/>
      <c r="W32" s="229"/>
      <c r="X32" s="5"/>
      <c r="Y32" s="5"/>
      <c r="Z32" s="5"/>
    </row>
    <row r="33" spans="1:26" ht="26.25" customHeight="1">
      <c r="A33" s="215"/>
      <c r="B33" s="215"/>
      <c r="C33" s="216">
        <v>2.6</v>
      </c>
      <c r="D33" s="220" t="s">
        <v>293</v>
      </c>
      <c r="E33" s="220" t="s">
        <v>298</v>
      </c>
      <c r="F33" s="216">
        <v>2</v>
      </c>
      <c r="G33" s="212" t="s">
        <v>210</v>
      </c>
      <c r="H33" s="214" t="s">
        <v>74</v>
      </c>
      <c r="I33" s="216" t="s">
        <v>7</v>
      </c>
      <c r="J33" s="76" t="s">
        <v>325</v>
      </c>
      <c r="K33" s="76"/>
      <c r="L33" s="76">
        <v>63</v>
      </c>
      <c r="M33" s="76"/>
      <c r="N33" s="76"/>
      <c r="O33" s="76"/>
      <c r="P33" s="76"/>
      <c r="Q33" s="76"/>
      <c r="R33" s="76"/>
      <c r="S33" s="76"/>
      <c r="T33" s="76"/>
      <c r="U33" s="44" t="s">
        <v>155</v>
      </c>
      <c r="V33" s="44" t="s">
        <v>156</v>
      </c>
      <c r="W33" s="225" t="s">
        <v>67</v>
      </c>
      <c r="X33" s="5"/>
      <c r="Y33" s="5"/>
      <c r="Z33" s="5"/>
    </row>
    <row r="34" spans="1:26" ht="26.25" customHeight="1">
      <c r="A34" s="215"/>
      <c r="B34" s="215"/>
      <c r="C34" s="216"/>
      <c r="D34" s="220"/>
      <c r="E34" s="220"/>
      <c r="F34" s="216"/>
      <c r="G34" s="212"/>
      <c r="H34" s="214"/>
      <c r="I34" s="216"/>
      <c r="J34" s="76" t="s">
        <v>326</v>
      </c>
      <c r="K34" s="76"/>
      <c r="L34" s="76">
        <v>56</v>
      </c>
      <c r="M34" s="76"/>
      <c r="N34" s="76"/>
      <c r="O34" s="76"/>
      <c r="P34" s="76"/>
      <c r="Q34" s="76"/>
      <c r="R34" s="76"/>
      <c r="S34" s="76"/>
      <c r="T34" s="76"/>
      <c r="U34" s="44"/>
      <c r="V34" s="44"/>
      <c r="W34" s="226"/>
      <c r="X34" s="5"/>
      <c r="Y34" s="5"/>
      <c r="Z34" s="5"/>
    </row>
    <row r="35" spans="1:26" ht="26.25" customHeight="1">
      <c r="A35" s="215"/>
      <c r="B35" s="215"/>
      <c r="C35" s="215"/>
      <c r="D35" s="215"/>
      <c r="E35" s="215"/>
      <c r="F35" s="215"/>
      <c r="G35" s="213"/>
      <c r="H35" s="215"/>
      <c r="I35" s="215"/>
      <c r="J35" s="135" t="s">
        <v>327</v>
      </c>
      <c r="K35" s="76"/>
      <c r="L35" s="143">
        <f>L34/L33*100</f>
        <v>88.888888888888886</v>
      </c>
      <c r="M35" s="76"/>
      <c r="N35" s="76"/>
      <c r="O35" s="76"/>
      <c r="P35" s="76"/>
      <c r="Q35" s="76"/>
      <c r="R35" s="76"/>
      <c r="S35" s="76"/>
      <c r="T35" s="76"/>
      <c r="U35" s="44"/>
      <c r="V35" s="44"/>
      <c r="W35" s="227"/>
      <c r="X35" s="5"/>
      <c r="Y35" s="5"/>
      <c r="Z35" s="5"/>
    </row>
    <row r="36" spans="1:26" ht="26.25" customHeight="1">
      <c r="A36" s="49"/>
      <c r="B36" s="26"/>
      <c r="C36" s="50"/>
      <c r="D36" s="51"/>
      <c r="E36" s="55" t="s">
        <v>17</v>
      </c>
      <c r="F36" s="52">
        <f>SUM(F19:F35)</f>
        <v>14</v>
      </c>
      <c r="G36" s="49"/>
      <c r="H36" s="26"/>
      <c r="I36" s="50"/>
      <c r="J36" s="26"/>
      <c r="K36" s="26"/>
      <c r="L36" s="26"/>
      <c r="M36" s="26"/>
      <c r="N36" s="26"/>
      <c r="O36" s="26"/>
      <c r="P36" s="26"/>
      <c r="Q36" s="26"/>
      <c r="R36" s="26"/>
      <c r="S36" s="26"/>
      <c r="T36" s="26"/>
      <c r="U36" s="53"/>
      <c r="V36" s="53"/>
      <c r="W36" s="53"/>
      <c r="X36" s="5"/>
      <c r="Y36" s="5"/>
      <c r="Z36" s="5"/>
    </row>
    <row r="37" spans="1:26" ht="26.25" customHeight="1">
      <c r="A37" s="212" t="s">
        <v>28</v>
      </c>
      <c r="B37" s="216">
        <v>28</v>
      </c>
      <c r="C37" s="216">
        <v>3.1</v>
      </c>
      <c r="D37" s="220" t="s">
        <v>29</v>
      </c>
      <c r="E37" s="220" t="s">
        <v>30</v>
      </c>
      <c r="F37" s="216">
        <v>5</v>
      </c>
      <c r="G37" s="212" t="s">
        <v>290</v>
      </c>
      <c r="H37" s="214" t="s">
        <v>74</v>
      </c>
      <c r="I37" s="216" t="s">
        <v>26</v>
      </c>
      <c r="J37" s="37" t="s">
        <v>121</v>
      </c>
      <c r="K37" s="37"/>
      <c r="L37" s="37"/>
      <c r="M37" s="37"/>
      <c r="N37" s="37"/>
      <c r="O37" s="37"/>
      <c r="P37" s="37"/>
      <c r="Q37" s="37"/>
      <c r="R37" s="37"/>
      <c r="S37" s="37"/>
      <c r="T37" s="37"/>
      <c r="U37" s="44" t="s">
        <v>157</v>
      </c>
      <c r="V37" s="44" t="s">
        <v>158</v>
      </c>
      <c r="W37" s="225" t="s">
        <v>67</v>
      </c>
      <c r="X37" s="5"/>
      <c r="Y37" s="5"/>
      <c r="Z37" s="5"/>
    </row>
    <row r="38" spans="1:26" ht="26.25" customHeight="1">
      <c r="A38" s="215"/>
      <c r="B38" s="215"/>
      <c r="C38" s="215"/>
      <c r="D38" s="219"/>
      <c r="E38" s="219"/>
      <c r="F38" s="215"/>
      <c r="G38" s="213"/>
      <c r="H38" s="215"/>
      <c r="I38" s="215"/>
      <c r="J38" s="76" t="s">
        <v>119</v>
      </c>
      <c r="K38" s="76"/>
      <c r="L38" s="76"/>
      <c r="M38" s="76"/>
      <c r="N38" s="76"/>
      <c r="O38" s="76"/>
      <c r="P38" s="76"/>
      <c r="Q38" s="76"/>
      <c r="R38" s="76"/>
      <c r="S38" s="76"/>
      <c r="T38" s="76"/>
      <c r="U38" s="44" t="s">
        <v>157</v>
      </c>
      <c r="V38" s="44" t="s">
        <v>158</v>
      </c>
      <c r="W38" s="226"/>
      <c r="X38" s="5"/>
      <c r="Y38" s="5"/>
      <c r="Z38" s="5"/>
    </row>
    <row r="39" spans="1:26" ht="26.25" customHeight="1">
      <c r="A39" s="215"/>
      <c r="B39" s="215"/>
      <c r="C39" s="215"/>
      <c r="D39" s="219"/>
      <c r="E39" s="219"/>
      <c r="F39" s="215"/>
      <c r="G39" s="213"/>
      <c r="H39" s="215"/>
      <c r="I39" s="215"/>
      <c r="J39" s="37" t="s">
        <v>124</v>
      </c>
      <c r="K39" s="37"/>
      <c r="L39" s="37"/>
      <c r="M39" s="37"/>
      <c r="N39" s="37"/>
      <c r="O39" s="37"/>
      <c r="P39" s="37"/>
      <c r="Q39" s="37"/>
      <c r="R39" s="37"/>
      <c r="S39" s="37"/>
      <c r="T39" s="37"/>
      <c r="U39" s="44"/>
      <c r="V39" s="44"/>
      <c r="W39" s="227"/>
      <c r="X39" s="5"/>
      <c r="Y39" s="5"/>
      <c r="Z39" s="5"/>
    </row>
    <row r="40" spans="1:26" ht="26.25" customHeight="1">
      <c r="A40" s="215"/>
      <c r="B40" s="215"/>
      <c r="C40" s="216">
        <v>3.2</v>
      </c>
      <c r="D40" s="220" t="s">
        <v>31</v>
      </c>
      <c r="E40" s="220" t="s">
        <v>32</v>
      </c>
      <c r="F40" s="216">
        <v>4</v>
      </c>
      <c r="G40" s="212" t="s">
        <v>82</v>
      </c>
      <c r="H40" s="214" t="s">
        <v>74</v>
      </c>
      <c r="I40" s="216" t="s">
        <v>21</v>
      </c>
      <c r="J40" s="128" t="s">
        <v>121</v>
      </c>
      <c r="K40" s="128"/>
      <c r="L40" s="128"/>
      <c r="M40" s="128"/>
      <c r="N40" s="128"/>
      <c r="O40" s="128"/>
      <c r="P40" s="128"/>
      <c r="Q40" s="128"/>
      <c r="R40" s="128"/>
      <c r="S40" s="128"/>
      <c r="T40" s="128"/>
      <c r="U40" s="44" t="s">
        <v>159</v>
      </c>
      <c r="V40" s="44" t="s">
        <v>160</v>
      </c>
      <c r="W40" s="225" t="s">
        <v>67</v>
      </c>
      <c r="X40" s="5"/>
      <c r="Y40" s="5"/>
      <c r="Z40" s="5"/>
    </row>
    <row r="41" spans="1:26" ht="26.25" customHeight="1">
      <c r="A41" s="215"/>
      <c r="B41" s="215"/>
      <c r="C41" s="215"/>
      <c r="D41" s="219"/>
      <c r="E41" s="219"/>
      <c r="F41" s="215"/>
      <c r="G41" s="213"/>
      <c r="H41" s="215"/>
      <c r="I41" s="215"/>
      <c r="J41" s="128" t="s">
        <v>119</v>
      </c>
      <c r="K41" s="128"/>
      <c r="L41" s="128"/>
      <c r="M41" s="128"/>
      <c r="N41" s="128"/>
      <c r="O41" s="128"/>
      <c r="P41" s="128"/>
      <c r="Q41" s="128"/>
      <c r="R41" s="128"/>
      <c r="S41" s="128"/>
      <c r="T41" s="128"/>
      <c r="U41" s="44" t="s">
        <v>159</v>
      </c>
      <c r="V41" s="44" t="s">
        <v>160</v>
      </c>
      <c r="W41" s="226"/>
      <c r="X41" s="5"/>
      <c r="Y41" s="5"/>
      <c r="Z41" s="5"/>
    </row>
    <row r="42" spans="1:26" ht="26.25" customHeight="1">
      <c r="A42" s="215"/>
      <c r="B42" s="215"/>
      <c r="C42" s="215"/>
      <c r="D42" s="219"/>
      <c r="E42" s="219"/>
      <c r="F42" s="215"/>
      <c r="G42" s="213"/>
      <c r="H42" s="215"/>
      <c r="I42" s="215"/>
      <c r="J42" s="128" t="s">
        <v>124</v>
      </c>
      <c r="K42" s="128"/>
      <c r="L42" s="128"/>
      <c r="M42" s="128"/>
      <c r="N42" s="128"/>
      <c r="O42" s="128"/>
      <c r="P42" s="128"/>
      <c r="Q42" s="128"/>
      <c r="R42" s="128"/>
      <c r="S42" s="128"/>
      <c r="T42" s="128"/>
      <c r="U42" s="44"/>
      <c r="V42" s="44"/>
      <c r="W42" s="227"/>
      <c r="X42" s="5"/>
      <c r="Y42" s="5"/>
      <c r="Z42" s="5"/>
    </row>
    <row r="43" spans="1:26" ht="26.25" customHeight="1">
      <c r="A43" s="215"/>
      <c r="B43" s="215"/>
      <c r="C43" s="216">
        <v>3.3</v>
      </c>
      <c r="D43" s="220" t="s">
        <v>220</v>
      </c>
      <c r="E43" s="220" t="s">
        <v>219</v>
      </c>
      <c r="F43" s="216">
        <v>2</v>
      </c>
      <c r="G43" s="233" t="s">
        <v>82</v>
      </c>
      <c r="H43" s="214" t="s">
        <v>74</v>
      </c>
      <c r="I43" s="216" t="s">
        <v>21</v>
      </c>
      <c r="J43" s="38" t="s">
        <v>238</v>
      </c>
      <c r="K43" s="38"/>
      <c r="L43" s="38"/>
      <c r="M43" s="38"/>
      <c r="N43" s="38"/>
      <c r="O43" s="38"/>
      <c r="P43" s="38"/>
      <c r="Q43" s="38"/>
      <c r="R43" s="38"/>
      <c r="S43" s="38"/>
      <c r="T43" s="38"/>
      <c r="U43" s="44" t="s">
        <v>165</v>
      </c>
      <c r="V43" s="44" t="s">
        <v>166</v>
      </c>
      <c r="W43" s="225" t="s">
        <v>67</v>
      </c>
      <c r="X43" s="5"/>
      <c r="Y43" s="5"/>
      <c r="Z43" s="5"/>
    </row>
    <row r="44" spans="1:26" ht="26.25" customHeight="1">
      <c r="A44" s="215"/>
      <c r="B44" s="215"/>
      <c r="C44" s="215"/>
      <c r="D44" s="219"/>
      <c r="E44" s="219"/>
      <c r="F44" s="215"/>
      <c r="G44" s="234"/>
      <c r="H44" s="215"/>
      <c r="I44" s="215"/>
      <c r="J44" s="38" t="s">
        <v>119</v>
      </c>
      <c r="K44" s="38"/>
      <c r="L44" s="38"/>
      <c r="M44" s="38"/>
      <c r="N44" s="38"/>
      <c r="O44" s="38"/>
      <c r="P44" s="38"/>
      <c r="Q44" s="38"/>
      <c r="R44" s="38"/>
      <c r="S44" s="38"/>
      <c r="T44" s="38"/>
      <c r="U44" s="44" t="s">
        <v>165</v>
      </c>
      <c r="V44" s="44" t="s">
        <v>166</v>
      </c>
      <c r="W44" s="226"/>
      <c r="X44" s="5"/>
      <c r="Y44" s="5"/>
      <c r="Z44" s="5"/>
    </row>
    <row r="45" spans="1:26" ht="26.25" customHeight="1">
      <c r="A45" s="215"/>
      <c r="B45" s="215"/>
      <c r="C45" s="215"/>
      <c r="D45" s="219"/>
      <c r="E45" s="219"/>
      <c r="F45" s="215"/>
      <c r="G45" s="234"/>
      <c r="H45" s="215"/>
      <c r="I45" s="215"/>
      <c r="J45" s="39" t="s">
        <v>239</v>
      </c>
      <c r="K45" s="39"/>
      <c r="L45" s="39"/>
      <c r="M45" s="39"/>
      <c r="N45" s="39"/>
      <c r="O45" s="39"/>
      <c r="P45" s="39"/>
      <c r="Q45" s="39"/>
      <c r="R45" s="39"/>
      <c r="S45" s="39"/>
      <c r="T45" s="39"/>
      <c r="U45" s="44"/>
      <c r="V45" s="44"/>
      <c r="W45" s="227"/>
      <c r="X45" s="5"/>
      <c r="Y45" s="5"/>
      <c r="Z45" s="5"/>
    </row>
    <row r="46" spans="1:26" ht="26.25" customHeight="1">
      <c r="A46" s="215"/>
      <c r="B46" s="215"/>
      <c r="C46" s="216">
        <v>3.4</v>
      </c>
      <c r="D46" s="230" t="s">
        <v>221</v>
      </c>
      <c r="E46" s="220" t="s">
        <v>219</v>
      </c>
      <c r="F46" s="216">
        <v>2</v>
      </c>
      <c r="G46" s="233" t="s">
        <v>82</v>
      </c>
      <c r="H46" s="214" t="s">
        <v>74</v>
      </c>
      <c r="I46" s="216" t="s">
        <v>21</v>
      </c>
      <c r="J46" s="38" t="s">
        <v>238</v>
      </c>
      <c r="K46" s="38"/>
      <c r="L46" s="38"/>
      <c r="M46" s="38"/>
      <c r="N46" s="38"/>
      <c r="O46" s="38"/>
      <c r="P46" s="38"/>
      <c r="Q46" s="38"/>
      <c r="R46" s="38"/>
      <c r="S46" s="38"/>
      <c r="T46" s="38"/>
      <c r="U46" s="44" t="s">
        <v>165</v>
      </c>
      <c r="V46" s="44" t="s">
        <v>166</v>
      </c>
      <c r="W46" s="225" t="s">
        <v>67</v>
      </c>
      <c r="X46" s="5"/>
      <c r="Y46" s="5"/>
      <c r="Z46" s="5"/>
    </row>
    <row r="47" spans="1:26" ht="26.25" customHeight="1">
      <c r="A47" s="215"/>
      <c r="B47" s="215"/>
      <c r="C47" s="215"/>
      <c r="D47" s="231"/>
      <c r="E47" s="219"/>
      <c r="F47" s="215"/>
      <c r="G47" s="234"/>
      <c r="H47" s="215"/>
      <c r="I47" s="215"/>
      <c r="J47" s="38" t="s">
        <v>119</v>
      </c>
      <c r="K47" s="38"/>
      <c r="L47" s="38"/>
      <c r="M47" s="38"/>
      <c r="N47" s="38"/>
      <c r="O47" s="38"/>
      <c r="P47" s="38"/>
      <c r="Q47" s="38"/>
      <c r="R47" s="38"/>
      <c r="S47" s="38"/>
      <c r="T47" s="38"/>
      <c r="U47" s="44" t="s">
        <v>165</v>
      </c>
      <c r="V47" s="44" t="s">
        <v>166</v>
      </c>
      <c r="W47" s="226"/>
      <c r="X47" s="5"/>
      <c r="Y47" s="5"/>
      <c r="Z47" s="5"/>
    </row>
    <row r="48" spans="1:26" ht="26.25" customHeight="1">
      <c r="A48" s="215"/>
      <c r="B48" s="215"/>
      <c r="C48" s="215"/>
      <c r="D48" s="232"/>
      <c r="E48" s="219"/>
      <c r="F48" s="215"/>
      <c r="G48" s="234"/>
      <c r="H48" s="215"/>
      <c r="I48" s="215"/>
      <c r="J48" s="39" t="s">
        <v>239</v>
      </c>
      <c r="K48" s="39"/>
      <c r="L48" s="39"/>
      <c r="M48" s="39"/>
      <c r="N48" s="39"/>
      <c r="O48" s="39"/>
      <c r="P48" s="39"/>
      <c r="Q48" s="39"/>
      <c r="R48" s="39"/>
      <c r="S48" s="39"/>
      <c r="T48" s="39"/>
      <c r="U48" s="44"/>
      <c r="V48" s="44"/>
      <c r="W48" s="227"/>
      <c r="X48" s="5"/>
      <c r="Y48" s="5"/>
      <c r="Z48" s="5"/>
    </row>
    <row r="49" spans="1:26" ht="26.25" customHeight="1">
      <c r="A49" s="215"/>
      <c r="B49" s="215"/>
      <c r="C49" s="216">
        <v>3.5</v>
      </c>
      <c r="D49" s="230" t="s">
        <v>222</v>
      </c>
      <c r="E49" s="220" t="s">
        <v>219</v>
      </c>
      <c r="F49" s="216">
        <v>2</v>
      </c>
      <c r="G49" s="233" t="s">
        <v>82</v>
      </c>
      <c r="H49" s="214" t="s">
        <v>74</v>
      </c>
      <c r="I49" s="216" t="s">
        <v>21</v>
      </c>
      <c r="J49" s="38" t="s">
        <v>238</v>
      </c>
      <c r="K49" s="38"/>
      <c r="L49" s="38"/>
      <c r="M49" s="38"/>
      <c r="N49" s="38"/>
      <c r="O49" s="38"/>
      <c r="P49" s="38"/>
      <c r="Q49" s="38"/>
      <c r="R49" s="38"/>
      <c r="S49" s="38"/>
      <c r="T49" s="38"/>
      <c r="U49" s="44" t="s">
        <v>165</v>
      </c>
      <c r="V49" s="44" t="s">
        <v>166</v>
      </c>
      <c r="W49" s="225" t="s">
        <v>67</v>
      </c>
      <c r="X49" s="5"/>
      <c r="Y49" s="5"/>
      <c r="Z49" s="5"/>
    </row>
    <row r="50" spans="1:26" ht="26.25" customHeight="1">
      <c r="A50" s="215"/>
      <c r="B50" s="215"/>
      <c r="C50" s="215"/>
      <c r="D50" s="231"/>
      <c r="E50" s="219"/>
      <c r="F50" s="215"/>
      <c r="G50" s="234"/>
      <c r="H50" s="215"/>
      <c r="I50" s="215"/>
      <c r="J50" s="38" t="s">
        <v>119</v>
      </c>
      <c r="K50" s="38"/>
      <c r="L50" s="38"/>
      <c r="M50" s="38"/>
      <c r="N50" s="38"/>
      <c r="O50" s="38"/>
      <c r="P50" s="38"/>
      <c r="Q50" s="38"/>
      <c r="R50" s="38"/>
      <c r="S50" s="38"/>
      <c r="T50" s="38"/>
      <c r="U50" s="44" t="s">
        <v>165</v>
      </c>
      <c r="V50" s="44" t="s">
        <v>166</v>
      </c>
      <c r="W50" s="226"/>
      <c r="X50" s="5"/>
      <c r="Y50" s="5"/>
      <c r="Z50" s="5"/>
    </row>
    <row r="51" spans="1:26" ht="26.25" customHeight="1">
      <c r="A51" s="215"/>
      <c r="B51" s="215"/>
      <c r="C51" s="215"/>
      <c r="D51" s="232"/>
      <c r="E51" s="219"/>
      <c r="F51" s="215"/>
      <c r="G51" s="234"/>
      <c r="H51" s="215"/>
      <c r="I51" s="215"/>
      <c r="J51" s="39" t="s">
        <v>239</v>
      </c>
      <c r="K51" s="39"/>
      <c r="L51" s="39"/>
      <c r="M51" s="39"/>
      <c r="N51" s="39"/>
      <c r="O51" s="39"/>
      <c r="P51" s="39"/>
      <c r="Q51" s="39"/>
      <c r="R51" s="39"/>
      <c r="S51" s="39"/>
      <c r="T51" s="39"/>
      <c r="U51" s="44"/>
      <c r="V51" s="44"/>
      <c r="W51" s="227"/>
      <c r="X51" s="5"/>
      <c r="Y51" s="5"/>
      <c r="Z51" s="5"/>
    </row>
    <row r="52" spans="1:26" ht="26.25" customHeight="1">
      <c r="A52" s="215"/>
      <c r="B52" s="215"/>
      <c r="C52" s="216">
        <v>3.6</v>
      </c>
      <c r="D52" s="220" t="s">
        <v>223</v>
      </c>
      <c r="E52" s="220" t="s">
        <v>219</v>
      </c>
      <c r="F52" s="216">
        <v>2</v>
      </c>
      <c r="G52" s="212" t="s">
        <v>82</v>
      </c>
      <c r="H52" s="214" t="s">
        <v>74</v>
      </c>
      <c r="I52" s="216" t="s">
        <v>21</v>
      </c>
      <c r="J52" s="38" t="s">
        <v>238</v>
      </c>
      <c r="K52" s="38"/>
      <c r="L52" s="38"/>
      <c r="M52" s="38"/>
      <c r="N52" s="38"/>
      <c r="O52" s="38"/>
      <c r="P52" s="38"/>
      <c r="Q52" s="38"/>
      <c r="R52" s="38"/>
      <c r="S52" s="38"/>
      <c r="T52" s="38"/>
      <c r="U52" s="44" t="s">
        <v>161</v>
      </c>
      <c r="V52" s="44" t="s">
        <v>162</v>
      </c>
      <c r="W52" s="225" t="s">
        <v>67</v>
      </c>
      <c r="X52" s="5"/>
      <c r="Y52" s="5"/>
      <c r="Z52" s="5"/>
    </row>
    <row r="53" spans="1:26" ht="26.25" customHeight="1">
      <c r="A53" s="215"/>
      <c r="B53" s="215"/>
      <c r="C53" s="215"/>
      <c r="D53" s="219"/>
      <c r="E53" s="219"/>
      <c r="F53" s="215"/>
      <c r="G53" s="213"/>
      <c r="H53" s="215"/>
      <c r="I53" s="215"/>
      <c r="J53" s="38" t="s">
        <v>119</v>
      </c>
      <c r="K53" s="38"/>
      <c r="L53" s="38"/>
      <c r="M53" s="38"/>
      <c r="N53" s="38"/>
      <c r="O53" s="38"/>
      <c r="P53" s="38"/>
      <c r="Q53" s="38"/>
      <c r="R53" s="38"/>
      <c r="S53" s="38"/>
      <c r="T53" s="38"/>
      <c r="U53" s="44" t="s">
        <v>161</v>
      </c>
      <c r="V53" s="44" t="s">
        <v>162</v>
      </c>
      <c r="W53" s="226"/>
      <c r="X53" s="5"/>
      <c r="Y53" s="5"/>
      <c r="Z53" s="5"/>
    </row>
    <row r="54" spans="1:26" ht="26.25" customHeight="1">
      <c r="A54" s="215"/>
      <c r="B54" s="215"/>
      <c r="C54" s="215"/>
      <c r="D54" s="219"/>
      <c r="E54" s="219"/>
      <c r="F54" s="215"/>
      <c r="G54" s="213"/>
      <c r="H54" s="215"/>
      <c r="I54" s="215"/>
      <c r="J54" s="39" t="s">
        <v>239</v>
      </c>
      <c r="K54" s="39"/>
      <c r="L54" s="39"/>
      <c r="M54" s="39"/>
      <c r="N54" s="39"/>
      <c r="O54" s="39"/>
      <c r="P54" s="39"/>
      <c r="Q54" s="39"/>
      <c r="R54" s="39"/>
      <c r="S54" s="39"/>
      <c r="T54" s="39"/>
      <c r="U54" s="44"/>
      <c r="V54" s="44"/>
      <c r="W54" s="227"/>
      <c r="X54" s="5"/>
      <c r="Y54" s="5"/>
      <c r="Z54" s="5"/>
    </row>
    <row r="55" spans="1:26" ht="26.25" customHeight="1">
      <c r="A55" s="215"/>
      <c r="B55" s="215"/>
      <c r="C55" s="216">
        <v>3.7</v>
      </c>
      <c r="D55" s="220" t="s">
        <v>33</v>
      </c>
      <c r="E55" s="220" t="s">
        <v>34</v>
      </c>
      <c r="F55" s="216">
        <v>3</v>
      </c>
      <c r="G55" s="212" t="s">
        <v>82</v>
      </c>
      <c r="H55" s="214" t="s">
        <v>74</v>
      </c>
      <c r="I55" s="216" t="s">
        <v>21</v>
      </c>
      <c r="J55" s="128" t="s">
        <v>121</v>
      </c>
      <c r="K55" s="128"/>
      <c r="L55" s="128"/>
      <c r="M55" s="128"/>
      <c r="N55" s="128"/>
      <c r="O55" s="128"/>
      <c r="P55" s="128"/>
      <c r="Q55" s="128"/>
      <c r="R55" s="128"/>
      <c r="S55" s="128"/>
      <c r="T55" s="128"/>
      <c r="U55" s="44" t="s">
        <v>163</v>
      </c>
      <c r="V55" s="44" t="s">
        <v>164</v>
      </c>
      <c r="W55" s="225" t="s">
        <v>67</v>
      </c>
      <c r="X55" s="5"/>
      <c r="Y55" s="5"/>
      <c r="Z55" s="5"/>
    </row>
    <row r="56" spans="1:26" ht="26.25" customHeight="1">
      <c r="A56" s="215"/>
      <c r="B56" s="215"/>
      <c r="C56" s="215"/>
      <c r="D56" s="219"/>
      <c r="E56" s="219"/>
      <c r="F56" s="215"/>
      <c r="G56" s="213"/>
      <c r="H56" s="215"/>
      <c r="I56" s="215"/>
      <c r="J56" s="128" t="s">
        <v>119</v>
      </c>
      <c r="K56" s="128"/>
      <c r="L56" s="128"/>
      <c r="M56" s="128"/>
      <c r="N56" s="128"/>
      <c r="O56" s="128"/>
      <c r="P56" s="128"/>
      <c r="Q56" s="128"/>
      <c r="R56" s="128"/>
      <c r="S56" s="128"/>
      <c r="T56" s="128"/>
      <c r="U56" s="44" t="s">
        <v>163</v>
      </c>
      <c r="V56" s="44" t="s">
        <v>164</v>
      </c>
      <c r="W56" s="226"/>
      <c r="X56" s="5"/>
      <c r="Y56" s="5"/>
      <c r="Z56" s="5"/>
    </row>
    <row r="57" spans="1:26" ht="26.25" customHeight="1">
      <c r="A57" s="215"/>
      <c r="B57" s="215"/>
      <c r="C57" s="215"/>
      <c r="D57" s="219"/>
      <c r="E57" s="219"/>
      <c r="F57" s="215"/>
      <c r="G57" s="213"/>
      <c r="H57" s="215"/>
      <c r="I57" s="215"/>
      <c r="J57" s="127" t="s">
        <v>125</v>
      </c>
      <c r="K57" s="127"/>
      <c r="L57" s="127"/>
      <c r="M57" s="127"/>
      <c r="N57" s="127"/>
      <c r="O57" s="127"/>
      <c r="P57" s="127"/>
      <c r="Q57" s="127"/>
      <c r="R57" s="127"/>
      <c r="S57" s="127"/>
      <c r="T57" s="127"/>
      <c r="U57" s="44"/>
      <c r="V57" s="44"/>
      <c r="W57" s="227"/>
      <c r="X57" s="5"/>
      <c r="Y57" s="5"/>
      <c r="Z57" s="5"/>
    </row>
    <row r="58" spans="1:26" ht="26.25" customHeight="1">
      <c r="A58" s="215"/>
      <c r="B58" s="215"/>
      <c r="C58" s="216">
        <v>3.8</v>
      </c>
      <c r="D58" s="230" t="s">
        <v>35</v>
      </c>
      <c r="E58" s="230" t="s">
        <v>70</v>
      </c>
      <c r="F58" s="235">
        <v>4</v>
      </c>
      <c r="G58" s="230" t="s">
        <v>77</v>
      </c>
      <c r="H58" s="128" t="s">
        <v>74</v>
      </c>
      <c r="I58" s="235" t="s">
        <v>7</v>
      </c>
      <c r="J58" s="38" t="s">
        <v>118</v>
      </c>
      <c r="K58" s="38"/>
      <c r="L58" s="144">
        <v>10.55813953488372</v>
      </c>
      <c r="M58" s="38"/>
      <c r="N58" s="38"/>
      <c r="O58" s="38"/>
      <c r="P58" s="38"/>
      <c r="Q58" s="38"/>
      <c r="R58" s="38"/>
      <c r="S58" s="38"/>
      <c r="T58" s="38"/>
      <c r="U58" s="44" t="s">
        <v>165</v>
      </c>
      <c r="V58" s="44" t="s">
        <v>166</v>
      </c>
      <c r="W58" s="238" t="s">
        <v>71</v>
      </c>
      <c r="X58" s="5"/>
      <c r="Y58" s="5"/>
      <c r="Z58" s="5"/>
    </row>
    <row r="59" spans="1:26" ht="26.25" customHeight="1">
      <c r="A59" s="215"/>
      <c r="B59" s="215"/>
      <c r="C59" s="215"/>
      <c r="D59" s="231"/>
      <c r="E59" s="231"/>
      <c r="F59" s="236"/>
      <c r="G59" s="231"/>
      <c r="H59" s="129"/>
      <c r="I59" s="236"/>
      <c r="J59" s="38" t="s">
        <v>119</v>
      </c>
      <c r="K59" s="38"/>
      <c r="L59" s="144">
        <v>10.651162790697674</v>
      </c>
      <c r="M59" s="38"/>
      <c r="N59" s="38"/>
      <c r="O59" s="38"/>
      <c r="P59" s="38"/>
      <c r="Q59" s="38"/>
      <c r="R59" s="38"/>
      <c r="S59" s="38"/>
      <c r="T59" s="38"/>
      <c r="U59" s="44" t="s">
        <v>165</v>
      </c>
      <c r="V59" s="44" t="s">
        <v>166</v>
      </c>
      <c r="W59" s="239"/>
      <c r="X59" s="5"/>
      <c r="Y59" s="5"/>
      <c r="Z59" s="5"/>
    </row>
    <row r="60" spans="1:26" ht="26.25" customHeight="1">
      <c r="A60" s="215"/>
      <c r="B60" s="215"/>
      <c r="C60" s="215"/>
      <c r="D60" s="232"/>
      <c r="E60" s="232"/>
      <c r="F60" s="237"/>
      <c r="G60" s="232"/>
      <c r="H60" s="129"/>
      <c r="I60" s="237"/>
      <c r="J60" s="39" t="s">
        <v>120</v>
      </c>
      <c r="K60" s="39"/>
      <c r="L60" s="39">
        <f>L59/L58*100</f>
        <v>100.88105726872247</v>
      </c>
      <c r="M60" s="39"/>
      <c r="N60" s="39"/>
      <c r="O60" s="39"/>
      <c r="P60" s="39"/>
      <c r="Q60" s="39"/>
      <c r="R60" s="39"/>
      <c r="S60" s="39"/>
      <c r="T60" s="39"/>
      <c r="U60" s="44"/>
      <c r="V60" s="44"/>
      <c r="W60" s="240"/>
      <c r="X60" s="5"/>
      <c r="Y60" s="5"/>
      <c r="Z60" s="5"/>
    </row>
    <row r="61" spans="1:26" ht="26.25" customHeight="1">
      <c r="A61" s="215"/>
      <c r="B61" s="215"/>
      <c r="C61" s="216">
        <v>3.9</v>
      </c>
      <c r="D61" s="218" t="s">
        <v>117</v>
      </c>
      <c r="E61" s="220" t="s">
        <v>81</v>
      </c>
      <c r="F61" s="216">
        <v>2</v>
      </c>
      <c r="G61" s="220" t="s">
        <v>74</v>
      </c>
      <c r="H61" s="129"/>
      <c r="I61" s="216" t="s">
        <v>21</v>
      </c>
      <c r="J61" s="39" t="s">
        <v>215</v>
      </c>
      <c r="K61" s="39"/>
      <c r="L61" s="39"/>
      <c r="M61" s="39"/>
      <c r="N61" s="39"/>
      <c r="O61" s="39"/>
      <c r="P61" s="39"/>
      <c r="Q61" s="39"/>
      <c r="R61" s="39"/>
      <c r="S61" s="39"/>
      <c r="T61" s="39"/>
      <c r="U61" s="44"/>
      <c r="V61" s="44"/>
      <c r="W61" s="225" t="s">
        <v>67</v>
      </c>
      <c r="X61" s="5"/>
      <c r="Y61" s="5"/>
      <c r="Z61" s="5"/>
    </row>
    <row r="62" spans="1:26" ht="26.25" customHeight="1">
      <c r="A62" s="215"/>
      <c r="B62" s="215"/>
      <c r="C62" s="215"/>
      <c r="D62" s="219"/>
      <c r="E62" s="221"/>
      <c r="F62" s="215"/>
      <c r="G62" s="221"/>
      <c r="H62" s="129"/>
      <c r="I62" s="215"/>
      <c r="J62" s="39" t="s">
        <v>216</v>
      </c>
      <c r="K62" s="39"/>
      <c r="L62" s="39"/>
      <c r="M62" s="39"/>
      <c r="N62" s="39"/>
      <c r="O62" s="39"/>
      <c r="P62" s="39"/>
      <c r="Q62" s="39"/>
      <c r="R62" s="39"/>
      <c r="S62" s="39"/>
      <c r="T62" s="39"/>
      <c r="U62" s="44"/>
      <c r="V62" s="44"/>
      <c r="W62" s="226"/>
      <c r="X62" s="5"/>
      <c r="Y62" s="5"/>
      <c r="Z62" s="5"/>
    </row>
    <row r="63" spans="1:26" ht="26.25" customHeight="1">
      <c r="A63" s="215"/>
      <c r="B63" s="215"/>
      <c r="C63" s="215"/>
      <c r="D63" s="219"/>
      <c r="E63" s="221"/>
      <c r="F63" s="215"/>
      <c r="G63" s="221"/>
      <c r="H63" s="129"/>
      <c r="I63" s="215"/>
      <c r="J63" s="39" t="s">
        <v>217</v>
      </c>
      <c r="K63" s="39"/>
      <c r="L63" s="39"/>
      <c r="M63" s="39"/>
      <c r="N63" s="39"/>
      <c r="O63" s="39"/>
      <c r="P63" s="39"/>
      <c r="Q63" s="39"/>
      <c r="R63" s="39"/>
      <c r="S63" s="39"/>
      <c r="T63" s="39"/>
      <c r="U63" s="44"/>
      <c r="V63" s="44"/>
      <c r="W63" s="227"/>
      <c r="X63" s="5"/>
      <c r="Y63" s="5"/>
      <c r="Z63" s="5"/>
    </row>
    <row r="64" spans="1:26" ht="26.25" customHeight="1">
      <c r="A64" s="215"/>
      <c r="B64" s="215"/>
      <c r="C64" s="241">
        <v>3.1</v>
      </c>
      <c r="D64" s="220" t="s">
        <v>224</v>
      </c>
      <c r="E64" s="220" t="s">
        <v>37</v>
      </c>
      <c r="F64" s="216">
        <v>2</v>
      </c>
      <c r="G64" s="212" t="s">
        <v>82</v>
      </c>
      <c r="H64" s="214" t="s">
        <v>74</v>
      </c>
      <c r="I64" s="216" t="s">
        <v>27</v>
      </c>
      <c r="J64" s="38" t="s">
        <v>126</v>
      </c>
      <c r="K64" s="38"/>
      <c r="L64" s="38"/>
      <c r="M64" s="38"/>
      <c r="N64" s="38"/>
      <c r="O64" s="38"/>
      <c r="P64" s="38"/>
      <c r="Q64" s="38"/>
      <c r="R64" s="38"/>
      <c r="S64" s="38"/>
      <c r="T64" s="38"/>
      <c r="U64" s="44" t="s">
        <v>167</v>
      </c>
      <c r="V64" s="44" t="s">
        <v>168</v>
      </c>
      <c r="W64" s="225" t="s">
        <v>67</v>
      </c>
      <c r="X64" s="5"/>
      <c r="Y64" s="5"/>
      <c r="Z64" s="5"/>
    </row>
    <row r="65" spans="1:26" ht="26.25" customHeight="1">
      <c r="A65" s="215"/>
      <c r="B65" s="215"/>
      <c r="C65" s="242"/>
      <c r="D65" s="219"/>
      <c r="E65" s="219"/>
      <c r="F65" s="215"/>
      <c r="G65" s="213"/>
      <c r="H65" s="215"/>
      <c r="I65" s="215"/>
      <c r="J65" s="38" t="s">
        <v>127</v>
      </c>
      <c r="K65" s="38"/>
      <c r="L65" s="38"/>
      <c r="M65" s="38"/>
      <c r="N65" s="38"/>
      <c r="O65" s="38"/>
      <c r="P65" s="38"/>
      <c r="Q65" s="38"/>
      <c r="R65" s="38"/>
      <c r="S65" s="38"/>
      <c r="T65" s="38"/>
      <c r="U65" s="44" t="s">
        <v>167</v>
      </c>
      <c r="V65" s="44" t="s">
        <v>168</v>
      </c>
      <c r="W65" s="226"/>
      <c r="X65" s="5"/>
      <c r="Y65" s="5"/>
      <c r="Z65" s="5"/>
    </row>
    <row r="66" spans="1:26" ht="26.25" customHeight="1">
      <c r="A66" s="215"/>
      <c r="B66" s="215"/>
      <c r="C66" s="242"/>
      <c r="D66" s="219"/>
      <c r="E66" s="219"/>
      <c r="F66" s="215"/>
      <c r="G66" s="213"/>
      <c r="H66" s="215"/>
      <c r="I66" s="215"/>
      <c r="J66" s="128" t="s">
        <v>128</v>
      </c>
      <c r="K66" s="128"/>
      <c r="L66" s="128"/>
      <c r="M66" s="128"/>
      <c r="N66" s="128"/>
      <c r="O66" s="128"/>
      <c r="P66" s="128"/>
      <c r="Q66" s="128"/>
      <c r="R66" s="128"/>
      <c r="S66" s="128"/>
      <c r="T66" s="128"/>
      <c r="U66" s="44"/>
      <c r="V66" s="44"/>
      <c r="W66" s="227"/>
      <c r="X66" s="5"/>
      <c r="Y66" s="5"/>
      <c r="Z66" s="5"/>
    </row>
    <row r="67" spans="1:26" ht="26.25" customHeight="1">
      <c r="A67" s="11"/>
      <c r="B67" s="27"/>
      <c r="C67" s="52"/>
      <c r="D67" s="55"/>
      <c r="E67" s="55" t="s">
        <v>17</v>
      </c>
      <c r="F67" s="52">
        <f>SUM(F37:F66)</f>
        <v>28</v>
      </c>
      <c r="G67" s="11"/>
      <c r="H67" s="27"/>
      <c r="I67" s="52"/>
      <c r="J67" s="27"/>
      <c r="K67" s="27"/>
      <c r="L67" s="27"/>
      <c r="M67" s="27"/>
      <c r="N67" s="27"/>
      <c r="O67" s="27"/>
      <c r="P67" s="27"/>
      <c r="Q67" s="27"/>
      <c r="R67" s="27"/>
      <c r="S67" s="27"/>
      <c r="T67" s="27"/>
      <c r="U67" s="27"/>
      <c r="V67" s="27"/>
      <c r="W67" s="27"/>
      <c r="X67" s="7"/>
      <c r="Y67" s="7"/>
      <c r="Z67" s="7"/>
    </row>
    <row r="68" spans="1:26" ht="26.25" customHeight="1">
      <c r="A68" s="212" t="s">
        <v>38</v>
      </c>
      <c r="B68" s="216">
        <v>10</v>
      </c>
      <c r="C68" s="130">
        <v>4.0999999999999996</v>
      </c>
      <c r="D68" s="133" t="s">
        <v>39</v>
      </c>
      <c r="E68" s="133" t="s">
        <v>40</v>
      </c>
      <c r="F68" s="130">
        <v>2</v>
      </c>
      <c r="G68" s="126" t="s">
        <v>79</v>
      </c>
      <c r="H68" s="128" t="s">
        <v>74</v>
      </c>
      <c r="I68" s="130" t="s">
        <v>27</v>
      </c>
      <c r="J68" s="128" t="s">
        <v>212</v>
      </c>
      <c r="K68" s="128"/>
      <c r="L68" s="128"/>
      <c r="M68" s="128"/>
      <c r="N68" s="128"/>
      <c r="O68" s="128"/>
      <c r="P68" s="128"/>
      <c r="Q68" s="128"/>
      <c r="R68" s="128"/>
      <c r="S68" s="128"/>
      <c r="T68" s="128"/>
      <c r="U68" s="44" t="s">
        <v>169</v>
      </c>
      <c r="V68" s="44" t="s">
        <v>170</v>
      </c>
      <c r="W68" s="228" t="s">
        <v>68</v>
      </c>
      <c r="X68" s="5"/>
      <c r="Y68" s="5"/>
      <c r="Z68" s="5"/>
    </row>
    <row r="69" spans="1:26" ht="26.25" customHeight="1">
      <c r="A69" s="215"/>
      <c r="B69" s="215"/>
      <c r="C69" s="130">
        <v>4.2</v>
      </c>
      <c r="D69" s="133" t="s">
        <v>41</v>
      </c>
      <c r="E69" s="133" t="s">
        <v>42</v>
      </c>
      <c r="F69" s="130">
        <v>3</v>
      </c>
      <c r="G69" s="126" t="s">
        <v>79</v>
      </c>
      <c r="H69" s="128" t="s">
        <v>74</v>
      </c>
      <c r="I69" s="130" t="s">
        <v>7</v>
      </c>
      <c r="J69" s="128" t="s">
        <v>212</v>
      </c>
      <c r="K69" s="128"/>
      <c r="L69" s="128"/>
      <c r="M69" s="128"/>
      <c r="N69" s="128"/>
      <c r="O69" s="128"/>
      <c r="P69" s="128"/>
      <c r="Q69" s="128"/>
      <c r="R69" s="128"/>
      <c r="S69" s="128"/>
      <c r="T69" s="128"/>
      <c r="U69" s="44" t="s">
        <v>171</v>
      </c>
      <c r="V69" s="44" t="s">
        <v>172</v>
      </c>
      <c r="W69" s="229"/>
      <c r="X69" s="5"/>
      <c r="Y69" s="5"/>
      <c r="Z69" s="5"/>
    </row>
    <row r="70" spans="1:26" ht="26.25" customHeight="1">
      <c r="A70" s="215"/>
      <c r="B70" s="215"/>
      <c r="C70" s="130">
        <v>4.3</v>
      </c>
      <c r="D70" s="133" t="s">
        <v>43</v>
      </c>
      <c r="E70" s="133" t="s">
        <v>44</v>
      </c>
      <c r="F70" s="130">
        <v>2</v>
      </c>
      <c r="G70" s="126" t="s">
        <v>79</v>
      </c>
      <c r="H70" s="128" t="s">
        <v>74</v>
      </c>
      <c r="I70" s="130" t="s">
        <v>21</v>
      </c>
      <c r="J70" s="128" t="s">
        <v>213</v>
      </c>
      <c r="K70" s="128"/>
      <c r="L70" s="128"/>
      <c r="M70" s="128"/>
      <c r="N70" s="128"/>
      <c r="O70" s="128"/>
      <c r="P70" s="128"/>
      <c r="Q70" s="128"/>
      <c r="R70" s="128"/>
      <c r="S70" s="128"/>
      <c r="T70" s="128"/>
      <c r="U70" s="44" t="s">
        <v>173</v>
      </c>
      <c r="V70" s="44" t="s">
        <v>174</v>
      </c>
      <c r="W70" s="131" t="s">
        <v>67</v>
      </c>
      <c r="X70" s="5"/>
      <c r="Y70" s="5"/>
      <c r="Z70" s="5"/>
    </row>
    <row r="71" spans="1:26" ht="26.25" customHeight="1">
      <c r="A71" s="215"/>
      <c r="B71" s="215"/>
      <c r="C71" s="130">
        <v>4.4000000000000004</v>
      </c>
      <c r="D71" s="132" t="s">
        <v>72</v>
      </c>
      <c r="E71" s="132" t="s">
        <v>45</v>
      </c>
      <c r="F71" s="130">
        <v>2</v>
      </c>
      <c r="G71" s="126" t="s">
        <v>79</v>
      </c>
      <c r="H71" s="128"/>
      <c r="I71" s="130" t="s">
        <v>7</v>
      </c>
      <c r="J71" s="128" t="s">
        <v>214</v>
      </c>
      <c r="K71" s="128"/>
      <c r="L71" s="128"/>
      <c r="M71" s="128"/>
      <c r="N71" s="128"/>
      <c r="O71" s="128"/>
      <c r="P71" s="128"/>
      <c r="Q71" s="128"/>
      <c r="R71" s="128"/>
      <c r="S71" s="128"/>
      <c r="T71" s="128"/>
      <c r="U71" s="44"/>
      <c r="V71" s="44"/>
      <c r="W71" s="131" t="s">
        <v>67</v>
      </c>
      <c r="X71" s="5"/>
      <c r="Y71" s="5"/>
      <c r="Z71" s="5"/>
    </row>
    <row r="72" spans="1:26" ht="26.25" customHeight="1">
      <c r="A72" s="215"/>
      <c r="B72" s="215"/>
      <c r="C72" s="130">
        <v>4.5</v>
      </c>
      <c r="D72" s="133" t="s">
        <v>46</v>
      </c>
      <c r="E72" s="133" t="s">
        <v>47</v>
      </c>
      <c r="F72" s="130">
        <v>1</v>
      </c>
      <c r="G72" s="126" t="s">
        <v>79</v>
      </c>
      <c r="H72" s="128" t="s">
        <v>74</v>
      </c>
      <c r="I72" s="130" t="s">
        <v>21</v>
      </c>
      <c r="J72" s="128" t="s">
        <v>212</v>
      </c>
      <c r="K72" s="128"/>
      <c r="L72" s="128"/>
      <c r="M72" s="128"/>
      <c r="N72" s="128"/>
      <c r="O72" s="128"/>
      <c r="P72" s="128"/>
      <c r="Q72" s="128"/>
      <c r="R72" s="128"/>
      <c r="S72" s="128"/>
      <c r="T72" s="128"/>
      <c r="U72" s="44" t="s">
        <v>176</v>
      </c>
      <c r="V72" s="44" t="s">
        <v>177</v>
      </c>
      <c r="W72" s="131" t="s">
        <v>67</v>
      </c>
      <c r="X72" s="5"/>
      <c r="Y72" s="5"/>
      <c r="Z72" s="5"/>
    </row>
    <row r="73" spans="1:26" ht="26.25" customHeight="1">
      <c r="A73" s="11"/>
      <c r="B73" s="27"/>
      <c r="C73" s="52"/>
      <c r="D73" s="55"/>
      <c r="E73" s="55" t="s">
        <v>17</v>
      </c>
      <c r="F73" s="52">
        <f>SUM(F68:F72)</f>
        <v>10</v>
      </c>
      <c r="G73" s="11"/>
      <c r="H73" s="27"/>
      <c r="I73" s="52"/>
      <c r="J73" s="27"/>
      <c r="K73" s="27"/>
      <c r="L73" s="27"/>
      <c r="M73" s="27"/>
      <c r="N73" s="27"/>
      <c r="O73" s="27"/>
      <c r="P73" s="27"/>
      <c r="Q73" s="27"/>
      <c r="R73" s="27"/>
      <c r="S73" s="27"/>
      <c r="T73" s="27"/>
      <c r="U73" s="27"/>
      <c r="V73" s="27"/>
      <c r="W73" s="27"/>
      <c r="X73" s="5"/>
      <c r="Y73" s="5"/>
      <c r="Z73" s="5"/>
    </row>
    <row r="74" spans="1:26" ht="26.25" customHeight="1">
      <c r="A74" s="243" t="s">
        <v>209</v>
      </c>
      <c r="B74" s="244">
        <v>8</v>
      </c>
      <c r="C74" s="245">
        <v>5.0999999999999996</v>
      </c>
      <c r="D74" s="230" t="s">
        <v>225</v>
      </c>
      <c r="E74" s="235" t="s">
        <v>37</v>
      </c>
      <c r="F74" s="245">
        <v>2</v>
      </c>
      <c r="G74" s="230" t="s">
        <v>74</v>
      </c>
      <c r="H74" s="128" t="s">
        <v>74</v>
      </c>
      <c r="I74" s="245" t="s">
        <v>7</v>
      </c>
      <c r="J74" s="38" t="s">
        <v>126</v>
      </c>
      <c r="K74" s="38"/>
      <c r="L74" s="38"/>
      <c r="M74" s="38"/>
      <c r="N74" s="38"/>
      <c r="O74" s="38"/>
      <c r="P74" s="38"/>
      <c r="Q74" s="38"/>
      <c r="R74" s="38"/>
      <c r="S74" s="38"/>
      <c r="T74" s="38"/>
      <c r="U74" s="44" t="s">
        <v>175</v>
      </c>
      <c r="V74" s="44" t="s">
        <v>168</v>
      </c>
      <c r="W74" s="225" t="s">
        <v>67</v>
      </c>
      <c r="X74" s="5"/>
      <c r="Y74" s="5"/>
      <c r="Z74" s="5"/>
    </row>
    <row r="75" spans="1:26" ht="26.25" customHeight="1">
      <c r="A75" s="243"/>
      <c r="B75" s="244"/>
      <c r="C75" s="246"/>
      <c r="D75" s="231"/>
      <c r="E75" s="236"/>
      <c r="F75" s="246"/>
      <c r="G75" s="231"/>
      <c r="H75" s="128"/>
      <c r="I75" s="246"/>
      <c r="J75" s="38" t="s">
        <v>127</v>
      </c>
      <c r="K75" s="38"/>
      <c r="L75" s="38"/>
      <c r="M75" s="38"/>
      <c r="N75" s="38"/>
      <c r="O75" s="38"/>
      <c r="P75" s="38"/>
      <c r="Q75" s="38"/>
      <c r="R75" s="38"/>
      <c r="S75" s="38"/>
      <c r="T75" s="38"/>
      <c r="U75" s="44"/>
      <c r="V75" s="44"/>
      <c r="W75" s="226"/>
      <c r="X75" s="5"/>
      <c r="Y75" s="5"/>
      <c r="Z75" s="5"/>
    </row>
    <row r="76" spans="1:26" ht="26.25" customHeight="1">
      <c r="A76" s="243"/>
      <c r="B76" s="244"/>
      <c r="C76" s="247"/>
      <c r="D76" s="232"/>
      <c r="E76" s="237"/>
      <c r="F76" s="247"/>
      <c r="G76" s="232"/>
      <c r="H76" s="128"/>
      <c r="I76" s="247"/>
      <c r="J76" s="128" t="s">
        <v>128</v>
      </c>
      <c r="K76" s="128"/>
      <c r="L76" s="128"/>
      <c r="M76" s="128"/>
      <c r="N76" s="128"/>
      <c r="O76" s="128"/>
      <c r="P76" s="128"/>
      <c r="Q76" s="128"/>
      <c r="R76" s="128"/>
      <c r="S76" s="128"/>
      <c r="T76" s="128"/>
      <c r="U76" s="44"/>
      <c r="V76" s="44"/>
      <c r="W76" s="227"/>
      <c r="X76" s="5"/>
      <c r="Y76" s="5"/>
      <c r="Z76" s="5"/>
    </row>
    <row r="77" spans="1:26" ht="26.25" customHeight="1">
      <c r="A77" s="243"/>
      <c r="B77" s="244"/>
      <c r="C77" s="130">
        <v>5.2</v>
      </c>
      <c r="D77" s="133" t="s">
        <v>49</v>
      </c>
      <c r="E77" s="133" t="s">
        <v>50</v>
      </c>
      <c r="F77" s="130">
        <v>2</v>
      </c>
      <c r="G77" s="126" t="s">
        <v>74</v>
      </c>
      <c r="H77" s="128" t="s">
        <v>74</v>
      </c>
      <c r="I77" s="130" t="s">
        <v>21</v>
      </c>
      <c r="J77" s="128" t="s">
        <v>208</v>
      </c>
      <c r="K77" s="128"/>
      <c r="L77" s="128"/>
      <c r="M77" s="128"/>
      <c r="N77" s="128"/>
      <c r="O77" s="128"/>
      <c r="P77" s="128"/>
      <c r="Q77" s="128"/>
      <c r="R77" s="128"/>
      <c r="S77" s="128"/>
      <c r="T77" s="128"/>
      <c r="U77" s="44" t="s">
        <v>178</v>
      </c>
      <c r="V77" s="44" t="s">
        <v>179</v>
      </c>
      <c r="W77" s="134" t="s">
        <v>68</v>
      </c>
      <c r="X77" s="5"/>
      <c r="Y77" s="5"/>
      <c r="Z77" s="5"/>
    </row>
    <row r="78" spans="1:26" ht="26.25" customHeight="1">
      <c r="A78" s="243"/>
      <c r="B78" s="244"/>
      <c r="C78" s="130">
        <v>5.3</v>
      </c>
      <c r="D78" s="133" t="s">
        <v>51</v>
      </c>
      <c r="E78" s="133" t="s">
        <v>52</v>
      </c>
      <c r="F78" s="130">
        <v>2</v>
      </c>
      <c r="G78" s="133" t="s">
        <v>74</v>
      </c>
      <c r="H78" s="128" t="s">
        <v>74</v>
      </c>
      <c r="I78" s="130" t="s">
        <v>7</v>
      </c>
      <c r="J78" s="128" t="s">
        <v>129</v>
      </c>
      <c r="K78" s="128"/>
      <c r="L78" s="128"/>
      <c r="M78" s="128"/>
      <c r="N78" s="128"/>
      <c r="O78" s="128"/>
      <c r="P78" s="128"/>
      <c r="Q78" s="128"/>
      <c r="R78" s="128"/>
      <c r="S78" s="128"/>
      <c r="T78" s="128"/>
      <c r="U78" s="54" t="s">
        <v>180</v>
      </c>
      <c r="V78" s="44" t="s">
        <v>181</v>
      </c>
      <c r="W78" s="134" t="s">
        <v>68</v>
      </c>
      <c r="X78" s="5"/>
      <c r="Y78" s="5"/>
      <c r="Z78" s="5"/>
    </row>
    <row r="79" spans="1:26" ht="26.25" customHeight="1">
      <c r="A79" s="243"/>
      <c r="B79" s="244"/>
      <c r="C79" s="216">
        <v>5.4</v>
      </c>
      <c r="D79" s="220" t="s">
        <v>53</v>
      </c>
      <c r="E79" s="220" t="s">
        <v>54</v>
      </c>
      <c r="F79" s="216">
        <v>2</v>
      </c>
      <c r="G79" s="220" t="s">
        <v>74</v>
      </c>
      <c r="H79" s="214" t="s">
        <v>74</v>
      </c>
      <c r="I79" s="216" t="s">
        <v>26</v>
      </c>
      <c r="J79" s="38" t="s">
        <v>118</v>
      </c>
      <c r="K79" s="38"/>
      <c r="L79" s="38"/>
      <c r="M79" s="38"/>
      <c r="N79" s="38"/>
      <c r="O79" s="38"/>
      <c r="P79" s="38"/>
      <c r="Q79" s="38"/>
      <c r="R79" s="38"/>
      <c r="S79" s="38"/>
      <c r="T79" s="38"/>
      <c r="U79" s="54" t="s">
        <v>180</v>
      </c>
      <c r="V79" s="44" t="s">
        <v>182</v>
      </c>
      <c r="W79" s="225" t="s">
        <v>67</v>
      </c>
      <c r="X79" s="5"/>
      <c r="Y79" s="5"/>
      <c r="Z79" s="5"/>
    </row>
    <row r="80" spans="1:26" ht="26.25" customHeight="1">
      <c r="A80" s="243"/>
      <c r="B80" s="244"/>
      <c r="C80" s="215"/>
      <c r="D80" s="215"/>
      <c r="E80" s="215"/>
      <c r="F80" s="215"/>
      <c r="G80" s="221"/>
      <c r="H80" s="215"/>
      <c r="I80" s="215"/>
      <c r="J80" s="38" t="s">
        <v>119</v>
      </c>
      <c r="K80" s="38"/>
      <c r="L80" s="38"/>
      <c r="M80" s="38"/>
      <c r="N80" s="38"/>
      <c r="O80" s="38"/>
      <c r="P80" s="38"/>
      <c r="Q80" s="38"/>
      <c r="R80" s="38"/>
      <c r="S80" s="38"/>
      <c r="T80" s="38"/>
      <c r="U80" s="44" t="s">
        <v>183</v>
      </c>
      <c r="V80" s="44" t="s">
        <v>182</v>
      </c>
      <c r="W80" s="226"/>
      <c r="X80" s="5"/>
      <c r="Y80" s="5"/>
      <c r="Z80" s="5"/>
    </row>
    <row r="81" spans="1:26" ht="26.25" customHeight="1">
      <c r="A81" s="243"/>
      <c r="B81" s="244"/>
      <c r="C81" s="215"/>
      <c r="D81" s="215"/>
      <c r="E81" s="215"/>
      <c r="F81" s="215"/>
      <c r="G81" s="221"/>
      <c r="H81" s="215"/>
      <c r="I81" s="215"/>
      <c r="J81" s="39" t="s">
        <v>120</v>
      </c>
      <c r="K81" s="39"/>
      <c r="L81" s="39"/>
      <c r="M81" s="39"/>
      <c r="N81" s="39"/>
      <c r="O81" s="39"/>
      <c r="P81" s="39"/>
      <c r="Q81" s="39"/>
      <c r="R81" s="39"/>
      <c r="S81" s="39"/>
      <c r="T81" s="39"/>
      <c r="U81" s="44"/>
      <c r="V81" s="44"/>
      <c r="W81" s="227"/>
      <c r="X81" s="5"/>
      <c r="Y81" s="5"/>
      <c r="Z81" s="5"/>
    </row>
    <row r="82" spans="1:26" ht="26.25" customHeight="1">
      <c r="A82" s="11"/>
      <c r="B82" s="27"/>
      <c r="C82" s="52"/>
      <c r="D82" s="55"/>
      <c r="E82" s="55" t="s">
        <v>17</v>
      </c>
      <c r="F82" s="52">
        <f>SUM(F74:F81)</f>
        <v>8</v>
      </c>
      <c r="G82" s="11"/>
      <c r="H82" s="27"/>
      <c r="I82" s="52"/>
      <c r="J82" s="27"/>
      <c r="K82" s="27"/>
      <c r="L82" s="27"/>
      <c r="M82" s="27"/>
      <c r="N82" s="27"/>
      <c r="O82" s="27"/>
      <c r="P82" s="27"/>
      <c r="Q82" s="27"/>
      <c r="R82" s="27"/>
      <c r="S82" s="27"/>
      <c r="T82" s="27"/>
      <c r="U82" s="27"/>
      <c r="V82" s="27"/>
      <c r="W82" s="27"/>
      <c r="X82" s="5"/>
      <c r="Y82" s="5"/>
      <c r="Z82" s="5"/>
    </row>
    <row r="83" spans="1:26" ht="26.25" customHeight="1">
      <c r="A83" s="212" t="s">
        <v>55</v>
      </c>
      <c r="B83" s="216">
        <v>10</v>
      </c>
      <c r="C83" s="216">
        <v>6.1</v>
      </c>
      <c r="D83" s="220" t="s">
        <v>56</v>
      </c>
      <c r="E83" s="220" t="s">
        <v>57</v>
      </c>
      <c r="F83" s="216">
        <v>2</v>
      </c>
      <c r="G83" s="220" t="s">
        <v>83</v>
      </c>
      <c r="H83" s="214" t="s">
        <v>75</v>
      </c>
      <c r="I83" s="216" t="s">
        <v>7</v>
      </c>
      <c r="J83" s="128" t="s">
        <v>118</v>
      </c>
      <c r="K83" s="128"/>
      <c r="L83" s="128"/>
      <c r="M83" s="128"/>
      <c r="N83" s="128"/>
      <c r="O83" s="128"/>
      <c r="P83" s="128"/>
      <c r="Q83" s="128"/>
      <c r="R83" s="128"/>
      <c r="S83" s="128"/>
      <c r="T83" s="128"/>
      <c r="U83" s="44" t="s">
        <v>184</v>
      </c>
      <c r="V83" s="44" t="s">
        <v>185</v>
      </c>
      <c r="W83" s="57" t="s">
        <v>73</v>
      </c>
      <c r="X83" s="5"/>
      <c r="Y83" s="5"/>
      <c r="Z83" s="5"/>
    </row>
    <row r="84" spans="1:26" ht="26.25" customHeight="1">
      <c r="A84" s="215"/>
      <c r="B84" s="215"/>
      <c r="C84" s="215"/>
      <c r="D84" s="215"/>
      <c r="E84" s="215"/>
      <c r="F84" s="215"/>
      <c r="G84" s="221"/>
      <c r="H84" s="215"/>
      <c r="I84" s="215"/>
      <c r="J84" s="128" t="s">
        <v>119</v>
      </c>
      <c r="K84" s="128"/>
      <c r="L84" s="128"/>
      <c r="M84" s="128"/>
      <c r="N84" s="128"/>
      <c r="O84" s="128"/>
      <c r="P84" s="128"/>
      <c r="Q84" s="128"/>
      <c r="R84" s="128"/>
      <c r="S84" s="128"/>
      <c r="T84" s="128"/>
      <c r="U84" s="44"/>
      <c r="V84" s="44"/>
      <c r="W84" s="57" t="s">
        <v>73</v>
      </c>
      <c r="X84" s="5"/>
      <c r="Y84" s="5"/>
      <c r="Z84" s="5"/>
    </row>
    <row r="85" spans="1:26" ht="26.25" customHeight="1">
      <c r="A85" s="215"/>
      <c r="B85" s="215"/>
      <c r="C85" s="215"/>
      <c r="D85" s="215"/>
      <c r="E85" s="215"/>
      <c r="F85" s="215"/>
      <c r="G85" s="221"/>
      <c r="H85" s="215"/>
      <c r="I85" s="215"/>
      <c r="J85" s="128" t="s">
        <v>120</v>
      </c>
      <c r="K85" s="128"/>
      <c r="L85" s="128"/>
      <c r="M85" s="128"/>
      <c r="N85" s="128"/>
      <c r="O85" s="128"/>
      <c r="P85" s="128"/>
      <c r="Q85" s="128"/>
      <c r="R85" s="128"/>
      <c r="S85" s="128"/>
      <c r="T85" s="128"/>
      <c r="U85" s="44"/>
      <c r="V85" s="44"/>
      <c r="W85" s="57" t="s">
        <v>73</v>
      </c>
      <c r="X85" s="5"/>
      <c r="Y85" s="5"/>
      <c r="Z85" s="5"/>
    </row>
    <row r="86" spans="1:26" ht="26.25" customHeight="1">
      <c r="A86" s="215"/>
      <c r="B86" s="215"/>
      <c r="C86" s="216">
        <v>6.2</v>
      </c>
      <c r="D86" s="218" t="s">
        <v>226</v>
      </c>
      <c r="E86" s="218" t="s">
        <v>58</v>
      </c>
      <c r="F86" s="216">
        <v>3</v>
      </c>
      <c r="G86" s="220" t="s">
        <v>83</v>
      </c>
      <c r="H86" s="128" t="s">
        <v>74</v>
      </c>
      <c r="I86" s="216" t="s">
        <v>7</v>
      </c>
      <c r="J86" s="76" t="s">
        <v>242</v>
      </c>
      <c r="K86" s="76"/>
      <c r="L86" s="76"/>
      <c r="M86" s="76"/>
      <c r="N86" s="76"/>
      <c r="O86" s="76"/>
      <c r="P86" s="76"/>
      <c r="Q86" s="76"/>
      <c r="R86" s="76"/>
      <c r="S86" s="76"/>
      <c r="T86" s="76"/>
      <c r="U86" s="44" t="s">
        <v>186</v>
      </c>
      <c r="V86" s="44" t="s">
        <v>187</v>
      </c>
      <c r="W86" s="228" t="s">
        <v>68</v>
      </c>
      <c r="X86" s="5"/>
      <c r="Y86" s="5"/>
      <c r="Z86" s="5"/>
    </row>
    <row r="87" spans="1:26" ht="26.25" customHeight="1">
      <c r="A87" s="215"/>
      <c r="B87" s="215"/>
      <c r="C87" s="215"/>
      <c r="D87" s="219"/>
      <c r="E87" s="219"/>
      <c r="F87" s="215"/>
      <c r="G87" s="221"/>
      <c r="H87" s="128"/>
      <c r="I87" s="215"/>
      <c r="J87" s="76" t="s">
        <v>119</v>
      </c>
      <c r="K87" s="76"/>
      <c r="L87" s="76"/>
      <c r="M87" s="76"/>
      <c r="N87" s="76"/>
      <c r="O87" s="76"/>
      <c r="P87" s="76"/>
      <c r="Q87" s="76"/>
      <c r="R87" s="76"/>
      <c r="S87" s="76"/>
      <c r="T87" s="76"/>
      <c r="U87" s="44"/>
      <c r="V87" s="44"/>
      <c r="W87" s="248"/>
      <c r="X87" s="5"/>
      <c r="Y87" s="5"/>
      <c r="Z87" s="5"/>
    </row>
    <row r="88" spans="1:26" ht="26.25" customHeight="1">
      <c r="A88" s="215"/>
      <c r="B88" s="215"/>
      <c r="C88" s="215"/>
      <c r="D88" s="219"/>
      <c r="E88" s="219"/>
      <c r="F88" s="215"/>
      <c r="G88" s="221"/>
      <c r="H88" s="128"/>
      <c r="I88" s="215"/>
      <c r="J88" s="128" t="s">
        <v>120</v>
      </c>
      <c r="K88" s="128"/>
      <c r="L88" s="128"/>
      <c r="M88" s="128"/>
      <c r="N88" s="128"/>
      <c r="O88" s="128"/>
      <c r="P88" s="128"/>
      <c r="Q88" s="128"/>
      <c r="R88" s="128"/>
      <c r="S88" s="128"/>
      <c r="T88" s="128"/>
      <c r="U88" s="44"/>
      <c r="V88" s="44"/>
      <c r="W88" s="229"/>
      <c r="X88" s="5"/>
      <c r="Y88" s="5"/>
      <c r="Z88" s="5"/>
    </row>
    <row r="89" spans="1:26" ht="26.25" customHeight="1">
      <c r="A89" s="215"/>
      <c r="B89" s="215"/>
      <c r="C89" s="130">
        <v>6.3</v>
      </c>
      <c r="D89" s="133" t="s">
        <v>59</v>
      </c>
      <c r="E89" s="133" t="s">
        <v>60</v>
      </c>
      <c r="F89" s="130">
        <v>3</v>
      </c>
      <c r="G89" s="126" t="s">
        <v>83</v>
      </c>
      <c r="H89" s="128" t="s">
        <v>74</v>
      </c>
      <c r="I89" s="130" t="s">
        <v>21</v>
      </c>
      <c r="J89" s="128" t="s">
        <v>211</v>
      </c>
      <c r="K89" s="128"/>
      <c r="L89" s="128"/>
      <c r="M89" s="128"/>
      <c r="N89" s="128"/>
      <c r="O89" s="128"/>
      <c r="P89" s="128"/>
      <c r="Q89" s="128"/>
      <c r="R89" s="128"/>
      <c r="S89" s="128"/>
      <c r="T89" s="128"/>
      <c r="U89" s="44" t="s">
        <v>188</v>
      </c>
      <c r="V89" s="44" t="s">
        <v>189</v>
      </c>
      <c r="W89" s="131" t="s">
        <v>67</v>
      </c>
      <c r="X89" s="5"/>
      <c r="Y89" s="5"/>
      <c r="Z89" s="5"/>
    </row>
    <row r="90" spans="1:26" ht="26.25" customHeight="1">
      <c r="A90" s="215"/>
      <c r="B90" s="215"/>
      <c r="C90" s="216">
        <v>6.4</v>
      </c>
      <c r="D90" s="220" t="s">
        <v>61</v>
      </c>
      <c r="E90" s="220" t="s">
        <v>62</v>
      </c>
      <c r="F90" s="216">
        <v>2</v>
      </c>
      <c r="G90" s="220" t="s">
        <v>83</v>
      </c>
      <c r="H90" s="214" t="s">
        <v>74</v>
      </c>
      <c r="I90" s="216" t="s">
        <v>7</v>
      </c>
      <c r="J90" s="128" t="s">
        <v>130</v>
      </c>
      <c r="K90" s="128"/>
      <c r="L90" s="128"/>
      <c r="M90" s="128"/>
      <c r="N90" s="128"/>
      <c r="O90" s="128"/>
      <c r="P90" s="128"/>
      <c r="Q90" s="128"/>
      <c r="R90" s="128"/>
      <c r="S90" s="128"/>
      <c r="T90" s="128"/>
      <c r="U90" s="44" t="s">
        <v>190</v>
      </c>
      <c r="V90" s="44" t="s">
        <v>191</v>
      </c>
      <c r="W90" s="225" t="s">
        <v>67</v>
      </c>
      <c r="X90" s="5"/>
      <c r="Y90" s="5"/>
      <c r="Z90" s="5"/>
    </row>
    <row r="91" spans="1:26" ht="26.25" customHeight="1">
      <c r="A91" s="215"/>
      <c r="B91" s="215"/>
      <c r="C91" s="215"/>
      <c r="D91" s="215"/>
      <c r="E91" s="215"/>
      <c r="F91" s="215"/>
      <c r="G91" s="221"/>
      <c r="H91" s="215"/>
      <c r="I91" s="215"/>
      <c r="J91" s="128" t="s">
        <v>131</v>
      </c>
      <c r="K91" s="128"/>
      <c r="L91" s="128"/>
      <c r="M91" s="128"/>
      <c r="N91" s="128"/>
      <c r="O91" s="128"/>
      <c r="P91" s="128"/>
      <c r="Q91" s="128"/>
      <c r="R91" s="128"/>
      <c r="S91" s="128"/>
      <c r="T91" s="128"/>
      <c r="U91" s="44"/>
      <c r="V91" s="44"/>
      <c r="W91" s="227"/>
      <c r="X91" s="5"/>
      <c r="Y91" s="5"/>
      <c r="Z91" s="5"/>
    </row>
    <row r="92" spans="1:26" ht="26.25" customHeight="1">
      <c r="A92" s="11"/>
      <c r="B92" s="27"/>
      <c r="C92" s="52"/>
      <c r="D92" s="55"/>
      <c r="E92" s="55" t="s">
        <v>17</v>
      </c>
      <c r="F92" s="52">
        <f>SUM(F83:F91)</f>
        <v>10</v>
      </c>
      <c r="G92" s="11"/>
      <c r="H92" s="27"/>
      <c r="I92" s="52"/>
      <c r="J92" s="27"/>
      <c r="K92" s="27"/>
      <c r="L92" s="27"/>
      <c r="M92" s="27"/>
      <c r="N92" s="27"/>
      <c r="O92" s="27"/>
      <c r="P92" s="27"/>
      <c r="Q92" s="27"/>
      <c r="R92" s="27"/>
      <c r="S92" s="27"/>
      <c r="T92" s="27"/>
      <c r="U92" s="27"/>
      <c r="V92" s="27"/>
      <c r="W92" s="27"/>
      <c r="X92" s="1"/>
      <c r="Y92" s="1"/>
      <c r="Z92" s="1"/>
    </row>
    <row r="93" spans="1:26" ht="26.25" customHeight="1">
      <c r="A93" s="12"/>
      <c r="B93" s="58">
        <v>100</v>
      </c>
      <c r="C93" s="58"/>
      <c r="D93" s="59"/>
      <c r="E93" s="59" t="s">
        <v>63</v>
      </c>
      <c r="F93" s="58">
        <v>100</v>
      </c>
      <c r="G93" s="12"/>
      <c r="H93" s="28"/>
      <c r="I93" s="58"/>
      <c r="J93" s="28"/>
      <c r="K93" s="28"/>
      <c r="L93" s="28"/>
      <c r="M93" s="28"/>
      <c r="N93" s="28"/>
      <c r="O93" s="28"/>
      <c r="P93" s="28"/>
      <c r="Q93" s="28"/>
      <c r="R93" s="28"/>
      <c r="S93" s="28"/>
      <c r="T93" s="28"/>
      <c r="U93" s="28"/>
      <c r="V93" s="28"/>
      <c r="W93" s="28"/>
      <c r="X93" s="1"/>
      <c r="Y93" s="1"/>
      <c r="Z93" s="1"/>
    </row>
    <row r="94" spans="1:26" ht="15.75" customHeight="1">
      <c r="A94" s="6"/>
      <c r="B94" s="1"/>
      <c r="C94" s="2"/>
      <c r="D94" s="4"/>
      <c r="E94" s="4"/>
      <c r="F94" s="2"/>
      <c r="G94" s="6"/>
      <c r="H94" s="1"/>
      <c r="I94" s="2"/>
      <c r="J94" s="1"/>
      <c r="K94" s="1"/>
      <c r="L94" s="1"/>
      <c r="M94" s="1"/>
      <c r="N94" s="1"/>
      <c r="O94" s="1"/>
      <c r="P94" s="1"/>
      <c r="Q94" s="1"/>
      <c r="R94" s="1"/>
      <c r="S94" s="1"/>
      <c r="T94" s="1"/>
      <c r="U94" s="1"/>
      <c r="V94" s="1"/>
      <c r="W94" s="1"/>
      <c r="X94" s="1"/>
      <c r="Y94" s="1"/>
      <c r="Z94" s="1"/>
    </row>
    <row r="95" spans="1:26" ht="15.75" customHeight="1">
      <c r="A95" s="6"/>
      <c r="B95" s="1"/>
      <c r="C95" s="2"/>
      <c r="D95" s="4"/>
      <c r="E95" s="4"/>
      <c r="F95" s="2"/>
      <c r="G95" s="6"/>
      <c r="H95" s="1"/>
      <c r="I95" s="2"/>
      <c r="J95" s="1"/>
      <c r="K95" s="1"/>
      <c r="L95" s="1"/>
      <c r="M95" s="1"/>
      <c r="N95" s="1"/>
      <c r="O95" s="1"/>
      <c r="P95" s="1"/>
      <c r="Q95" s="1"/>
      <c r="R95" s="1"/>
      <c r="S95" s="1"/>
      <c r="T95" s="1"/>
      <c r="U95" s="1"/>
      <c r="V95" s="1"/>
      <c r="W95" s="1"/>
      <c r="X95" s="1"/>
      <c r="Y95" s="1"/>
      <c r="Z95" s="1"/>
    </row>
    <row r="96" spans="1:26" ht="15.75" customHeight="1">
      <c r="A96" s="6"/>
      <c r="B96" s="1"/>
      <c r="C96" s="2"/>
      <c r="D96" s="4"/>
      <c r="E96" s="4"/>
      <c r="F96" s="2"/>
      <c r="G96" s="6"/>
      <c r="H96" s="1"/>
      <c r="I96" s="2"/>
      <c r="J96" s="1"/>
      <c r="K96" s="1"/>
      <c r="L96" s="1"/>
      <c r="M96" s="1"/>
      <c r="N96" s="1"/>
      <c r="O96" s="1"/>
      <c r="P96" s="1"/>
      <c r="Q96" s="1"/>
      <c r="R96" s="1"/>
      <c r="S96" s="1"/>
      <c r="T96" s="1"/>
      <c r="U96" s="1"/>
      <c r="V96" s="1"/>
      <c r="W96" s="1"/>
      <c r="X96" s="1"/>
      <c r="Y96" s="1"/>
      <c r="Z96" s="1"/>
    </row>
    <row r="97" spans="1:26" ht="15.75" hidden="1" customHeight="1">
      <c r="A97" s="7" t="s">
        <v>192</v>
      </c>
      <c r="B97" s="7"/>
      <c r="C97" s="8"/>
      <c r="D97" s="9" t="s">
        <v>193</v>
      </c>
      <c r="E97" s="4"/>
      <c r="F97" s="2"/>
      <c r="G97" s="6"/>
      <c r="H97" s="1"/>
      <c r="I97" s="2"/>
      <c r="J97" s="1"/>
      <c r="K97" s="1"/>
      <c r="L97" s="1"/>
      <c r="M97" s="1"/>
      <c r="N97" s="1"/>
      <c r="O97" s="1"/>
      <c r="P97" s="1"/>
      <c r="Q97" s="1"/>
      <c r="R97" s="1"/>
      <c r="S97" s="1"/>
      <c r="T97" s="1"/>
      <c r="U97" s="1"/>
      <c r="V97" s="1"/>
      <c r="W97" s="1"/>
      <c r="X97" s="1"/>
      <c r="Y97" s="1"/>
      <c r="Z97" s="1"/>
    </row>
    <row r="98" spans="1:26" ht="15.75" hidden="1" customHeight="1">
      <c r="A98" s="60" t="s">
        <v>194</v>
      </c>
      <c r="B98" s="1"/>
      <c r="C98" s="2"/>
      <c r="D98" s="3" t="s">
        <v>195</v>
      </c>
      <c r="E98" s="4"/>
      <c r="F98" s="2"/>
      <c r="G98" s="6"/>
      <c r="H98" s="1"/>
      <c r="I98" s="2"/>
      <c r="J98" s="1"/>
      <c r="K98" s="1"/>
      <c r="L98" s="1"/>
      <c r="M98" s="1"/>
      <c r="N98" s="1"/>
      <c r="O98" s="1"/>
      <c r="P98" s="1"/>
      <c r="Q98" s="1"/>
      <c r="R98" s="1"/>
      <c r="S98" s="1"/>
      <c r="T98" s="1"/>
      <c r="U98" s="1"/>
      <c r="V98" s="1"/>
      <c r="W98" s="1"/>
      <c r="X98" s="1"/>
      <c r="Y98" s="1"/>
      <c r="Z98" s="1"/>
    </row>
    <row r="99" spans="1:26" ht="15.75" hidden="1" customHeight="1">
      <c r="A99" s="60" t="s">
        <v>196</v>
      </c>
      <c r="B99" s="1"/>
      <c r="C99" s="2"/>
      <c r="D99" s="3" t="s">
        <v>197</v>
      </c>
      <c r="E99" s="4"/>
      <c r="F99" s="2"/>
      <c r="G99" s="6"/>
      <c r="H99" s="1"/>
      <c r="I99" s="2"/>
      <c r="J99" s="1"/>
      <c r="K99" s="1"/>
      <c r="L99" s="1"/>
      <c r="M99" s="1"/>
      <c r="N99" s="1"/>
      <c r="O99" s="1"/>
      <c r="P99" s="1"/>
      <c r="Q99" s="1"/>
      <c r="R99" s="1"/>
      <c r="S99" s="1"/>
      <c r="T99" s="1"/>
      <c r="U99" s="1"/>
      <c r="V99" s="1"/>
      <c r="W99" s="1"/>
      <c r="X99" s="1"/>
      <c r="Y99" s="1"/>
      <c r="Z99" s="1"/>
    </row>
    <row r="100" spans="1:26" ht="15.75" hidden="1" customHeight="1">
      <c r="A100" s="60" t="s">
        <v>198</v>
      </c>
      <c r="B100" s="1"/>
      <c r="C100" s="2"/>
      <c r="D100" s="3" t="s">
        <v>199</v>
      </c>
      <c r="E100" s="4"/>
      <c r="F100" s="2"/>
      <c r="G100" s="6"/>
      <c r="H100" s="1"/>
      <c r="I100" s="2"/>
      <c r="J100" s="1"/>
      <c r="K100" s="1"/>
      <c r="L100" s="1"/>
      <c r="M100" s="1"/>
      <c r="N100" s="1"/>
      <c r="O100" s="1"/>
      <c r="P100" s="1"/>
      <c r="Q100" s="1"/>
      <c r="R100" s="1"/>
      <c r="S100" s="1"/>
      <c r="T100" s="1"/>
      <c r="U100" s="1"/>
      <c r="V100" s="1"/>
      <c r="W100" s="1"/>
      <c r="X100" s="1"/>
      <c r="Y100" s="1"/>
      <c r="Z100" s="1"/>
    </row>
    <row r="101" spans="1:26" ht="15.75" hidden="1" customHeight="1">
      <c r="A101" s="60"/>
      <c r="B101" s="1"/>
      <c r="C101" s="2"/>
      <c r="D101" s="3" t="s">
        <v>200</v>
      </c>
      <c r="E101" s="4"/>
      <c r="F101" s="2"/>
      <c r="G101" s="6"/>
      <c r="H101" s="1"/>
      <c r="I101" s="2"/>
      <c r="J101" s="1"/>
      <c r="K101" s="1"/>
      <c r="L101" s="1"/>
      <c r="M101" s="1"/>
      <c r="N101" s="1"/>
      <c r="O101" s="1"/>
      <c r="P101" s="1"/>
      <c r="Q101" s="1"/>
      <c r="R101" s="1"/>
      <c r="S101" s="1"/>
      <c r="T101" s="1"/>
      <c r="U101" s="1"/>
      <c r="V101" s="1"/>
      <c r="W101" s="1"/>
      <c r="X101" s="1"/>
      <c r="Y101" s="1"/>
      <c r="Z101" s="1"/>
    </row>
    <row r="102" spans="1:26" ht="15.75" hidden="1" customHeight="1">
      <c r="A102" s="60" t="s">
        <v>201</v>
      </c>
      <c r="B102" s="1"/>
      <c r="C102" s="2"/>
      <c r="D102" s="10" t="s">
        <v>202</v>
      </c>
      <c r="E102" s="4"/>
      <c r="F102" s="2"/>
      <c r="G102" s="6"/>
      <c r="H102" s="1"/>
      <c r="I102" s="2"/>
      <c r="J102" s="1"/>
      <c r="K102" s="1"/>
      <c r="L102" s="1"/>
      <c r="M102" s="1"/>
      <c r="N102" s="1"/>
      <c r="O102" s="1"/>
      <c r="P102" s="1"/>
      <c r="Q102" s="1"/>
      <c r="R102" s="1"/>
      <c r="S102" s="1"/>
      <c r="T102" s="1"/>
      <c r="U102" s="1"/>
      <c r="V102" s="1"/>
      <c r="W102" s="1"/>
      <c r="X102" s="1"/>
      <c r="Y102" s="1"/>
      <c r="Z102" s="1"/>
    </row>
    <row r="103" spans="1:26" ht="15.75" hidden="1" customHeight="1">
      <c r="A103" s="60" t="s">
        <v>203</v>
      </c>
      <c r="B103" s="1"/>
      <c r="C103" s="2"/>
      <c r="D103" s="3" t="s">
        <v>204</v>
      </c>
      <c r="E103" s="4"/>
      <c r="F103" s="2"/>
      <c r="G103" s="6"/>
      <c r="H103" s="1"/>
      <c r="I103" s="2"/>
      <c r="J103" s="1"/>
      <c r="K103" s="1"/>
      <c r="L103" s="1"/>
      <c r="M103" s="1"/>
      <c r="N103" s="1"/>
      <c r="O103" s="1"/>
      <c r="P103" s="1"/>
      <c r="Q103" s="1"/>
      <c r="R103" s="1"/>
      <c r="S103" s="1"/>
      <c r="T103" s="1"/>
      <c r="U103" s="1"/>
      <c r="V103" s="1"/>
      <c r="W103" s="1"/>
      <c r="X103" s="1"/>
      <c r="Y103" s="1"/>
      <c r="Z103" s="1"/>
    </row>
    <row r="104" spans="1:26" ht="15.75" hidden="1" customHeight="1">
      <c r="A104" s="60" t="s">
        <v>205</v>
      </c>
      <c r="B104" s="1"/>
      <c r="C104" s="2"/>
      <c r="D104" s="3" t="s">
        <v>206</v>
      </c>
      <c r="E104" s="4"/>
      <c r="F104" s="2"/>
      <c r="G104" s="6"/>
      <c r="H104" s="1"/>
      <c r="I104" s="2"/>
      <c r="J104" s="1"/>
      <c r="K104" s="1"/>
      <c r="L104" s="1"/>
      <c r="M104" s="1"/>
      <c r="N104" s="1"/>
      <c r="O104" s="1"/>
      <c r="P104" s="1"/>
      <c r="Q104" s="1"/>
      <c r="R104" s="1"/>
      <c r="S104" s="1"/>
      <c r="T104" s="1"/>
      <c r="U104" s="1"/>
      <c r="V104" s="1"/>
      <c r="W104" s="1"/>
      <c r="X104" s="1"/>
      <c r="Y104" s="1"/>
      <c r="Z104" s="1"/>
    </row>
    <row r="105" spans="1:26" ht="15.75" hidden="1" customHeight="1">
      <c r="A105" s="1"/>
      <c r="B105" s="1"/>
      <c r="C105" s="2"/>
      <c r="D105" s="3" t="s">
        <v>207</v>
      </c>
      <c r="E105" s="4"/>
      <c r="F105" s="2"/>
      <c r="G105" s="6"/>
      <c r="H105" s="1"/>
      <c r="I105" s="2"/>
      <c r="J105" s="1"/>
      <c r="K105" s="1"/>
      <c r="L105" s="1"/>
      <c r="M105" s="1"/>
      <c r="N105" s="1"/>
      <c r="O105" s="1"/>
      <c r="P105" s="1"/>
      <c r="Q105" s="1"/>
      <c r="R105" s="1"/>
      <c r="S105" s="1"/>
      <c r="T105" s="1"/>
      <c r="U105" s="1"/>
      <c r="V105" s="1"/>
      <c r="W105" s="1"/>
      <c r="X105" s="1"/>
      <c r="Y105" s="1"/>
      <c r="Z105" s="1"/>
    </row>
    <row r="106" spans="1:26" ht="15.75" hidden="1" customHeight="1">
      <c r="A106" s="1"/>
      <c r="B106" s="1"/>
      <c r="C106" s="2"/>
      <c r="D106" s="4"/>
      <c r="E106" s="4"/>
      <c r="F106" s="2"/>
      <c r="G106" s="6"/>
      <c r="H106" s="1"/>
      <c r="I106" s="2"/>
      <c r="J106" s="1"/>
      <c r="K106" s="1"/>
      <c r="L106" s="1"/>
      <c r="M106" s="1"/>
      <c r="N106" s="1"/>
      <c r="O106" s="1"/>
      <c r="P106" s="1"/>
      <c r="Q106" s="1"/>
      <c r="R106" s="1"/>
      <c r="S106" s="1"/>
      <c r="T106" s="1"/>
      <c r="U106" s="1"/>
      <c r="V106" s="1"/>
      <c r="W106" s="1"/>
      <c r="X106" s="1"/>
      <c r="Y106" s="1"/>
      <c r="Z106" s="1"/>
    </row>
    <row r="107" spans="1:26" ht="15.75" hidden="1" customHeight="1">
      <c r="A107" s="6"/>
      <c r="B107" s="1"/>
      <c r="C107" s="2"/>
      <c r="D107" s="4"/>
      <c r="E107" s="4"/>
      <c r="F107" s="2"/>
      <c r="G107" s="6"/>
      <c r="H107" s="1"/>
      <c r="I107" s="2"/>
      <c r="J107" s="1"/>
      <c r="K107" s="1"/>
      <c r="L107" s="1"/>
      <c r="M107" s="1"/>
      <c r="N107" s="1"/>
      <c r="O107" s="1"/>
      <c r="P107" s="1"/>
      <c r="Q107" s="1"/>
      <c r="R107" s="1"/>
      <c r="S107" s="1"/>
      <c r="T107" s="1"/>
      <c r="U107" s="1"/>
      <c r="V107" s="1"/>
      <c r="W107" s="1"/>
      <c r="X107" s="1"/>
      <c r="Y107" s="1"/>
      <c r="Z107" s="1"/>
    </row>
    <row r="108" spans="1:26" ht="15.75" customHeight="1">
      <c r="A108" s="6"/>
      <c r="B108" s="1"/>
      <c r="C108" s="2"/>
      <c r="D108" s="4"/>
      <c r="E108" s="4"/>
      <c r="F108" s="2"/>
      <c r="G108" s="6"/>
      <c r="H108" s="1"/>
      <c r="I108" s="2"/>
      <c r="J108" s="1"/>
      <c r="K108" s="1"/>
      <c r="L108" s="1"/>
      <c r="M108" s="1"/>
      <c r="N108" s="1"/>
      <c r="O108" s="1"/>
      <c r="P108" s="1"/>
      <c r="Q108" s="1"/>
      <c r="R108" s="1"/>
      <c r="S108" s="1"/>
      <c r="T108" s="1"/>
      <c r="U108" s="1"/>
      <c r="V108" s="1"/>
      <c r="W108" s="1"/>
      <c r="X108" s="1"/>
      <c r="Y108" s="1"/>
      <c r="Z108" s="1"/>
    </row>
    <row r="109" spans="1:26" ht="15.75" customHeight="1">
      <c r="A109" s="6"/>
      <c r="B109" s="1"/>
      <c r="C109" s="2"/>
      <c r="D109" s="4"/>
      <c r="E109" s="4"/>
      <c r="F109" s="2"/>
      <c r="G109" s="6"/>
      <c r="H109" s="1"/>
      <c r="I109" s="2"/>
      <c r="J109" s="1"/>
      <c r="K109" s="1"/>
      <c r="L109" s="1"/>
      <c r="M109" s="1"/>
      <c r="N109" s="1"/>
      <c r="O109" s="1"/>
      <c r="P109" s="1"/>
      <c r="Q109" s="1"/>
      <c r="R109" s="1"/>
      <c r="S109" s="1"/>
      <c r="T109" s="1"/>
      <c r="U109" s="1"/>
      <c r="V109" s="1"/>
      <c r="W109" s="1"/>
      <c r="X109" s="1"/>
      <c r="Y109" s="1"/>
      <c r="Z109" s="1"/>
    </row>
    <row r="110" spans="1:26" ht="15.75" customHeight="1">
      <c r="A110" s="6"/>
      <c r="B110" s="1"/>
      <c r="C110" s="2"/>
      <c r="D110" s="4"/>
      <c r="E110" s="4"/>
      <c r="F110" s="2"/>
      <c r="G110" s="6"/>
      <c r="H110" s="1"/>
      <c r="I110" s="2"/>
      <c r="J110" s="1"/>
      <c r="K110" s="1"/>
      <c r="L110" s="1"/>
      <c r="M110" s="1"/>
      <c r="N110" s="1"/>
      <c r="O110" s="1"/>
      <c r="P110" s="1"/>
      <c r="Q110" s="1"/>
      <c r="R110" s="1"/>
      <c r="S110" s="1"/>
      <c r="T110" s="1"/>
      <c r="U110" s="1"/>
      <c r="V110" s="1"/>
      <c r="W110" s="1"/>
      <c r="X110" s="1"/>
      <c r="Y110" s="1"/>
      <c r="Z110" s="1"/>
    </row>
    <row r="111" spans="1:26" ht="15.75" customHeight="1">
      <c r="A111" s="6"/>
      <c r="B111" s="1"/>
      <c r="C111" s="2"/>
      <c r="D111" s="4"/>
      <c r="E111" s="4"/>
      <c r="F111" s="2"/>
      <c r="G111" s="6"/>
      <c r="H111" s="1"/>
      <c r="I111" s="2"/>
      <c r="J111" s="1"/>
      <c r="K111" s="1"/>
      <c r="L111" s="1"/>
      <c r="M111" s="1"/>
      <c r="N111" s="1"/>
      <c r="O111" s="1"/>
      <c r="P111" s="1"/>
      <c r="Q111" s="1"/>
      <c r="R111" s="1"/>
      <c r="S111" s="1"/>
      <c r="T111" s="1"/>
      <c r="U111" s="1"/>
      <c r="V111" s="1"/>
      <c r="W111" s="1"/>
      <c r="X111" s="1"/>
      <c r="Y111" s="1"/>
      <c r="Z111" s="1"/>
    </row>
    <row r="112" spans="1:26" ht="15.75" customHeight="1">
      <c r="A112" s="6"/>
      <c r="B112" s="1"/>
      <c r="C112" s="2"/>
      <c r="D112" s="4"/>
      <c r="E112" s="4"/>
      <c r="F112" s="2"/>
      <c r="G112" s="6"/>
      <c r="H112" s="1"/>
      <c r="I112" s="2"/>
      <c r="J112" s="1"/>
      <c r="K112" s="1"/>
      <c r="L112" s="1"/>
      <c r="M112" s="1"/>
      <c r="N112" s="1"/>
      <c r="O112" s="1"/>
      <c r="P112" s="1"/>
      <c r="Q112" s="1"/>
      <c r="R112" s="1"/>
      <c r="S112" s="1"/>
      <c r="T112" s="1"/>
      <c r="U112" s="1"/>
      <c r="V112" s="1"/>
      <c r="W112" s="1"/>
      <c r="X112" s="1"/>
      <c r="Y112" s="1"/>
      <c r="Z112" s="1"/>
    </row>
    <row r="113" spans="1:26" ht="15.75" customHeight="1">
      <c r="A113" s="6"/>
      <c r="B113" s="1"/>
      <c r="C113" s="2"/>
      <c r="D113" s="4"/>
      <c r="E113" s="4"/>
      <c r="F113" s="2"/>
      <c r="G113" s="6"/>
      <c r="H113" s="1"/>
      <c r="I113" s="2"/>
      <c r="J113" s="1"/>
      <c r="K113" s="1"/>
      <c r="L113" s="1"/>
      <c r="M113" s="1"/>
      <c r="N113" s="1"/>
      <c r="O113" s="1"/>
      <c r="P113" s="1"/>
      <c r="Q113" s="1"/>
      <c r="R113" s="1"/>
      <c r="S113" s="1"/>
      <c r="T113" s="1"/>
      <c r="U113" s="1"/>
      <c r="V113" s="1"/>
      <c r="W113" s="1"/>
      <c r="X113" s="1"/>
      <c r="Y113" s="1"/>
      <c r="Z113" s="1"/>
    </row>
    <row r="114" spans="1:26" ht="15.75" customHeight="1">
      <c r="A114" s="6"/>
      <c r="B114" s="1"/>
      <c r="C114" s="2"/>
      <c r="D114" s="4"/>
      <c r="E114" s="4"/>
      <c r="F114" s="2"/>
      <c r="G114" s="6"/>
      <c r="H114" s="1"/>
      <c r="I114" s="2"/>
      <c r="J114" s="1"/>
      <c r="K114" s="1"/>
      <c r="L114" s="1"/>
      <c r="M114" s="1"/>
      <c r="N114" s="1"/>
      <c r="O114" s="1"/>
      <c r="P114" s="1"/>
      <c r="Q114" s="1"/>
      <c r="R114" s="1"/>
      <c r="S114" s="1"/>
      <c r="T114" s="1"/>
      <c r="U114" s="1"/>
      <c r="V114" s="1"/>
      <c r="W114" s="1"/>
      <c r="X114" s="1"/>
      <c r="Y114" s="1"/>
      <c r="Z114" s="1"/>
    </row>
    <row r="115" spans="1:26" ht="15.75" customHeight="1">
      <c r="A115" s="6"/>
      <c r="B115" s="1"/>
      <c r="C115" s="2"/>
      <c r="D115" s="4"/>
      <c r="E115" s="4"/>
      <c r="F115" s="2"/>
      <c r="G115" s="6"/>
      <c r="H115" s="1"/>
      <c r="I115" s="2"/>
      <c r="J115" s="1"/>
      <c r="K115" s="1"/>
      <c r="L115" s="1"/>
      <c r="M115" s="1"/>
      <c r="N115" s="1"/>
      <c r="O115" s="1"/>
      <c r="P115" s="1"/>
      <c r="Q115" s="1"/>
      <c r="R115" s="1"/>
      <c r="S115" s="1"/>
      <c r="T115" s="1"/>
      <c r="U115" s="1"/>
      <c r="V115" s="1"/>
      <c r="W115" s="1"/>
      <c r="X115" s="1"/>
      <c r="Y115" s="1"/>
      <c r="Z115" s="1"/>
    </row>
    <row r="116" spans="1:26" ht="15.75" customHeight="1">
      <c r="A116" s="6"/>
      <c r="B116" s="1"/>
      <c r="C116" s="2"/>
      <c r="D116" s="4"/>
      <c r="E116" s="4"/>
      <c r="F116" s="2"/>
      <c r="G116" s="6"/>
      <c r="H116" s="1"/>
      <c r="I116" s="2"/>
      <c r="J116" s="1"/>
      <c r="K116" s="1"/>
      <c r="L116" s="1"/>
      <c r="M116" s="1"/>
      <c r="N116" s="1"/>
      <c r="O116" s="1"/>
      <c r="P116" s="1"/>
      <c r="Q116" s="1"/>
      <c r="R116" s="1"/>
      <c r="S116" s="1"/>
      <c r="T116" s="1"/>
      <c r="U116" s="1"/>
      <c r="V116" s="1"/>
      <c r="W116" s="1"/>
      <c r="X116" s="1"/>
      <c r="Y116" s="1"/>
      <c r="Z116" s="1"/>
    </row>
    <row r="117" spans="1:26" ht="15.75" customHeight="1">
      <c r="A117" s="6"/>
      <c r="B117" s="1"/>
      <c r="C117" s="2"/>
      <c r="D117" s="4"/>
      <c r="E117" s="4"/>
      <c r="F117" s="2"/>
      <c r="G117" s="6"/>
      <c r="H117" s="1"/>
      <c r="I117" s="2"/>
      <c r="J117" s="1"/>
      <c r="K117" s="1"/>
      <c r="L117" s="1"/>
      <c r="M117" s="1"/>
      <c r="N117" s="1"/>
      <c r="O117" s="1"/>
      <c r="P117" s="1"/>
      <c r="Q117" s="1"/>
      <c r="R117" s="1"/>
      <c r="S117" s="1"/>
      <c r="T117" s="1"/>
      <c r="U117" s="1"/>
      <c r="V117" s="1"/>
      <c r="W117" s="1"/>
      <c r="X117" s="1"/>
      <c r="Y117" s="1"/>
      <c r="Z117" s="1"/>
    </row>
    <row r="118" spans="1:26" ht="15.75" customHeight="1">
      <c r="A118" s="6"/>
      <c r="B118" s="1"/>
      <c r="C118" s="2"/>
      <c r="D118" s="4"/>
      <c r="E118" s="4"/>
      <c r="F118" s="2"/>
      <c r="G118" s="6"/>
      <c r="H118" s="1"/>
      <c r="I118" s="2"/>
      <c r="J118" s="1"/>
      <c r="K118" s="1"/>
      <c r="L118" s="1"/>
      <c r="M118" s="1"/>
      <c r="N118" s="1"/>
      <c r="O118" s="1"/>
      <c r="P118" s="1"/>
      <c r="Q118" s="1"/>
      <c r="R118" s="1"/>
      <c r="S118" s="1"/>
      <c r="T118" s="1"/>
      <c r="U118" s="1"/>
      <c r="V118" s="1"/>
      <c r="W118" s="1"/>
      <c r="X118" s="1"/>
      <c r="Y118" s="1"/>
      <c r="Z118" s="1"/>
    </row>
    <row r="119" spans="1:26" ht="15.75" customHeight="1">
      <c r="A119" s="6"/>
      <c r="B119" s="1"/>
      <c r="C119" s="2"/>
      <c r="D119" s="4"/>
      <c r="E119" s="4"/>
      <c r="F119" s="2"/>
      <c r="G119" s="6"/>
      <c r="H119" s="1"/>
      <c r="I119" s="2"/>
      <c r="J119" s="1"/>
      <c r="K119" s="1"/>
      <c r="L119" s="1"/>
      <c r="M119" s="1"/>
      <c r="N119" s="1"/>
      <c r="O119" s="1"/>
      <c r="P119" s="1"/>
      <c r="Q119" s="1"/>
      <c r="R119" s="1"/>
      <c r="S119" s="1"/>
      <c r="T119" s="1"/>
      <c r="U119" s="1"/>
      <c r="V119" s="1"/>
      <c r="W119" s="1"/>
      <c r="X119" s="1"/>
      <c r="Y119" s="1"/>
      <c r="Z119" s="1"/>
    </row>
    <row r="120" spans="1:26" ht="15.75" customHeight="1">
      <c r="A120" s="6"/>
      <c r="B120" s="1"/>
      <c r="C120" s="2"/>
      <c r="D120" s="4"/>
      <c r="E120" s="4"/>
      <c r="F120" s="2"/>
      <c r="G120" s="6"/>
      <c r="H120" s="1"/>
      <c r="I120" s="2"/>
      <c r="J120" s="1"/>
      <c r="K120" s="1"/>
      <c r="L120" s="1"/>
      <c r="M120" s="1"/>
      <c r="N120" s="1"/>
      <c r="O120" s="1"/>
      <c r="P120" s="1"/>
      <c r="Q120" s="1"/>
      <c r="R120" s="1"/>
      <c r="S120" s="1"/>
      <c r="T120" s="1"/>
      <c r="U120" s="1"/>
      <c r="V120" s="1"/>
      <c r="W120" s="1"/>
      <c r="X120" s="1"/>
      <c r="Y120" s="1"/>
      <c r="Z120" s="1"/>
    </row>
    <row r="121" spans="1:26" ht="15.75" customHeight="1">
      <c r="A121" s="6"/>
      <c r="B121" s="1"/>
      <c r="C121" s="2"/>
      <c r="D121" s="4"/>
      <c r="E121" s="4"/>
      <c r="F121" s="2"/>
      <c r="G121" s="6"/>
      <c r="H121" s="1"/>
      <c r="I121" s="2"/>
      <c r="J121" s="1"/>
      <c r="K121" s="1"/>
      <c r="L121" s="1"/>
      <c r="M121" s="1"/>
      <c r="N121" s="1"/>
      <c r="O121" s="1"/>
      <c r="P121" s="1"/>
      <c r="Q121" s="1"/>
      <c r="R121" s="1"/>
      <c r="S121" s="1"/>
      <c r="T121" s="1"/>
      <c r="U121" s="1"/>
      <c r="V121" s="1"/>
      <c r="W121" s="1"/>
      <c r="X121" s="1"/>
      <c r="Y121" s="1"/>
      <c r="Z121" s="1"/>
    </row>
    <row r="122" spans="1:26" ht="15.75" customHeight="1">
      <c r="A122" s="6"/>
      <c r="B122" s="1"/>
      <c r="C122" s="2"/>
      <c r="D122" s="4"/>
      <c r="E122" s="4"/>
      <c r="F122" s="2"/>
      <c r="G122" s="6"/>
      <c r="H122" s="1"/>
      <c r="I122" s="2"/>
      <c r="J122" s="1"/>
      <c r="K122" s="1"/>
      <c r="L122" s="1"/>
      <c r="M122" s="1"/>
      <c r="N122" s="1"/>
      <c r="O122" s="1"/>
      <c r="P122" s="1"/>
      <c r="Q122" s="1"/>
      <c r="R122" s="1"/>
      <c r="S122" s="1"/>
      <c r="T122" s="1"/>
      <c r="U122" s="1"/>
      <c r="V122" s="1"/>
      <c r="W122" s="1"/>
      <c r="X122" s="1"/>
      <c r="Y122" s="1"/>
      <c r="Z122" s="1"/>
    </row>
    <row r="123" spans="1:26" ht="15.75" customHeight="1">
      <c r="A123" s="6"/>
      <c r="B123" s="1"/>
      <c r="C123" s="2"/>
      <c r="D123" s="4"/>
      <c r="E123" s="4"/>
      <c r="F123" s="2"/>
      <c r="G123" s="6"/>
      <c r="H123" s="1"/>
      <c r="I123" s="2"/>
      <c r="J123" s="1"/>
      <c r="K123" s="1"/>
      <c r="L123" s="1"/>
      <c r="M123" s="1"/>
      <c r="N123" s="1"/>
      <c r="O123" s="1"/>
      <c r="P123" s="1"/>
      <c r="Q123" s="1"/>
      <c r="R123" s="1"/>
      <c r="S123" s="1"/>
      <c r="T123" s="1"/>
      <c r="U123" s="1"/>
      <c r="V123" s="1"/>
      <c r="W123" s="1"/>
      <c r="X123" s="1"/>
      <c r="Y123" s="1"/>
      <c r="Z123" s="1"/>
    </row>
    <row r="124" spans="1:26" ht="15.75" customHeight="1">
      <c r="A124" s="6"/>
      <c r="B124" s="1"/>
      <c r="C124" s="2"/>
      <c r="D124" s="4"/>
      <c r="E124" s="4"/>
      <c r="F124" s="2"/>
      <c r="G124" s="6"/>
      <c r="H124" s="1"/>
      <c r="I124" s="2"/>
      <c r="J124" s="1"/>
      <c r="K124" s="1"/>
      <c r="L124" s="1"/>
      <c r="M124" s="1"/>
      <c r="N124" s="1"/>
      <c r="O124" s="1"/>
      <c r="P124" s="1"/>
      <c r="Q124" s="1"/>
      <c r="R124" s="1"/>
      <c r="S124" s="1"/>
      <c r="T124" s="1"/>
      <c r="U124" s="1"/>
      <c r="V124" s="1"/>
      <c r="W124" s="1"/>
      <c r="X124" s="1"/>
      <c r="Y124" s="1"/>
      <c r="Z124" s="1"/>
    </row>
    <row r="125" spans="1:26" ht="15.75" customHeight="1">
      <c r="A125" s="6"/>
      <c r="B125" s="1"/>
      <c r="C125" s="2"/>
      <c r="D125" s="4"/>
      <c r="E125" s="4"/>
      <c r="F125" s="2"/>
      <c r="G125" s="6"/>
      <c r="H125" s="1"/>
      <c r="I125" s="2"/>
      <c r="J125" s="1"/>
      <c r="K125" s="1"/>
      <c r="L125" s="1"/>
      <c r="M125" s="1"/>
      <c r="N125" s="1"/>
      <c r="O125" s="1"/>
      <c r="P125" s="1"/>
      <c r="Q125" s="1"/>
      <c r="R125" s="1"/>
      <c r="S125" s="1"/>
      <c r="T125" s="1"/>
      <c r="U125" s="1"/>
      <c r="V125" s="1"/>
      <c r="W125" s="1"/>
      <c r="X125" s="1"/>
      <c r="Y125" s="1"/>
      <c r="Z125" s="1"/>
    </row>
    <row r="126" spans="1:26" ht="15.75" customHeight="1">
      <c r="A126" s="6"/>
      <c r="B126" s="1"/>
      <c r="C126" s="2"/>
      <c r="D126" s="4"/>
      <c r="E126" s="4"/>
      <c r="F126" s="2"/>
      <c r="G126" s="6"/>
      <c r="H126" s="1"/>
      <c r="I126" s="2"/>
      <c r="J126" s="1"/>
      <c r="K126" s="1"/>
      <c r="L126" s="1"/>
      <c r="M126" s="1"/>
      <c r="N126" s="1"/>
      <c r="O126" s="1"/>
      <c r="P126" s="1"/>
      <c r="Q126" s="1"/>
      <c r="R126" s="1"/>
      <c r="S126" s="1"/>
      <c r="T126" s="1"/>
      <c r="U126" s="1"/>
      <c r="V126" s="1"/>
      <c r="W126" s="1"/>
      <c r="X126" s="1"/>
      <c r="Y126" s="1"/>
      <c r="Z126" s="1"/>
    </row>
    <row r="127" spans="1:26" ht="15.75" customHeight="1">
      <c r="A127" s="6"/>
      <c r="B127" s="1"/>
      <c r="C127" s="2"/>
      <c r="D127" s="4"/>
      <c r="E127" s="4"/>
      <c r="F127" s="2"/>
      <c r="G127" s="6"/>
      <c r="H127" s="1"/>
      <c r="I127" s="2"/>
      <c r="J127" s="1"/>
      <c r="K127" s="1"/>
      <c r="L127" s="1"/>
      <c r="M127" s="1"/>
      <c r="N127" s="1"/>
      <c r="O127" s="1"/>
      <c r="P127" s="1"/>
      <c r="Q127" s="1"/>
      <c r="R127" s="1"/>
      <c r="S127" s="1"/>
      <c r="T127" s="1"/>
      <c r="U127" s="1"/>
      <c r="V127" s="1"/>
      <c r="W127" s="1"/>
      <c r="X127" s="1"/>
      <c r="Y127" s="1"/>
      <c r="Z127" s="1"/>
    </row>
    <row r="128" spans="1:26" ht="15.75" customHeight="1">
      <c r="A128" s="6"/>
      <c r="B128" s="1"/>
      <c r="C128" s="2"/>
      <c r="D128" s="4"/>
      <c r="E128" s="4"/>
      <c r="F128" s="2"/>
      <c r="G128" s="6"/>
      <c r="H128" s="1"/>
      <c r="I128" s="2"/>
      <c r="J128" s="1"/>
      <c r="K128" s="1"/>
      <c r="L128" s="1"/>
      <c r="M128" s="1"/>
      <c r="N128" s="1"/>
      <c r="O128" s="1"/>
      <c r="P128" s="1"/>
      <c r="Q128" s="1"/>
      <c r="R128" s="1"/>
      <c r="S128" s="1"/>
      <c r="T128" s="1"/>
      <c r="U128" s="1"/>
      <c r="V128" s="1"/>
      <c r="W128" s="1"/>
      <c r="X128" s="1"/>
      <c r="Y128" s="1"/>
      <c r="Z128" s="1"/>
    </row>
    <row r="129" spans="1:26" ht="15.75" customHeight="1">
      <c r="A129" s="6"/>
      <c r="B129" s="1"/>
      <c r="C129" s="2"/>
      <c r="D129" s="4"/>
      <c r="E129" s="4"/>
      <c r="F129" s="2"/>
      <c r="G129" s="6"/>
      <c r="H129" s="1"/>
      <c r="I129" s="2"/>
      <c r="J129" s="1"/>
      <c r="K129" s="1"/>
      <c r="L129" s="1"/>
      <c r="M129" s="1"/>
      <c r="N129" s="1"/>
      <c r="O129" s="1"/>
      <c r="P129" s="1"/>
      <c r="Q129" s="1"/>
      <c r="R129" s="1"/>
      <c r="S129" s="1"/>
      <c r="T129" s="1"/>
      <c r="U129" s="1"/>
      <c r="V129" s="1"/>
      <c r="W129" s="1"/>
      <c r="X129" s="1"/>
      <c r="Y129" s="1"/>
      <c r="Z129" s="1"/>
    </row>
    <row r="130" spans="1:26" ht="15.75" customHeight="1">
      <c r="A130" s="6"/>
      <c r="B130" s="1"/>
      <c r="C130" s="2"/>
      <c r="D130" s="4"/>
      <c r="E130" s="4"/>
      <c r="F130" s="2"/>
      <c r="G130" s="6"/>
      <c r="H130" s="1"/>
      <c r="I130" s="2"/>
      <c r="J130" s="1"/>
      <c r="K130" s="1"/>
      <c r="L130" s="1"/>
      <c r="M130" s="1"/>
      <c r="N130" s="1"/>
      <c r="O130" s="1"/>
      <c r="P130" s="1"/>
      <c r="Q130" s="1"/>
      <c r="R130" s="1"/>
      <c r="S130" s="1"/>
      <c r="T130" s="1"/>
      <c r="U130" s="1"/>
      <c r="V130" s="1"/>
      <c r="W130" s="1"/>
      <c r="X130" s="1"/>
      <c r="Y130" s="1"/>
      <c r="Z130" s="1"/>
    </row>
    <row r="131" spans="1:26" ht="15.75" customHeight="1">
      <c r="A131" s="6"/>
      <c r="B131" s="1"/>
      <c r="C131" s="2"/>
      <c r="D131" s="4"/>
      <c r="E131" s="4"/>
      <c r="F131" s="2"/>
      <c r="G131" s="6"/>
      <c r="H131" s="1"/>
      <c r="I131" s="2"/>
      <c r="J131" s="1"/>
      <c r="K131" s="1"/>
      <c r="L131" s="1"/>
      <c r="M131" s="1"/>
      <c r="N131" s="1"/>
      <c r="O131" s="1"/>
      <c r="P131" s="1"/>
      <c r="Q131" s="1"/>
      <c r="R131" s="1"/>
      <c r="S131" s="1"/>
      <c r="T131" s="1"/>
      <c r="U131" s="1"/>
      <c r="V131" s="1"/>
      <c r="W131" s="1"/>
      <c r="X131" s="1"/>
      <c r="Y131" s="1"/>
      <c r="Z131" s="1"/>
    </row>
    <row r="132" spans="1:26" ht="15.75" customHeight="1">
      <c r="A132" s="6"/>
      <c r="B132" s="1"/>
      <c r="C132" s="2"/>
      <c r="D132" s="4"/>
      <c r="E132" s="4"/>
      <c r="F132" s="2"/>
      <c r="G132" s="6"/>
      <c r="H132" s="1"/>
      <c r="I132" s="2"/>
      <c r="J132" s="1"/>
      <c r="K132" s="1"/>
      <c r="L132" s="1"/>
      <c r="M132" s="1"/>
      <c r="N132" s="1"/>
      <c r="O132" s="1"/>
      <c r="P132" s="1"/>
      <c r="Q132" s="1"/>
      <c r="R132" s="1"/>
      <c r="S132" s="1"/>
      <c r="T132" s="1"/>
      <c r="U132" s="1"/>
      <c r="V132" s="1"/>
      <c r="W132" s="1"/>
      <c r="X132" s="1"/>
      <c r="Y132" s="1"/>
      <c r="Z132" s="1"/>
    </row>
    <row r="133" spans="1:26" ht="15.75" customHeight="1">
      <c r="A133" s="6"/>
      <c r="B133" s="1"/>
      <c r="C133" s="2"/>
      <c r="D133" s="4"/>
      <c r="E133" s="4"/>
      <c r="F133" s="2"/>
      <c r="G133" s="6"/>
      <c r="H133" s="1"/>
      <c r="I133" s="2"/>
      <c r="J133" s="1"/>
      <c r="K133" s="1"/>
      <c r="L133" s="1"/>
      <c r="M133" s="1"/>
      <c r="N133" s="1"/>
      <c r="O133" s="1"/>
      <c r="P133" s="1"/>
      <c r="Q133" s="1"/>
      <c r="R133" s="1"/>
      <c r="S133" s="1"/>
      <c r="T133" s="1"/>
      <c r="U133" s="1"/>
      <c r="V133" s="1"/>
      <c r="W133" s="1"/>
      <c r="X133" s="1"/>
      <c r="Y133" s="1"/>
      <c r="Z133" s="1"/>
    </row>
    <row r="134" spans="1:26" ht="15.75" customHeight="1">
      <c r="A134" s="6"/>
      <c r="B134" s="1"/>
      <c r="C134" s="2"/>
      <c r="D134" s="4"/>
      <c r="E134" s="4"/>
      <c r="F134" s="2"/>
      <c r="G134" s="6"/>
      <c r="H134" s="1"/>
      <c r="I134" s="2"/>
      <c r="J134" s="1"/>
      <c r="K134" s="1"/>
      <c r="L134" s="1"/>
      <c r="M134" s="1"/>
      <c r="N134" s="1"/>
      <c r="O134" s="1"/>
      <c r="P134" s="1"/>
      <c r="Q134" s="1"/>
      <c r="R134" s="1"/>
      <c r="S134" s="1"/>
      <c r="T134" s="1"/>
      <c r="U134" s="1"/>
      <c r="V134" s="1"/>
      <c r="W134" s="1"/>
      <c r="X134" s="1"/>
      <c r="Y134" s="1"/>
      <c r="Z134" s="1"/>
    </row>
    <row r="135" spans="1:26" ht="15.75" customHeight="1">
      <c r="A135" s="6"/>
      <c r="B135" s="1"/>
      <c r="C135" s="2"/>
      <c r="D135" s="4"/>
      <c r="E135" s="4"/>
      <c r="F135" s="2"/>
      <c r="G135" s="6"/>
      <c r="H135" s="1"/>
      <c r="I135" s="2"/>
      <c r="J135" s="1"/>
      <c r="K135" s="1"/>
      <c r="L135" s="1"/>
      <c r="M135" s="1"/>
      <c r="N135" s="1"/>
      <c r="O135" s="1"/>
      <c r="P135" s="1"/>
      <c r="Q135" s="1"/>
      <c r="R135" s="1"/>
      <c r="S135" s="1"/>
      <c r="T135" s="1"/>
      <c r="U135" s="1"/>
      <c r="V135" s="1"/>
      <c r="W135" s="1"/>
      <c r="X135" s="1"/>
      <c r="Y135" s="1"/>
      <c r="Z135" s="1"/>
    </row>
    <row r="136" spans="1:26" ht="15.75" customHeight="1">
      <c r="A136" s="6"/>
      <c r="B136" s="1"/>
      <c r="C136" s="2"/>
      <c r="D136" s="4"/>
      <c r="E136" s="4"/>
      <c r="F136" s="2"/>
      <c r="G136" s="6"/>
      <c r="H136" s="1"/>
      <c r="I136" s="2"/>
      <c r="J136" s="1"/>
      <c r="K136" s="1"/>
      <c r="L136" s="1"/>
      <c r="M136" s="1"/>
      <c r="N136" s="1"/>
      <c r="O136" s="1"/>
      <c r="P136" s="1"/>
      <c r="Q136" s="1"/>
      <c r="R136" s="1"/>
      <c r="S136" s="1"/>
      <c r="T136" s="1"/>
      <c r="U136" s="1"/>
      <c r="V136" s="1"/>
      <c r="W136" s="1"/>
      <c r="X136" s="1"/>
      <c r="Y136" s="1"/>
      <c r="Z136" s="1"/>
    </row>
    <row r="137" spans="1:26" ht="15.75" customHeight="1">
      <c r="A137" s="6"/>
      <c r="B137" s="1"/>
      <c r="C137" s="2"/>
      <c r="D137" s="4"/>
      <c r="E137" s="4"/>
      <c r="F137" s="2"/>
      <c r="G137" s="6"/>
      <c r="H137" s="1"/>
      <c r="I137" s="2"/>
      <c r="J137" s="1"/>
      <c r="K137" s="1"/>
      <c r="L137" s="1"/>
      <c r="M137" s="1"/>
      <c r="N137" s="1"/>
      <c r="O137" s="1"/>
      <c r="P137" s="1"/>
      <c r="Q137" s="1"/>
      <c r="R137" s="1"/>
      <c r="S137" s="1"/>
      <c r="T137" s="1"/>
      <c r="U137" s="1"/>
      <c r="V137" s="1"/>
      <c r="W137" s="1"/>
      <c r="X137" s="1"/>
      <c r="Y137" s="1"/>
      <c r="Z137" s="1"/>
    </row>
    <row r="138" spans="1:26" ht="15.75" customHeight="1">
      <c r="A138" s="6"/>
      <c r="B138" s="1"/>
      <c r="C138" s="2"/>
      <c r="D138" s="4"/>
      <c r="E138" s="4"/>
      <c r="F138" s="2"/>
      <c r="G138" s="6"/>
      <c r="H138" s="1"/>
      <c r="I138" s="2"/>
      <c r="J138" s="1"/>
      <c r="K138" s="1"/>
      <c r="L138" s="1"/>
      <c r="M138" s="1"/>
      <c r="N138" s="1"/>
      <c r="O138" s="1"/>
      <c r="P138" s="1"/>
      <c r="Q138" s="1"/>
      <c r="R138" s="1"/>
      <c r="S138" s="1"/>
      <c r="T138" s="1"/>
      <c r="U138" s="1"/>
      <c r="V138" s="1"/>
      <c r="W138" s="1"/>
      <c r="X138" s="1"/>
      <c r="Y138" s="1"/>
      <c r="Z138" s="1"/>
    </row>
    <row r="139" spans="1:26" ht="15.75" customHeight="1">
      <c r="A139" s="6"/>
      <c r="B139" s="1"/>
      <c r="C139" s="2"/>
      <c r="D139" s="4"/>
      <c r="E139" s="4"/>
      <c r="F139" s="2"/>
      <c r="G139" s="6"/>
      <c r="H139" s="1"/>
      <c r="I139" s="2"/>
      <c r="J139" s="1"/>
      <c r="K139" s="1"/>
      <c r="L139" s="1"/>
      <c r="M139" s="1"/>
      <c r="N139" s="1"/>
      <c r="O139" s="1"/>
      <c r="P139" s="1"/>
      <c r="Q139" s="1"/>
      <c r="R139" s="1"/>
      <c r="S139" s="1"/>
      <c r="T139" s="1"/>
      <c r="U139" s="1"/>
      <c r="V139" s="1"/>
      <c r="W139" s="1"/>
      <c r="X139" s="1"/>
      <c r="Y139" s="1"/>
      <c r="Z139" s="1"/>
    </row>
    <row r="140" spans="1:26" ht="15.75" customHeight="1">
      <c r="A140" s="6"/>
      <c r="B140" s="1"/>
      <c r="C140" s="2"/>
      <c r="D140" s="4"/>
      <c r="E140" s="4"/>
      <c r="F140" s="2"/>
      <c r="G140" s="6"/>
      <c r="H140" s="1"/>
      <c r="I140" s="2"/>
      <c r="J140" s="1"/>
      <c r="K140" s="1"/>
      <c r="L140" s="1"/>
      <c r="M140" s="1"/>
      <c r="N140" s="1"/>
      <c r="O140" s="1"/>
      <c r="P140" s="1"/>
      <c r="Q140" s="1"/>
      <c r="R140" s="1"/>
      <c r="S140" s="1"/>
      <c r="T140" s="1"/>
      <c r="U140" s="1"/>
      <c r="V140" s="1"/>
      <c r="W140" s="1"/>
      <c r="X140" s="1"/>
      <c r="Y140" s="1"/>
      <c r="Z140" s="1"/>
    </row>
    <row r="141" spans="1:26" ht="15.75" customHeight="1">
      <c r="A141" s="6"/>
      <c r="B141" s="1"/>
      <c r="C141" s="2"/>
      <c r="D141" s="4"/>
      <c r="E141" s="4"/>
      <c r="F141" s="2"/>
      <c r="G141" s="6"/>
      <c r="H141" s="1"/>
      <c r="I141" s="2"/>
      <c r="J141" s="1"/>
      <c r="K141" s="1"/>
      <c r="L141" s="1"/>
      <c r="M141" s="1"/>
      <c r="N141" s="1"/>
      <c r="O141" s="1"/>
      <c r="P141" s="1"/>
      <c r="Q141" s="1"/>
      <c r="R141" s="1"/>
      <c r="S141" s="1"/>
      <c r="T141" s="1"/>
      <c r="U141" s="1"/>
      <c r="V141" s="1"/>
      <c r="W141" s="1"/>
      <c r="X141" s="1"/>
      <c r="Y141" s="1"/>
      <c r="Z141" s="1"/>
    </row>
    <row r="142" spans="1:26" ht="15.75" customHeight="1">
      <c r="A142" s="6"/>
      <c r="B142" s="1"/>
      <c r="C142" s="2"/>
      <c r="D142" s="4"/>
      <c r="E142" s="4"/>
      <c r="F142" s="2"/>
      <c r="G142" s="6"/>
      <c r="H142" s="1"/>
      <c r="I142" s="2"/>
      <c r="J142" s="1"/>
      <c r="K142" s="1"/>
      <c r="L142" s="1"/>
      <c r="M142" s="1"/>
      <c r="N142" s="1"/>
      <c r="O142" s="1"/>
      <c r="P142" s="1"/>
      <c r="Q142" s="1"/>
      <c r="R142" s="1"/>
      <c r="S142" s="1"/>
      <c r="T142" s="1"/>
      <c r="U142" s="1"/>
      <c r="V142" s="1"/>
      <c r="W142" s="1"/>
      <c r="X142" s="1"/>
      <c r="Y142" s="1"/>
      <c r="Z142" s="1"/>
    </row>
    <row r="143" spans="1:26" ht="15.75" customHeight="1">
      <c r="A143" s="6"/>
      <c r="B143" s="1"/>
      <c r="C143" s="2"/>
      <c r="D143" s="4"/>
      <c r="E143" s="4"/>
      <c r="F143" s="2"/>
      <c r="G143" s="6"/>
      <c r="H143" s="1"/>
      <c r="I143" s="2"/>
      <c r="J143" s="1"/>
      <c r="K143" s="1"/>
      <c r="L143" s="1"/>
      <c r="M143" s="1"/>
      <c r="N143" s="1"/>
      <c r="O143" s="1"/>
      <c r="P143" s="1"/>
      <c r="Q143" s="1"/>
      <c r="R143" s="1"/>
      <c r="S143" s="1"/>
      <c r="T143" s="1"/>
      <c r="U143" s="1"/>
      <c r="V143" s="1"/>
      <c r="W143" s="1"/>
      <c r="X143" s="1"/>
      <c r="Y143" s="1"/>
      <c r="Z143" s="1"/>
    </row>
    <row r="144" spans="1:26" ht="15.75" customHeight="1">
      <c r="A144" s="6"/>
      <c r="B144" s="1"/>
      <c r="C144" s="2"/>
      <c r="D144" s="4"/>
      <c r="E144" s="4"/>
      <c r="F144" s="2"/>
      <c r="G144" s="6"/>
      <c r="H144" s="1"/>
      <c r="I144" s="2"/>
      <c r="J144" s="1"/>
      <c r="K144" s="1"/>
      <c r="L144" s="1"/>
      <c r="M144" s="1"/>
      <c r="N144" s="1"/>
      <c r="O144" s="1"/>
      <c r="P144" s="1"/>
      <c r="Q144" s="1"/>
      <c r="R144" s="1"/>
      <c r="S144" s="1"/>
      <c r="T144" s="1"/>
      <c r="U144" s="1"/>
      <c r="V144" s="1"/>
      <c r="W144" s="1"/>
      <c r="X144" s="1"/>
      <c r="Y144" s="1"/>
      <c r="Z144" s="1"/>
    </row>
    <row r="145" spans="1:26" ht="15.75" customHeight="1">
      <c r="A145" s="6"/>
      <c r="B145" s="1"/>
      <c r="C145" s="2"/>
      <c r="D145" s="4"/>
      <c r="E145" s="4"/>
      <c r="F145" s="2"/>
      <c r="G145" s="6"/>
      <c r="H145" s="1"/>
      <c r="I145" s="2"/>
      <c r="J145" s="1"/>
      <c r="K145" s="1"/>
      <c r="L145" s="1"/>
      <c r="M145" s="1"/>
      <c r="N145" s="1"/>
      <c r="O145" s="1"/>
      <c r="P145" s="1"/>
      <c r="Q145" s="1"/>
      <c r="R145" s="1"/>
      <c r="S145" s="1"/>
      <c r="T145" s="1"/>
      <c r="U145" s="1"/>
      <c r="V145" s="1"/>
      <c r="W145" s="1"/>
      <c r="X145" s="1"/>
      <c r="Y145" s="1"/>
      <c r="Z145" s="1"/>
    </row>
    <row r="146" spans="1:26" ht="15.75" customHeight="1">
      <c r="A146" s="6"/>
      <c r="B146" s="1"/>
      <c r="C146" s="2"/>
      <c r="D146" s="4"/>
      <c r="E146" s="4"/>
      <c r="F146" s="2"/>
      <c r="G146" s="6"/>
      <c r="H146" s="1"/>
      <c r="I146" s="2"/>
      <c r="J146" s="1"/>
      <c r="K146" s="1"/>
      <c r="L146" s="1"/>
      <c r="M146" s="1"/>
      <c r="N146" s="1"/>
      <c r="O146" s="1"/>
      <c r="P146" s="1"/>
      <c r="Q146" s="1"/>
      <c r="R146" s="1"/>
      <c r="S146" s="1"/>
      <c r="T146" s="1"/>
      <c r="U146" s="1"/>
      <c r="V146" s="1"/>
      <c r="W146" s="1"/>
      <c r="X146" s="1"/>
      <c r="Y146" s="1"/>
      <c r="Z146" s="1"/>
    </row>
    <row r="147" spans="1:26" ht="15.75" customHeight="1">
      <c r="A147" s="6"/>
      <c r="B147" s="1"/>
      <c r="C147" s="2"/>
      <c r="D147" s="4"/>
      <c r="E147" s="4"/>
      <c r="F147" s="2"/>
      <c r="G147" s="6"/>
      <c r="H147" s="1"/>
      <c r="I147" s="2"/>
      <c r="J147" s="1"/>
      <c r="K147" s="1"/>
      <c r="L147" s="1"/>
      <c r="M147" s="1"/>
      <c r="N147" s="1"/>
      <c r="O147" s="1"/>
      <c r="P147" s="1"/>
      <c r="Q147" s="1"/>
      <c r="R147" s="1"/>
      <c r="S147" s="1"/>
      <c r="T147" s="1"/>
      <c r="U147" s="1"/>
      <c r="V147" s="1"/>
      <c r="W147" s="1"/>
      <c r="X147" s="1"/>
      <c r="Y147" s="1"/>
      <c r="Z147" s="1"/>
    </row>
    <row r="148" spans="1:26" ht="15.75" customHeight="1">
      <c r="A148" s="6"/>
      <c r="B148" s="1"/>
      <c r="C148" s="2"/>
      <c r="D148" s="4"/>
      <c r="E148" s="4"/>
      <c r="F148" s="2"/>
      <c r="G148" s="6"/>
      <c r="H148" s="1"/>
      <c r="I148" s="2"/>
      <c r="J148" s="1"/>
      <c r="K148" s="1"/>
      <c r="L148" s="1"/>
      <c r="M148" s="1"/>
      <c r="N148" s="1"/>
      <c r="O148" s="1"/>
      <c r="P148" s="1"/>
      <c r="Q148" s="1"/>
      <c r="R148" s="1"/>
      <c r="S148" s="1"/>
      <c r="T148" s="1"/>
      <c r="U148" s="1"/>
      <c r="V148" s="1"/>
      <c r="W148" s="1"/>
      <c r="X148" s="1"/>
      <c r="Y148" s="1"/>
      <c r="Z148" s="1"/>
    </row>
    <row r="149" spans="1:26" ht="15.75" customHeight="1">
      <c r="A149" s="6"/>
      <c r="B149" s="1"/>
      <c r="C149" s="2"/>
      <c r="D149" s="4"/>
      <c r="E149" s="4"/>
      <c r="F149" s="2"/>
      <c r="G149" s="6"/>
      <c r="H149" s="1"/>
      <c r="I149" s="2"/>
      <c r="J149" s="1"/>
      <c r="K149" s="1"/>
      <c r="L149" s="1"/>
      <c r="M149" s="1"/>
      <c r="N149" s="1"/>
      <c r="O149" s="1"/>
      <c r="P149" s="1"/>
      <c r="Q149" s="1"/>
      <c r="R149" s="1"/>
      <c r="S149" s="1"/>
      <c r="T149" s="1"/>
      <c r="U149" s="1"/>
      <c r="V149" s="1"/>
      <c r="W149" s="1"/>
      <c r="X149" s="1"/>
      <c r="Y149" s="1"/>
      <c r="Z149" s="1"/>
    </row>
    <row r="150" spans="1:26" ht="15.75" customHeight="1">
      <c r="A150" s="6"/>
      <c r="B150" s="1"/>
      <c r="C150" s="2"/>
      <c r="D150" s="4"/>
      <c r="E150" s="4"/>
      <c r="F150" s="2"/>
      <c r="G150" s="6"/>
      <c r="H150" s="1"/>
      <c r="I150" s="2"/>
      <c r="J150" s="1"/>
      <c r="K150" s="1"/>
      <c r="L150" s="1"/>
      <c r="M150" s="1"/>
      <c r="N150" s="1"/>
      <c r="O150" s="1"/>
      <c r="P150" s="1"/>
      <c r="Q150" s="1"/>
      <c r="R150" s="1"/>
      <c r="S150" s="1"/>
      <c r="T150" s="1"/>
      <c r="U150" s="1"/>
      <c r="V150" s="1"/>
      <c r="W150" s="1"/>
      <c r="X150" s="1"/>
      <c r="Y150" s="1"/>
      <c r="Z150" s="1"/>
    </row>
    <row r="151" spans="1:26" ht="15.75" customHeight="1">
      <c r="A151" s="6"/>
      <c r="B151" s="1"/>
      <c r="C151" s="2"/>
      <c r="D151" s="4"/>
      <c r="E151" s="4"/>
      <c r="F151" s="2"/>
      <c r="G151" s="6"/>
      <c r="H151" s="1"/>
      <c r="I151" s="2"/>
      <c r="J151" s="1"/>
      <c r="K151" s="1"/>
      <c r="L151" s="1"/>
      <c r="M151" s="1"/>
      <c r="N151" s="1"/>
      <c r="O151" s="1"/>
      <c r="P151" s="1"/>
      <c r="Q151" s="1"/>
      <c r="R151" s="1"/>
      <c r="S151" s="1"/>
      <c r="T151" s="1"/>
      <c r="U151" s="1"/>
      <c r="V151" s="1"/>
      <c r="W151" s="1"/>
      <c r="X151" s="1"/>
      <c r="Y151" s="1"/>
      <c r="Z151" s="1"/>
    </row>
    <row r="152" spans="1:26" ht="15.75" customHeight="1">
      <c r="A152" s="6"/>
      <c r="B152" s="1"/>
      <c r="C152" s="2"/>
      <c r="D152" s="4"/>
      <c r="E152" s="4"/>
      <c r="F152" s="2"/>
      <c r="G152" s="6"/>
      <c r="H152" s="1"/>
      <c r="I152" s="2"/>
      <c r="J152" s="1"/>
      <c r="K152" s="1"/>
      <c r="L152" s="1"/>
      <c r="M152" s="1"/>
      <c r="N152" s="1"/>
      <c r="O152" s="1"/>
      <c r="P152" s="1"/>
      <c r="Q152" s="1"/>
      <c r="R152" s="1"/>
      <c r="S152" s="1"/>
      <c r="T152" s="1"/>
      <c r="U152" s="1"/>
      <c r="V152" s="1"/>
      <c r="W152" s="1"/>
      <c r="X152" s="1"/>
      <c r="Y152" s="1"/>
      <c r="Z152" s="1"/>
    </row>
    <row r="153" spans="1:26" ht="15.75" customHeight="1">
      <c r="A153" s="6"/>
      <c r="B153" s="1"/>
      <c r="C153" s="2"/>
      <c r="D153" s="4"/>
      <c r="E153" s="4"/>
      <c r="F153" s="2"/>
      <c r="G153" s="6"/>
      <c r="H153" s="1"/>
      <c r="I153" s="2"/>
      <c r="J153" s="1"/>
      <c r="K153" s="1"/>
      <c r="L153" s="1"/>
      <c r="M153" s="1"/>
      <c r="N153" s="1"/>
      <c r="O153" s="1"/>
      <c r="P153" s="1"/>
      <c r="Q153" s="1"/>
      <c r="R153" s="1"/>
      <c r="S153" s="1"/>
      <c r="T153" s="1"/>
      <c r="U153" s="1"/>
      <c r="V153" s="1"/>
      <c r="W153" s="1"/>
      <c r="X153" s="1"/>
      <c r="Y153" s="1"/>
      <c r="Z153" s="1"/>
    </row>
    <row r="154" spans="1:26" ht="15.75" customHeight="1">
      <c r="A154" s="6"/>
      <c r="B154" s="1"/>
      <c r="C154" s="2"/>
      <c r="D154" s="4"/>
      <c r="E154" s="4"/>
      <c r="F154" s="2"/>
      <c r="G154" s="6"/>
      <c r="H154" s="1"/>
      <c r="I154" s="2"/>
      <c r="J154" s="1"/>
      <c r="K154" s="1"/>
      <c r="L154" s="1"/>
      <c r="M154" s="1"/>
      <c r="N154" s="1"/>
      <c r="O154" s="1"/>
      <c r="P154" s="1"/>
      <c r="Q154" s="1"/>
      <c r="R154" s="1"/>
      <c r="S154" s="1"/>
      <c r="T154" s="1"/>
      <c r="U154" s="1"/>
      <c r="V154" s="1"/>
      <c r="W154" s="1"/>
      <c r="X154" s="1"/>
      <c r="Y154" s="1"/>
      <c r="Z154" s="1"/>
    </row>
    <row r="155" spans="1:26" ht="15.75" customHeight="1">
      <c r="A155" s="6"/>
      <c r="B155" s="1"/>
      <c r="C155" s="2"/>
      <c r="D155" s="4"/>
      <c r="E155" s="4"/>
      <c r="F155" s="2"/>
      <c r="G155" s="6"/>
      <c r="H155" s="1"/>
      <c r="I155" s="2"/>
      <c r="J155" s="1"/>
      <c r="K155" s="1"/>
      <c r="L155" s="1"/>
      <c r="M155" s="1"/>
      <c r="N155" s="1"/>
      <c r="O155" s="1"/>
      <c r="P155" s="1"/>
      <c r="Q155" s="1"/>
      <c r="R155" s="1"/>
      <c r="S155" s="1"/>
      <c r="T155" s="1"/>
      <c r="U155" s="1"/>
      <c r="V155" s="1"/>
      <c r="W155" s="1"/>
      <c r="X155" s="1"/>
      <c r="Y155" s="1"/>
      <c r="Z155" s="1"/>
    </row>
    <row r="156" spans="1:26" ht="15.75" customHeight="1">
      <c r="A156" s="6"/>
      <c r="B156" s="1"/>
      <c r="C156" s="2"/>
      <c r="D156" s="4"/>
      <c r="E156" s="4"/>
      <c r="F156" s="2"/>
      <c r="G156" s="6"/>
      <c r="H156" s="1"/>
      <c r="I156" s="2"/>
      <c r="J156" s="1"/>
      <c r="K156" s="1"/>
      <c r="L156" s="1"/>
      <c r="M156" s="1"/>
      <c r="N156" s="1"/>
      <c r="O156" s="1"/>
      <c r="P156" s="1"/>
      <c r="Q156" s="1"/>
      <c r="R156" s="1"/>
      <c r="S156" s="1"/>
      <c r="T156" s="1"/>
      <c r="U156" s="1"/>
      <c r="V156" s="1"/>
      <c r="W156" s="1"/>
      <c r="X156" s="1"/>
      <c r="Y156" s="1"/>
      <c r="Z156" s="1"/>
    </row>
    <row r="157" spans="1:26" ht="15.75" customHeight="1">
      <c r="A157" s="6"/>
      <c r="B157" s="1"/>
      <c r="C157" s="2"/>
      <c r="D157" s="4"/>
      <c r="E157" s="4"/>
      <c r="F157" s="2"/>
      <c r="G157" s="6"/>
      <c r="H157" s="1"/>
      <c r="I157" s="2"/>
      <c r="J157" s="1"/>
      <c r="K157" s="1"/>
      <c r="L157" s="1"/>
      <c r="M157" s="1"/>
      <c r="N157" s="1"/>
      <c r="O157" s="1"/>
      <c r="P157" s="1"/>
      <c r="Q157" s="1"/>
      <c r="R157" s="1"/>
      <c r="S157" s="1"/>
      <c r="T157" s="1"/>
      <c r="U157" s="1"/>
      <c r="V157" s="1"/>
      <c r="W157" s="1"/>
      <c r="X157" s="1"/>
      <c r="Y157" s="1"/>
      <c r="Z157" s="1"/>
    </row>
    <row r="158" spans="1:26" ht="15.75" customHeight="1">
      <c r="A158" s="6"/>
      <c r="B158" s="1"/>
      <c r="C158" s="2"/>
      <c r="D158" s="4"/>
      <c r="E158" s="4"/>
      <c r="F158" s="2"/>
      <c r="G158" s="6"/>
      <c r="H158" s="1"/>
      <c r="I158" s="2"/>
      <c r="J158" s="1"/>
      <c r="K158" s="1"/>
      <c r="L158" s="1"/>
      <c r="M158" s="1"/>
      <c r="N158" s="1"/>
      <c r="O158" s="1"/>
      <c r="P158" s="1"/>
      <c r="Q158" s="1"/>
      <c r="R158" s="1"/>
      <c r="S158" s="1"/>
      <c r="T158" s="1"/>
      <c r="U158" s="1"/>
      <c r="V158" s="1"/>
      <c r="W158" s="1"/>
      <c r="X158" s="1"/>
      <c r="Y158" s="1"/>
      <c r="Z158" s="1"/>
    </row>
    <row r="159" spans="1:26" ht="15.75" customHeight="1">
      <c r="A159" s="6"/>
      <c r="B159" s="1"/>
      <c r="C159" s="2"/>
      <c r="D159" s="4"/>
      <c r="E159" s="4"/>
      <c r="F159" s="2"/>
      <c r="G159" s="6"/>
      <c r="H159" s="1"/>
      <c r="I159" s="2"/>
      <c r="J159" s="1"/>
      <c r="K159" s="1"/>
      <c r="L159" s="1"/>
      <c r="M159" s="1"/>
      <c r="N159" s="1"/>
      <c r="O159" s="1"/>
      <c r="P159" s="1"/>
      <c r="Q159" s="1"/>
      <c r="R159" s="1"/>
      <c r="S159" s="1"/>
      <c r="T159" s="1"/>
      <c r="U159" s="1"/>
      <c r="V159" s="1"/>
      <c r="W159" s="1"/>
      <c r="X159" s="1"/>
      <c r="Y159" s="1"/>
      <c r="Z159" s="1"/>
    </row>
    <row r="160" spans="1:26" ht="15.75" customHeight="1">
      <c r="A160" s="6"/>
      <c r="B160" s="1"/>
      <c r="C160" s="2"/>
      <c r="D160" s="4"/>
      <c r="E160" s="4"/>
      <c r="F160" s="2"/>
      <c r="G160" s="6"/>
      <c r="H160" s="1"/>
      <c r="I160" s="2"/>
      <c r="J160" s="1"/>
      <c r="K160" s="1"/>
      <c r="L160" s="1"/>
      <c r="M160" s="1"/>
      <c r="N160" s="1"/>
      <c r="O160" s="1"/>
      <c r="P160" s="1"/>
      <c r="Q160" s="1"/>
      <c r="R160" s="1"/>
      <c r="S160" s="1"/>
      <c r="T160" s="1"/>
      <c r="U160" s="1"/>
      <c r="V160" s="1"/>
      <c r="W160" s="1"/>
      <c r="X160" s="1"/>
      <c r="Y160" s="1"/>
      <c r="Z160" s="1"/>
    </row>
    <row r="161" spans="1:26" ht="15.75" customHeight="1">
      <c r="A161" s="6"/>
      <c r="B161" s="1"/>
      <c r="C161" s="2"/>
      <c r="D161" s="4"/>
      <c r="E161" s="4"/>
      <c r="F161" s="2"/>
      <c r="G161" s="6"/>
      <c r="H161" s="1"/>
      <c r="I161" s="2"/>
      <c r="J161" s="1"/>
      <c r="K161" s="1"/>
      <c r="L161" s="1"/>
      <c r="M161" s="1"/>
      <c r="N161" s="1"/>
      <c r="O161" s="1"/>
      <c r="P161" s="1"/>
      <c r="Q161" s="1"/>
      <c r="R161" s="1"/>
      <c r="S161" s="1"/>
      <c r="T161" s="1"/>
      <c r="U161" s="1"/>
      <c r="V161" s="1"/>
      <c r="W161" s="1"/>
      <c r="X161" s="1"/>
      <c r="Y161" s="1"/>
      <c r="Z161" s="1"/>
    </row>
    <row r="162" spans="1:26" ht="15.75" customHeight="1">
      <c r="A162" s="6"/>
      <c r="B162" s="1"/>
      <c r="C162" s="2"/>
      <c r="D162" s="4"/>
      <c r="E162" s="4"/>
      <c r="F162" s="2"/>
      <c r="G162" s="6"/>
      <c r="H162" s="1"/>
      <c r="I162" s="2"/>
      <c r="J162" s="1"/>
      <c r="K162" s="1"/>
      <c r="L162" s="1"/>
      <c r="M162" s="1"/>
      <c r="N162" s="1"/>
      <c r="O162" s="1"/>
      <c r="P162" s="1"/>
      <c r="Q162" s="1"/>
      <c r="R162" s="1"/>
      <c r="S162" s="1"/>
      <c r="T162" s="1"/>
      <c r="U162" s="1"/>
      <c r="V162" s="1"/>
      <c r="W162" s="1"/>
      <c r="X162" s="1"/>
      <c r="Y162" s="1"/>
      <c r="Z162" s="1"/>
    </row>
    <row r="163" spans="1:26" ht="15.75" customHeight="1">
      <c r="A163" s="6"/>
      <c r="B163" s="1"/>
      <c r="C163" s="2"/>
      <c r="D163" s="4"/>
      <c r="E163" s="4"/>
      <c r="F163" s="2"/>
      <c r="G163" s="6"/>
      <c r="H163" s="1"/>
      <c r="I163" s="2"/>
      <c r="J163" s="1"/>
      <c r="K163" s="1"/>
      <c r="L163" s="1"/>
      <c r="M163" s="1"/>
      <c r="N163" s="1"/>
      <c r="O163" s="1"/>
      <c r="P163" s="1"/>
      <c r="Q163" s="1"/>
      <c r="R163" s="1"/>
      <c r="S163" s="1"/>
      <c r="T163" s="1"/>
      <c r="U163" s="1"/>
      <c r="V163" s="1"/>
      <c r="W163" s="1"/>
      <c r="X163" s="1"/>
      <c r="Y163" s="1"/>
      <c r="Z163" s="1"/>
    </row>
    <row r="164" spans="1:26" ht="15.75" customHeight="1">
      <c r="A164" s="6"/>
      <c r="B164" s="1"/>
      <c r="C164" s="2"/>
      <c r="D164" s="4"/>
      <c r="E164" s="4"/>
      <c r="F164" s="2"/>
      <c r="G164" s="6"/>
      <c r="H164" s="1"/>
      <c r="I164" s="2"/>
      <c r="J164" s="1"/>
      <c r="K164" s="1"/>
      <c r="L164" s="1"/>
      <c r="M164" s="1"/>
      <c r="N164" s="1"/>
      <c r="O164" s="1"/>
      <c r="P164" s="1"/>
      <c r="Q164" s="1"/>
      <c r="R164" s="1"/>
      <c r="S164" s="1"/>
      <c r="T164" s="1"/>
      <c r="U164" s="1"/>
      <c r="V164" s="1"/>
      <c r="W164" s="1"/>
      <c r="X164" s="1"/>
      <c r="Y164" s="1"/>
      <c r="Z164" s="1"/>
    </row>
    <row r="165" spans="1:26" ht="15.75" customHeight="1">
      <c r="A165" s="6"/>
      <c r="B165" s="1"/>
      <c r="C165" s="2"/>
      <c r="D165" s="4"/>
      <c r="E165" s="4"/>
      <c r="F165" s="2"/>
      <c r="G165" s="6"/>
      <c r="H165" s="1"/>
      <c r="I165" s="2"/>
      <c r="J165" s="1"/>
      <c r="K165" s="1"/>
      <c r="L165" s="1"/>
      <c r="M165" s="1"/>
      <c r="N165" s="1"/>
      <c r="O165" s="1"/>
      <c r="P165" s="1"/>
      <c r="Q165" s="1"/>
      <c r="R165" s="1"/>
      <c r="S165" s="1"/>
      <c r="T165" s="1"/>
      <c r="U165" s="1"/>
      <c r="V165" s="1"/>
      <c r="W165" s="1"/>
      <c r="X165" s="1"/>
      <c r="Y165" s="1"/>
      <c r="Z165" s="1"/>
    </row>
    <row r="166" spans="1:26" ht="15.75" customHeight="1">
      <c r="A166" s="6"/>
      <c r="B166" s="1"/>
      <c r="C166" s="2"/>
      <c r="D166" s="4"/>
      <c r="E166" s="4"/>
      <c r="F166" s="2"/>
      <c r="G166" s="6"/>
      <c r="H166" s="1"/>
      <c r="I166" s="2"/>
      <c r="J166" s="1"/>
      <c r="K166" s="1"/>
      <c r="L166" s="1"/>
      <c r="M166" s="1"/>
      <c r="N166" s="1"/>
      <c r="O166" s="1"/>
      <c r="P166" s="1"/>
      <c r="Q166" s="1"/>
      <c r="R166" s="1"/>
      <c r="S166" s="1"/>
      <c r="T166" s="1"/>
      <c r="U166" s="1"/>
      <c r="V166" s="1"/>
      <c r="W166" s="1"/>
      <c r="X166" s="1"/>
      <c r="Y166" s="1"/>
      <c r="Z166" s="1"/>
    </row>
    <row r="167" spans="1:26" ht="15.75" customHeight="1">
      <c r="A167" s="6"/>
      <c r="B167" s="1"/>
      <c r="C167" s="2"/>
      <c r="D167" s="4"/>
      <c r="E167" s="4"/>
      <c r="F167" s="2"/>
      <c r="G167" s="6"/>
      <c r="H167" s="1"/>
      <c r="I167" s="2"/>
      <c r="J167" s="1"/>
      <c r="K167" s="1"/>
      <c r="L167" s="1"/>
      <c r="M167" s="1"/>
      <c r="N167" s="1"/>
      <c r="O167" s="1"/>
      <c r="P167" s="1"/>
      <c r="Q167" s="1"/>
      <c r="R167" s="1"/>
      <c r="S167" s="1"/>
      <c r="T167" s="1"/>
      <c r="U167" s="1"/>
      <c r="V167" s="1"/>
      <c r="W167" s="1"/>
      <c r="X167" s="1"/>
      <c r="Y167" s="1"/>
      <c r="Z167" s="1"/>
    </row>
    <row r="168" spans="1:26" ht="15.75" customHeight="1">
      <c r="A168" s="6"/>
      <c r="B168" s="1"/>
      <c r="C168" s="2"/>
      <c r="D168" s="4"/>
      <c r="E168" s="4"/>
      <c r="F168" s="2"/>
      <c r="G168" s="6"/>
      <c r="H168" s="1"/>
      <c r="I168" s="2"/>
      <c r="J168" s="1"/>
      <c r="K168" s="1"/>
      <c r="L168" s="1"/>
      <c r="M168" s="1"/>
      <c r="N168" s="1"/>
      <c r="O168" s="1"/>
      <c r="P168" s="1"/>
      <c r="Q168" s="1"/>
      <c r="R168" s="1"/>
      <c r="S168" s="1"/>
      <c r="T168" s="1"/>
      <c r="U168" s="1"/>
      <c r="V168" s="1"/>
      <c r="W168" s="1"/>
      <c r="X168" s="1"/>
      <c r="Y168" s="1"/>
      <c r="Z168" s="1"/>
    </row>
    <row r="169" spans="1:26" ht="15.75" customHeight="1">
      <c r="A169" s="6"/>
      <c r="B169" s="1"/>
      <c r="C169" s="2"/>
      <c r="D169" s="4"/>
      <c r="E169" s="4"/>
      <c r="F169" s="2"/>
      <c r="G169" s="6"/>
      <c r="H169" s="1"/>
      <c r="I169" s="2"/>
      <c r="J169" s="1"/>
      <c r="K169" s="1"/>
      <c r="L169" s="1"/>
      <c r="M169" s="1"/>
      <c r="N169" s="1"/>
      <c r="O169" s="1"/>
      <c r="P169" s="1"/>
      <c r="Q169" s="1"/>
      <c r="R169" s="1"/>
      <c r="S169" s="1"/>
      <c r="T169" s="1"/>
      <c r="U169" s="1"/>
      <c r="V169" s="1"/>
      <c r="W169" s="1"/>
      <c r="X169" s="1"/>
      <c r="Y169" s="1"/>
      <c r="Z169" s="1"/>
    </row>
    <row r="170" spans="1:26" ht="15.75" customHeight="1">
      <c r="A170" s="6"/>
      <c r="B170" s="1"/>
      <c r="C170" s="2"/>
      <c r="D170" s="4"/>
      <c r="E170" s="4"/>
      <c r="F170" s="2"/>
      <c r="G170" s="6"/>
      <c r="H170" s="1"/>
      <c r="I170" s="2"/>
      <c r="J170" s="1"/>
      <c r="K170" s="1"/>
      <c r="L170" s="1"/>
      <c r="M170" s="1"/>
      <c r="N170" s="1"/>
      <c r="O170" s="1"/>
      <c r="P170" s="1"/>
      <c r="Q170" s="1"/>
      <c r="R170" s="1"/>
      <c r="S170" s="1"/>
      <c r="T170" s="1"/>
      <c r="U170" s="1"/>
      <c r="V170" s="1"/>
      <c r="W170" s="1"/>
      <c r="X170" s="1"/>
      <c r="Y170" s="1"/>
      <c r="Z170" s="1"/>
    </row>
    <row r="171" spans="1:26" ht="15.75" customHeight="1">
      <c r="A171" s="6"/>
      <c r="B171" s="1"/>
      <c r="C171" s="2"/>
      <c r="D171" s="4"/>
      <c r="E171" s="4"/>
      <c r="F171" s="2"/>
      <c r="G171" s="6"/>
      <c r="H171" s="1"/>
      <c r="I171" s="2"/>
      <c r="J171" s="1"/>
      <c r="K171" s="1"/>
      <c r="L171" s="1"/>
      <c r="M171" s="1"/>
      <c r="N171" s="1"/>
      <c r="O171" s="1"/>
      <c r="P171" s="1"/>
      <c r="Q171" s="1"/>
      <c r="R171" s="1"/>
      <c r="S171" s="1"/>
      <c r="T171" s="1"/>
      <c r="U171" s="1"/>
      <c r="V171" s="1"/>
      <c r="W171" s="1"/>
      <c r="X171" s="1"/>
      <c r="Y171" s="1"/>
      <c r="Z171" s="1"/>
    </row>
    <row r="172" spans="1:26" ht="15.75" customHeight="1">
      <c r="A172" s="6"/>
      <c r="B172" s="1"/>
      <c r="C172" s="2"/>
      <c r="D172" s="4"/>
      <c r="E172" s="4"/>
      <c r="F172" s="2"/>
      <c r="G172" s="6"/>
      <c r="H172" s="1"/>
      <c r="I172" s="2"/>
      <c r="J172" s="1"/>
      <c r="K172" s="1"/>
      <c r="L172" s="1"/>
      <c r="M172" s="1"/>
      <c r="N172" s="1"/>
      <c r="O172" s="1"/>
      <c r="P172" s="1"/>
      <c r="Q172" s="1"/>
      <c r="R172" s="1"/>
      <c r="S172" s="1"/>
      <c r="T172" s="1"/>
      <c r="U172" s="1"/>
      <c r="V172" s="1"/>
      <c r="W172" s="1"/>
      <c r="X172" s="1"/>
      <c r="Y172" s="1"/>
      <c r="Z172" s="1"/>
    </row>
    <row r="173" spans="1:26" ht="15.75" customHeight="1">
      <c r="A173" s="6"/>
      <c r="B173" s="1"/>
      <c r="C173" s="2"/>
      <c r="D173" s="4"/>
      <c r="E173" s="4"/>
      <c r="F173" s="2"/>
      <c r="G173" s="6"/>
      <c r="H173" s="1"/>
      <c r="I173" s="2"/>
      <c r="J173" s="1"/>
      <c r="K173" s="1"/>
      <c r="L173" s="1"/>
      <c r="M173" s="1"/>
      <c r="N173" s="1"/>
      <c r="O173" s="1"/>
      <c r="P173" s="1"/>
      <c r="Q173" s="1"/>
      <c r="R173" s="1"/>
      <c r="S173" s="1"/>
      <c r="T173" s="1"/>
      <c r="U173" s="1"/>
      <c r="V173" s="1"/>
      <c r="W173" s="1"/>
      <c r="X173" s="1"/>
      <c r="Y173" s="1"/>
      <c r="Z173" s="1"/>
    </row>
    <row r="174" spans="1:26" ht="15.75" customHeight="1">
      <c r="A174" s="6"/>
      <c r="B174" s="1"/>
      <c r="C174" s="2"/>
      <c r="D174" s="4"/>
      <c r="E174" s="4"/>
      <c r="F174" s="2"/>
      <c r="G174" s="6"/>
      <c r="H174" s="1"/>
      <c r="I174" s="2"/>
      <c r="J174" s="1"/>
      <c r="K174" s="1"/>
      <c r="L174" s="1"/>
      <c r="M174" s="1"/>
      <c r="N174" s="1"/>
      <c r="O174" s="1"/>
      <c r="P174" s="1"/>
      <c r="Q174" s="1"/>
      <c r="R174" s="1"/>
      <c r="S174" s="1"/>
      <c r="T174" s="1"/>
      <c r="U174" s="1"/>
      <c r="V174" s="1"/>
      <c r="W174" s="1"/>
      <c r="X174" s="1"/>
      <c r="Y174" s="1"/>
      <c r="Z174" s="1"/>
    </row>
    <row r="175" spans="1:26" ht="15.75" customHeight="1">
      <c r="A175" s="6"/>
      <c r="B175" s="1"/>
      <c r="C175" s="2"/>
      <c r="D175" s="4"/>
      <c r="E175" s="4"/>
      <c r="F175" s="2"/>
      <c r="G175" s="6"/>
      <c r="H175" s="1"/>
      <c r="I175" s="2"/>
      <c r="J175" s="1"/>
      <c r="K175" s="1"/>
      <c r="L175" s="1"/>
      <c r="M175" s="1"/>
      <c r="N175" s="1"/>
      <c r="O175" s="1"/>
      <c r="P175" s="1"/>
      <c r="Q175" s="1"/>
      <c r="R175" s="1"/>
      <c r="S175" s="1"/>
      <c r="T175" s="1"/>
      <c r="U175" s="1"/>
      <c r="V175" s="1"/>
      <c r="W175" s="1"/>
      <c r="X175" s="1"/>
      <c r="Y175" s="1"/>
      <c r="Z175" s="1"/>
    </row>
    <row r="176" spans="1:26" ht="15.75" customHeight="1">
      <c r="A176" s="6"/>
      <c r="B176" s="1"/>
      <c r="C176" s="2"/>
      <c r="D176" s="4"/>
      <c r="E176" s="4"/>
      <c r="F176" s="2"/>
      <c r="G176" s="6"/>
      <c r="H176" s="1"/>
      <c r="I176" s="2"/>
      <c r="J176" s="1"/>
      <c r="K176" s="1"/>
      <c r="L176" s="1"/>
      <c r="M176" s="1"/>
      <c r="N176" s="1"/>
      <c r="O176" s="1"/>
      <c r="P176" s="1"/>
      <c r="Q176" s="1"/>
      <c r="R176" s="1"/>
      <c r="S176" s="1"/>
      <c r="T176" s="1"/>
      <c r="U176" s="1"/>
      <c r="V176" s="1"/>
      <c r="W176" s="1"/>
      <c r="X176" s="1"/>
      <c r="Y176" s="1"/>
      <c r="Z176" s="1"/>
    </row>
    <row r="177" spans="1:26" ht="15.75" customHeight="1">
      <c r="A177" s="6"/>
      <c r="B177" s="1"/>
      <c r="C177" s="2"/>
      <c r="D177" s="4"/>
      <c r="E177" s="4"/>
      <c r="F177" s="2"/>
      <c r="G177" s="6"/>
      <c r="H177" s="1"/>
      <c r="I177" s="2"/>
      <c r="J177" s="1"/>
      <c r="K177" s="1"/>
      <c r="L177" s="1"/>
      <c r="M177" s="1"/>
      <c r="N177" s="1"/>
      <c r="O177" s="1"/>
      <c r="P177" s="1"/>
      <c r="Q177" s="1"/>
      <c r="R177" s="1"/>
      <c r="S177" s="1"/>
      <c r="T177" s="1"/>
      <c r="U177" s="1"/>
      <c r="V177" s="1"/>
      <c r="W177" s="1"/>
      <c r="X177" s="1"/>
      <c r="Y177" s="1"/>
      <c r="Z177" s="1"/>
    </row>
    <row r="178" spans="1:26" ht="15.75" customHeight="1">
      <c r="A178" s="6"/>
      <c r="B178" s="1"/>
      <c r="C178" s="2"/>
      <c r="D178" s="4"/>
      <c r="E178" s="4"/>
      <c r="F178" s="2"/>
      <c r="G178" s="6"/>
      <c r="H178" s="1"/>
      <c r="I178" s="2"/>
      <c r="J178" s="1"/>
      <c r="K178" s="1"/>
      <c r="L178" s="1"/>
      <c r="M178" s="1"/>
      <c r="N178" s="1"/>
      <c r="O178" s="1"/>
      <c r="P178" s="1"/>
      <c r="Q178" s="1"/>
      <c r="R178" s="1"/>
      <c r="S178" s="1"/>
      <c r="T178" s="1"/>
      <c r="U178" s="1"/>
      <c r="V178" s="1"/>
      <c r="W178" s="1"/>
      <c r="X178" s="1"/>
      <c r="Y178" s="1"/>
      <c r="Z178" s="1"/>
    </row>
    <row r="179" spans="1:26" ht="15.75" customHeight="1">
      <c r="A179" s="6"/>
      <c r="B179" s="1"/>
      <c r="C179" s="2"/>
      <c r="D179" s="4"/>
      <c r="E179" s="4"/>
      <c r="F179" s="2"/>
      <c r="G179" s="6"/>
      <c r="H179" s="1"/>
      <c r="I179" s="2"/>
      <c r="J179" s="1"/>
      <c r="K179" s="1"/>
      <c r="L179" s="1"/>
      <c r="M179" s="1"/>
      <c r="N179" s="1"/>
      <c r="O179" s="1"/>
      <c r="P179" s="1"/>
      <c r="Q179" s="1"/>
      <c r="R179" s="1"/>
      <c r="S179" s="1"/>
      <c r="T179" s="1"/>
      <c r="U179" s="1"/>
      <c r="V179" s="1"/>
      <c r="W179" s="1"/>
      <c r="X179" s="1"/>
      <c r="Y179" s="1"/>
      <c r="Z179" s="1"/>
    </row>
    <row r="180" spans="1:26" ht="15.75" customHeight="1">
      <c r="A180" s="6"/>
      <c r="B180" s="1"/>
      <c r="C180" s="2"/>
      <c r="D180" s="4"/>
      <c r="E180" s="4"/>
      <c r="F180" s="2"/>
      <c r="G180" s="6"/>
      <c r="H180" s="1"/>
      <c r="I180" s="2"/>
      <c r="J180" s="1"/>
      <c r="K180" s="1"/>
      <c r="L180" s="1"/>
      <c r="M180" s="1"/>
      <c r="N180" s="1"/>
      <c r="O180" s="1"/>
      <c r="P180" s="1"/>
      <c r="Q180" s="1"/>
      <c r="R180" s="1"/>
      <c r="S180" s="1"/>
      <c r="T180" s="1"/>
      <c r="U180" s="1"/>
      <c r="V180" s="1"/>
      <c r="W180" s="1"/>
      <c r="X180" s="1"/>
      <c r="Y180" s="1"/>
      <c r="Z180" s="1"/>
    </row>
    <row r="181" spans="1:26" ht="15.75" customHeight="1">
      <c r="A181" s="6"/>
      <c r="B181" s="1"/>
      <c r="C181" s="2"/>
      <c r="D181" s="4"/>
      <c r="E181" s="4"/>
      <c r="F181" s="2"/>
      <c r="G181" s="6"/>
      <c r="H181" s="1"/>
      <c r="I181" s="2"/>
      <c r="J181" s="1"/>
      <c r="K181" s="1"/>
      <c r="L181" s="1"/>
      <c r="M181" s="1"/>
      <c r="N181" s="1"/>
      <c r="O181" s="1"/>
      <c r="P181" s="1"/>
      <c r="Q181" s="1"/>
      <c r="R181" s="1"/>
      <c r="S181" s="1"/>
      <c r="T181" s="1"/>
      <c r="U181" s="1"/>
      <c r="V181" s="1"/>
      <c r="W181" s="1"/>
      <c r="X181" s="1"/>
      <c r="Y181" s="1"/>
      <c r="Z181" s="1"/>
    </row>
    <row r="182" spans="1:26" ht="15.75" customHeight="1">
      <c r="A182" s="6"/>
      <c r="B182" s="1"/>
      <c r="C182" s="2"/>
      <c r="D182" s="4"/>
      <c r="E182" s="4"/>
      <c r="F182" s="2"/>
      <c r="G182" s="6"/>
      <c r="H182" s="1"/>
      <c r="I182" s="2"/>
      <c r="J182" s="1"/>
      <c r="K182" s="1"/>
      <c r="L182" s="1"/>
      <c r="M182" s="1"/>
      <c r="N182" s="1"/>
      <c r="O182" s="1"/>
      <c r="P182" s="1"/>
      <c r="Q182" s="1"/>
      <c r="R182" s="1"/>
      <c r="S182" s="1"/>
      <c r="T182" s="1"/>
      <c r="U182" s="1"/>
      <c r="V182" s="1"/>
      <c r="W182" s="1"/>
      <c r="X182" s="1"/>
      <c r="Y182" s="1"/>
      <c r="Z182" s="1"/>
    </row>
    <row r="183" spans="1:26" ht="15.75" customHeight="1">
      <c r="A183" s="6"/>
      <c r="B183" s="1"/>
      <c r="C183" s="2"/>
      <c r="D183" s="4"/>
      <c r="E183" s="4"/>
      <c r="F183" s="2"/>
      <c r="G183" s="6"/>
      <c r="H183" s="1"/>
      <c r="I183" s="2"/>
      <c r="J183" s="1"/>
      <c r="K183" s="1"/>
      <c r="L183" s="1"/>
      <c r="M183" s="1"/>
      <c r="N183" s="1"/>
      <c r="O183" s="1"/>
      <c r="P183" s="1"/>
      <c r="Q183" s="1"/>
      <c r="R183" s="1"/>
      <c r="S183" s="1"/>
      <c r="T183" s="1"/>
      <c r="U183" s="1"/>
      <c r="V183" s="1"/>
      <c r="W183" s="1"/>
      <c r="X183" s="1"/>
      <c r="Y183" s="1"/>
      <c r="Z183" s="1"/>
    </row>
    <row r="184" spans="1:26" ht="15.75" customHeight="1">
      <c r="A184" s="6"/>
      <c r="B184" s="1"/>
      <c r="C184" s="2"/>
      <c r="D184" s="4"/>
      <c r="E184" s="4"/>
      <c r="F184" s="2"/>
      <c r="G184" s="6"/>
      <c r="H184" s="1"/>
      <c r="I184" s="2"/>
      <c r="J184" s="1"/>
      <c r="K184" s="1"/>
      <c r="L184" s="1"/>
      <c r="M184" s="1"/>
      <c r="N184" s="1"/>
      <c r="O184" s="1"/>
      <c r="P184" s="1"/>
      <c r="Q184" s="1"/>
      <c r="R184" s="1"/>
      <c r="S184" s="1"/>
      <c r="T184" s="1"/>
      <c r="U184" s="1"/>
      <c r="V184" s="1"/>
      <c r="W184" s="1"/>
      <c r="X184" s="1"/>
      <c r="Y184" s="1"/>
      <c r="Z184" s="1"/>
    </row>
    <row r="185" spans="1:26" ht="15.75" customHeight="1">
      <c r="A185" s="6"/>
      <c r="B185" s="1"/>
      <c r="C185" s="2"/>
      <c r="D185" s="4"/>
      <c r="E185" s="4"/>
      <c r="F185" s="2"/>
      <c r="G185" s="6"/>
      <c r="H185" s="1"/>
      <c r="I185" s="2"/>
      <c r="J185" s="1"/>
      <c r="K185" s="1"/>
      <c r="L185" s="1"/>
      <c r="M185" s="1"/>
      <c r="N185" s="1"/>
      <c r="O185" s="1"/>
      <c r="P185" s="1"/>
      <c r="Q185" s="1"/>
      <c r="R185" s="1"/>
      <c r="S185" s="1"/>
      <c r="T185" s="1"/>
      <c r="U185" s="1"/>
      <c r="V185" s="1"/>
      <c r="W185" s="1"/>
      <c r="X185" s="1"/>
      <c r="Y185" s="1"/>
      <c r="Z185" s="1"/>
    </row>
    <row r="186" spans="1:26" ht="15.75" customHeight="1">
      <c r="A186" s="6"/>
      <c r="B186" s="1"/>
      <c r="C186" s="2"/>
      <c r="D186" s="4"/>
      <c r="E186" s="4"/>
      <c r="F186" s="2"/>
      <c r="G186" s="6"/>
      <c r="H186" s="1"/>
      <c r="I186" s="2"/>
      <c r="J186" s="1"/>
      <c r="K186" s="1"/>
      <c r="L186" s="1"/>
      <c r="M186" s="1"/>
      <c r="N186" s="1"/>
      <c r="O186" s="1"/>
      <c r="P186" s="1"/>
      <c r="Q186" s="1"/>
      <c r="R186" s="1"/>
      <c r="S186" s="1"/>
      <c r="T186" s="1"/>
      <c r="U186" s="1"/>
      <c r="V186" s="1"/>
      <c r="W186" s="1"/>
      <c r="X186" s="1"/>
      <c r="Y186" s="1"/>
      <c r="Z186" s="1"/>
    </row>
    <row r="187" spans="1:26" ht="15.75" customHeight="1">
      <c r="A187" s="6"/>
      <c r="B187" s="1"/>
      <c r="C187" s="2"/>
      <c r="D187" s="4"/>
      <c r="E187" s="4"/>
      <c r="F187" s="2"/>
      <c r="G187" s="6"/>
      <c r="H187" s="1"/>
      <c r="I187" s="2"/>
      <c r="J187" s="1"/>
      <c r="K187" s="1"/>
      <c r="L187" s="1"/>
      <c r="M187" s="1"/>
      <c r="N187" s="1"/>
      <c r="O187" s="1"/>
      <c r="P187" s="1"/>
      <c r="Q187" s="1"/>
      <c r="R187" s="1"/>
      <c r="S187" s="1"/>
      <c r="T187" s="1"/>
      <c r="U187" s="1"/>
      <c r="V187" s="1"/>
      <c r="W187" s="1"/>
      <c r="X187" s="1"/>
      <c r="Y187" s="1"/>
      <c r="Z187" s="1"/>
    </row>
    <row r="188" spans="1:26" ht="15.75" customHeight="1">
      <c r="A188" s="6"/>
      <c r="B188" s="1"/>
      <c r="C188" s="2"/>
      <c r="D188" s="4"/>
      <c r="E188" s="4"/>
      <c r="F188" s="2"/>
      <c r="G188" s="6"/>
      <c r="H188" s="1"/>
      <c r="I188" s="2"/>
      <c r="J188" s="1"/>
      <c r="K188" s="1"/>
      <c r="L188" s="1"/>
      <c r="M188" s="1"/>
      <c r="N188" s="1"/>
      <c r="O188" s="1"/>
      <c r="P188" s="1"/>
      <c r="Q188" s="1"/>
      <c r="R188" s="1"/>
      <c r="S188" s="1"/>
      <c r="T188" s="1"/>
      <c r="U188" s="1"/>
      <c r="V188" s="1"/>
      <c r="W188" s="1"/>
      <c r="X188" s="1"/>
      <c r="Y188" s="1"/>
      <c r="Z188" s="1"/>
    </row>
    <row r="189" spans="1:26" ht="15.75" customHeight="1">
      <c r="A189" s="6"/>
      <c r="B189" s="1"/>
      <c r="C189" s="2"/>
      <c r="D189" s="4"/>
      <c r="E189" s="4"/>
      <c r="F189" s="2"/>
      <c r="G189" s="6"/>
      <c r="H189" s="1"/>
      <c r="I189" s="2"/>
      <c r="J189" s="1"/>
      <c r="K189" s="1"/>
      <c r="L189" s="1"/>
      <c r="M189" s="1"/>
      <c r="N189" s="1"/>
      <c r="O189" s="1"/>
      <c r="P189" s="1"/>
      <c r="Q189" s="1"/>
      <c r="R189" s="1"/>
      <c r="S189" s="1"/>
      <c r="T189" s="1"/>
      <c r="U189" s="1"/>
      <c r="V189" s="1"/>
      <c r="W189" s="1"/>
      <c r="X189" s="1"/>
      <c r="Y189" s="1"/>
      <c r="Z189" s="1"/>
    </row>
    <row r="190" spans="1:26" ht="15.75" customHeight="1">
      <c r="A190" s="6"/>
      <c r="B190" s="1"/>
      <c r="C190" s="2"/>
      <c r="D190" s="4"/>
      <c r="E190" s="4"/>
      <c r="F190" s="2"/>
      <c r="G190" s="6"/>
      <c r="H190" s="1"/>
      <c r="I190" s="2"/>
      <c r="J190" s="1"/>
      <c r="K190" s="1"/>
      <c r="L190" s="1"/>
      <c r="M190" s="1"/>
      <c r="N190" s="1"/>
      <c r="O190" s="1"/>
      <c r="P190" s="1"/>
      <c r="Q190" s="1"/>
      <c r="R190" s="1"/>
      <c r="S190" s="1"/>
      <c r="T190" s="1"/>
      <c r="U190" s="1"/>
      <c r="V190" s="1"/>
      <c r="W190" s="1"/>
      <c r="X190" s="1"/>
      <c r="Y190" s="1"/>
      <c r="Z190" s="1"/>
    </row>
    <row r="191" spans="1:26" ht="15.75" customHeight="1">
      <c r="A191" s="6"/>
      <c r="B191" s="1"/>
      <c r="C191" s="2"/>
      <c r="D191" s="4"/>
      <c r="E191" s="4"/>
      <c r="F191" s="2"/>
      <c r="G191" s="6"/>
      <c r="H191" s="1"/>
      <c r="I191" s="2"/>
      <c r="J191" s="1"/>
      <c r="K191" s="1"/>
      <c r="L191" s="1"/>
      <c r="M191" s="1"/>
      <c r="N191" s="1"/>
      <c r="O191" s="1"/>
      <c r="P191" s="1"/>
      <c r="Q191" s="1"/>
      <c r="R191" s="1"/>
      <c r="S191" s="1"/>
      <c r="T191" s="1"/>
      <c r="U191" s="1"/>
      <c r="V191" s="1"/>
      <c r="W191" s="1"/>
      <c r="X191" s="1"/>
      <c r="Y191" s="1"/>
      <c r="Z191" s="1"/>
    </row>
    <row r="192" spans="1:26" ht="15.75" customHeight="1">
      <c r="A192" s="6"/>
      <c r="B192" s="1"/>
      <c r="C192" s="2"/>
      <c r="D192" s="4"/>
      <c r="E192" s="4"/>
      <c r="F192" s="2"/>
      <c r="G192" s="6"/>
      <c r="H192" s="1"/>
      <c r="I192" s="2"/>
      <c r="J192" s="1"/>
      <c r="K192" s="1"/>
      <c r="L192" s="1"/>
      <c r="M192" s="1"/>
      <c r="N192" s="1"/>
      <c r="O192" s="1"/>
      <c r="P192" s="1"/>
      <c r="Q192" s="1"/>
      <c r="R192" s="1"/>
      <c r="S192" s="1"/>
      <c r="T192" s="1"/>
      <c r="U192" s="1"/>
      <c r="V192" s="1"/>
      <c r="W192" s="1"/>
      <c r="X192" s="1"/>
      <c r="Y192" s="1"/>
      <c r="Z192" s="1"/>
    </row>
    <row r="193" spans="1:26" ht="15.75" customHeight="1">
      <c r="A193" s="6"/>
      <c r="B193" s="1"/>
      <c r="C193" s="2"/>
      <c r="D193" s="4"/>
      <c r="E193" s="4"/>
      <c r="F193" s="2"/>
      <c r="G193" s="6"/>
      <c r="H193" s="1"/>
      <c r="I193" s="2"/>
      <c r="J193" s="1"/>
      <c r="K193" s="1"/>
      <c r="L193" s="1"/>
      <c r="M193" s="1"/>
      <c r="N193" s="1"/>
      <c r="O193" s="1"/>
      <c r="P193" s="1"/>
      <c r="Q193" s="1"/>
      <c r="R193" s="1"/>
      <c r="S193" s="1"/>
      <c r="T193" s="1"/>
      <c r="U193" s="1"/>
      <c r="V193" s="1"/>
      <c r="W193" s="1"/>
      <c r="X193" s="1"/>
      <c r="Y193" s="1"/>
      <c r="Z193" s="1"/>
    </row>
    <row r="194" spans="1:26" ht="15.75" customHeight="1">
      <c r="A194" s="6"/>
      <c r="B194" s="1"/>
      <c r="C194" s="2"/>
      <c r="D194" s="4"/>
      <c r="E194" s="4"/>
      <c r="F194" s="2"/>
      <c r="G194" s="6"/>
      <c r="H194" s="1"/>
      <c r="I194" s="2"/>
      <c r="J194" s="1"/>
      <c r="K194" s="1"/>
      <c r="L194" s="1"/>
      <c r="M194" s="1"/>
      <c r="N194" s="1"/>
      <c r="O194" s="1"/>
      <c r="P194" s="1"/>
      <c r="Q194" s="1"/>
      <c r="R194" s="1"/>
      <c r="S194" s="1"/>
      <c r="T194" s="1"/>
      <c r="U194" s="1"/>
      <c r="V194" s="1"/>
      <c r="W194" s="1"/>
      <c r="X194" s="1"/>
      <c r="Y194" s="1"/>
      <c r="Z194" s="1"/>
    </row>
    <row r="195" spans="1:26" ht="15.75" customHeight="1">
      <c r="A195" s="6"/>
      <c r="B195" s="1"/>
      <c r="C195" s="2"/>
      <c r="D195" s="4"/>
      <c r="E195" s="4"/>
      <c r="F195" s="2"/>
      <c r="G195" s="6"/>
      <c r="H195" s="1"/>
      <c r="I195" s="2"/>
      <c r="J195" s="1"/>
      <c r="K195" s="1"/>
      <c r="L195" s="1"/>
      <c r="M195" s="1"/>
      <c r="N195" s="1"/>
      <c r="O195" s="1"/>
      <c r="P195" s="1"/>
      <c r="Q195" s="1"/>
      <c r="R195" s="1"/>
      <c r="S195" s="1"/>
      <c r="T195" s="1"/>
      <c r="U195" s="1"/>
      <c r="V195" s="1"/>
      <c r="W195" s="1"/>
      <c r="X195" s="1"/>
      <c r="Y195" s="1"/>
      <c r="Z195" s="1"/>
    </row>
    <row r="196" spans="1:26" ht="15.75" customHeight="1">
      <c r="A196" s="6"/>
      <c r="B196" s="1"/>
      <c r="C196" s="2"/>
      <c r="D196" s="4"/>
      <c r="E196" s="4"/>
      <c r="F196" s="2"/>
      <c r="G196" s="6"/>
      <c r="H196" s="1"/>
      <c r="I196" s="2"/>
      <c r="J196" s="1"/>
      <c r="K196" s="1"/>
      <c r="L196" s="1"/>
      <c r="M196" s="1"/>
      <c r="N196" s="1"/>
      <c r="O196" s="1"/>
      <c r="P196" s="1"/>
      <c r="Q196" s="1"/>
      <c r="R196" s="1"/>
      <c r="S196" s="1"/>
      <c r="T196" s="1"/>
      <c r="U196" s="1"/>
      <c r="V196" s="1"/>
      <c r="W196" s="1"/>
      <c r="X196" s="1"/>
      <c r="Y196" s="1"/>
      <c r="Z196" s="1"/>
    </row>
    <row r="197" spans="1:26" ht="15.75" customHeight="1">
      <c r="A197" s="6"/>
      <c r="B197" s="1"/>
      <c r="C197" s="2"/>
      <c r="D197" s="4"/>
      <c r="E197" s="4"/>
      <c r="F197" s="2"/>
      <c r="G197" s="6"/>
      <c r="H197" s="1"/>
      <c r="I197" s="2"/>
      <c r="J197" s="1"/>
      <c r="K197" s="1"/>
      <c r="L197" s="1"/>
      <c r="M197" s="1"/>
      <c r="N197" s="1"/>
      <c r="O197" s="1"/>
      <c r="P197" s="1"/>
      <c r="Q197" s="1"/>
      <c r="R197" s="1"/>
      <c r="S197" s="1"/>
      <c r="T197" s="1"/>
      <c r="U197" s="1"/>
      <c r="V197" s="1"/>
      <c r="W197" s="1"/>
      <c r="X197" s="1"/>
      <c r="Y197" s="1"/>
      <c r="Z197" s="1"/>
    </row>
    <row r="198" spans="1:26" ht="15.75" customHeight="1">
      <c r="A198" s="6"/>
      <c r="B198" s="1"/>
      <c r="C198" s="2"/>
      <c r="D198" s="4"/>
      <c r="E198" s="4"/>
      <c r="F198" s="2"/>
      <c r="G198" s="6"/>
      <c r="H198" s="1"/>
      <c r="I198" s="2"/>
      <c r="J198" s="1"/>
      <c r="K198" s="1"/>
      <c r="L198" s="1"/>
      <c r="M198" s="1"/>
      <c r="N198" s="1"/>
      <c r="O198" s="1"/>
      <c r="P198" s="1"/>
      <c r="Q198" s="1"/>
      <c r="R198" s="1"/>
      <c r="S198" s="1"/>
      <c r="T198" s="1"/>
      <c r="U198" s="1"/>
      <c r="V198" s="1"/>
      <c r="W198" s="1"/>
      <c r="X198" s="1"/>
      <c r="Y198" s="1"/>
      <c r="Z198" s="1"/>
    </row>
    <row r="199" spans="1:26" ht="15.75" customHeight="1">
      <c r="A199" s="6"/>
      <c r="B199" s="1"/>
      <c r="C199" s="2"/>
      <c r="D199" s="4"/>
      <c r="E199" s="4"/>
      <c r="F199" s="2"/>
      <c r="G199" s="6"/>
      <c r="H199" s="1"/>
      <c r="I199" s="2"/>
      <c r="J199" s="1"/>
      <c r="K199" s="1"/>
      <c r="L199" s="1"/>
      <c r="M199" s="1"/>
      <c r="N199" s="1"/>
      <c r="O199" s="1"/>
      <c r="P199" s="1"/>
      <c r="Q199" s="1"/>
      <c r="R199" s="1"/>
      <c r="S199" s="1"/>
      <c r="T199" s="1"/>
      <c r="U199" s="1"/>
      <c r="V199" s="1"/>
      <c r="W199" s="1"/>
      <c r="X199" s="1"/>
      <c r="Y199" s="1"/>
      <c r="Z199" s="1"/>
    </row>
    <row r="200" spans="1:26" ht="15.75" customHeight="1">
      <c r="A200" s="6"/>
      <c r="B200" s="1"/>
      <c r="C200" s="2"/>
      <c r="D200" s="4"/>
      <c r="E200" s="4"/>
      <c r="F200" s="2"/>
      <c r="G200" s="6"/>
      <c r="H200" s="1"/>
      <c r="I200" s="2"/>
      <c r="J200" s="1"/>
      <c r="K200" s="1"/>
      <c r="L200" s="1"/>
      <c r="M200" s="1"/>
      <c r="N200" s="1"/>
      <c r="O200" s="1"/>
      <c r="P200" s="1"/>
      <c r="Q200" s="1"/>
      <c r="R200" s="1"/>
      <c r="S200" s="1"/>
      <c r="T200" s="1"/>
      <c r="U200" s="1"/>
      <c r="V200" s="1"/>
      <c r="W200" s="1"/>
      <c r="X200" s="1"/>
      <c r="Y200" s="1"/>
      <c r="Z200" s="1"/>
    </row>
    <row r="201" spans="1:26" ht="15.75" customHeight="1">
      <c r="A201" s="6"/>
      <c r="B201" s="1"/>
      <c r="C201" s="2"/>
      <c r="D201" s="4"/>
      <c r="E201" s="4"/>
      <c r="F201" s="2"/>
      <c r="G201" s="6"/>
      <c r="H201" s="1"/>
      <c r="I201" s="2"/>
      <c r="J201" s="1"/>
      <c r="K201" s="1"/>
      <c r="L201" s="1"/>
      <c r="M201" s="1"/>
      <c r="N201" s="1"/>
      <c r="O201" s="1"/>
      <c r="P201" s="1"/>
      <c r="Q201" s="1"/>
      <c r="R201" s="1"/>
      <c r="S201" s="1"/>
      <c r="T201" s="1"/>
      <c r="U201" s="1"/>
      <c r="V201" s="1"/>
      <c r="W201" s="1"/>
      <c r="X201" s="1"/>
      <c r="Y201" s="1"/>
      <c r="Z201" s="1"/>
    </row>
    <row r="202" spans="1:26" ht="15.75" customHeight="1">
      <c r="A202" s="6"/>
      <c r="B202" s="1"/>
      <c r="C202" s="2"/>
      <c r="D202" s="4"/>
      <c r="E202" s="4"/>
      <c r="F202" s="2"/>
      <c r="G202" s="6"/>
      <c r="H202" s="1"/>
      <c r="I202" s="2"/>
      <c r="J202" s="1"/>
      <c r="K202" s="1"/>
      <c r="L202" s="1"/>
      <c r="M202" s="1"/>
      <c r="N202" s="1"/>
      <c r="O202" s="1"/>
      <c r="P202" s="1"/>
      <c r="Q202" s="1"/>
      <c r="R202" s="1"/>
      <c r="S202" s="1"/>
      <c r="T202" s="1"/>
      <c r="U202" s="1"/>
      <c r="V202" s="1"/>
      <c r="W202" s="1"/>
      <c r="X202" s="1"/>
      <c r="Y202" s="1"/>
      <c r="Z202" s="1"/>
    </row>
    <row r="203" spans="1:26" ht="15.75" customHeight="1">
      <c r="A203" s="6"/>
      <c r="B203" s="1"/>
      <c r="C203" s="2"/>
      <c r="D203" s="4"/>
      <c r="E203" s="4"/>
      <c r="F203" s="2"/>
      <c r="G203" s="6"/>
      <c r="H203" s="1"/>
      <c r="I203" s="2"/>
      <c r="J203" s="1"/>
      <c r="K203" s="1"/>
      <c r="L203" s="1"/>
      <c r="M203" s="1"/>
      <c r="N203" s="1"/>
      <c r="O203" s="1"/>
      <c r="P203" s="1"/>
      <c r="Q203" s="1"/>
      <c r="R203" s="1"/>
      <c r="S203" s="1"/>
      <c r="T203" s="1"/>
      <c r="U203" s="1"/>
      <c r="V203" s="1"/>
      <c r="W203" s="1"/>
      <c r="X203" s="1"/>
      <c r="Y203" s="1"/>
      <c r="Z203" s="1"/>
    </row>
    <row r="204" spans="1:26" ht="15.75" customHeight="1">
      <c r="A204" s="6"/>
      <c r="B204" s="1"/>
      <c r="C204" s="2"/>
      <c r="D204" s="4"/>
      <c r="E204" s="4"/>
      <c r="F204" s="2"/>
      <c r="G204" s="6"/>
      <c r="H204" s="1"/>
      <c r="I204" s="2"/>
      <c r="J204" s="1"/>
      <c r="K204" s="1"/>
      <c r="L204" s="1"/>
      <c r="M204" s="1"/>
      <c r="N204" s="1"/>
      <c r="O204" s="1"/>
      <c r="P204" s="1"/>
      <c r="Q204" s="1"/>
      <c r="R204" s="1"/>
      <c r="S204" s="1"/>
      <c r="T204" s="1"/>
      <c r="U204" s="1"/>
      <c r="V204" s="1"/>
      <c r="W204" s="1"/>
      <c r="X204" s="1"/>
      <c r="Y204" s="1"/>
      <c r="Z204" s="1"/>
    </row>
    <row r="205" spans="1:26" ht="15.75" customHeight="1">
      <c r="A205" s="6"/>
      <c r="B205" s="1"/>
      <c r="C205" s="2"/>
      <c r="D205" s="4"/>
      <c r="E205" s="4"/>
      <c r="F205" s="2"/>
      <c r="G205" s="6"/>
      <c r="H205" s="1"/>
      <c r="I205" s="2"/>
      <c r="J205" s="1"/>
      <c r="K205" s="1"/>
      <c r="L205" s="1"/>
      <c r="M205" s="1"/>
      <c r="N205" s="1"/>
      <c r="O205" s="1"/>
      <c r="P205" s="1"/>
      <c r="Q205" s="1"/>
      <c r="R205" s="1"/>
      <c r="S205" s="1"/>
      <c r="T205" s="1"/>
      <c r="U205" s="1"/>
      <c r="V205" s="1"/>
      <c r="W205" s="1"/>
      <c r="X205" s="1"/>
      <c r="Y205" s="1"/>
      <c r="Z205" s="1"/>
    </row>
    <row r="206" spans="1:26" ht="15.75" customHeight="1">
      <c r="A206" s="6"/>
      <c r="B206" s="1"/>
      <c r="C206" s="2"/>
      <c r="D206" s="4"/>
      <c r="E206" s="4"/>
      <c r="F206" s="2"/>
      <c r="G206" s="6"/>
      <c r="H206" s="1"/>
      <c r="I206" s="2"/>
      <c r="J206" s="1"/>
      <c r="K206" s="1"/>
      <c r="L206" s="1"/>
      <c r="M206" s="1"/>
      <c r="N206" s="1"/>
      <c r="O206" s="1"/>
      <c r="P206" s="1"/>
      <c r="Q206" s="1"/>
      <c r="R206" s="1"/>
      <c r="S206" s="1"/>
      <c r="T206" s="1"/>
      <c r="U206" s="1"/>
      <c r="V206" s="1"/>
      <c r="W206" s="1"/>
      <c r="X206" s="1"/>
      <c r="Y206" s="1"/>
      <c r="Z206" s="1"/>
    </row>
    <row r="207" spans="1:26" ht="15.75" customHeight="1">
      <c r="A207" s="6"/>
      <c r="B207" s="1"/>
      <c r="C207" s="2"/>
      <c r="D207" s="4"/>
      <c r="E207" s="4"/>
      <c r="F207" s="2"/>
      <c r="G207" s="6"/>
      <c r="H207" s="1"/>
      <c r="I207" s="2"/>
      <c r="J207" s="1"/>
      <c r="K207" s="1"/>
      <c r="L207" s="1"/>
      <c r="M207" s="1"/>
      <c r="N207" s="1"/>
      <c r="O207" s="1"/>
      <c r="P207" s="1"/>
      <c r="Q207" s="1"/>
      <c r="R207" s="1"/>
      <c r="S207" s="1"/>
      <c r="T207" s="1"/>
      <c r="U207" s="1"/>
      <c r="V207" s="1"/>
      <c r="W207" s="1"/>
      <c r="X207" s="1"/>
      <c r="Y207" s="1"/>
      <c r="Z207" s="1"/>
    </row>
    <row r="208" spans="1:26" ht="15.75" customHeight="1">
      <c r="A208" s="6"/>
      <c r="B208" s="1"/>
      <c r="C208" s="2"/>
      <c r="D208" s="4"/>
      <c r="E208" s="4"/>
      <c r="F208" s="2"/>
      <c r="G208" s="6"/>
      <c r="H208" s="1"/>
      <c r="I208" s="2"/>
      <c r="J208" s="1"/>
      <c r="K208" s="1"/>
      <c r="L208" s="1"/>
      <c r="M208" s="1"/>
      <c r="N208" s="1"/>
      <c r="O208" s="1"/>
      <c r="P208" s="1"/>
      <c r="Q208" s="1"/>
      <c r="R208" s="1"/>
      <c r="S208" s="1"/>
      <c r="T208" s="1"/>
      <c r="U208" s="1"/>
      <c r="V208" s="1"/>
      <c r="W208" s="1"/>
      <c r="X208" s="1"/>
      <c r="Y208" s="1"/>
      <c r="Z208" s="1"/>
    </row>
    <row r="209" spans="1:26" ht="15.75" customHeight="1">
      <c r="A209" s="6"/>
      <c r="B209" s="1"/>
      <c r="C209" s="2"/>
      <c r="D209" s="4"/>
      <c r="E209" s="4"/>
      <c r="F209" s="2"/>
      <c r="G209" s="6"/>
      <c r="H209" s="1"/>
      <c r="I209" s="2"/>
      <c r="J209" s="1"/>
      <c r="K209" s="1"/>
      <c r="L209" s="1"/>
      <c r="M209" s="1"/>
      <c r="N209" s="1"/>
      <c r="O209" s="1"/>
      <c r="P209" s="1"/>
      <c r="Q209" s="1"/>
      <c r="R209" s="1"/>
      <c r="S209" s="1"/>
      <c r="T209" s="1"/>
      <c r="U209" s="1"/>
      <c r="V209" s="1"/>
      <c r="W209" s="1"/>
      <c r="X209" s="1"/>
      <c r="Y209" s="1"/>
      <c r="Z209" s="1"/>
    </row>
    <row r="210" spans="1:26" ht="15.75" customHeight="1">
      <c r="A210" s="6"/>
      <c r="B210" s="1"/>
      <c r="C210" s="2"/>
      <c r="D210" s="4"/>
      <c r="E210" s="4"/>
      <c r="F210" s="2"/>
      <c r="G210" s="6"/>
      <c r="H210" s="1"/>
      <c r="I210" s="2"/>
      <c r="J210" s="1"/>
      <c r="K210" s="1"/>
      <c r="L210" s="1"/>
      <c r="M210" s="1"/>
      <c r="N210" s="1"/>
      <c r="O210" s="1"/>
      <c r="P210" s="1"/>
      <c r="Q210" s="1"/>
      <c r="R210" s="1"/>
      <c r="S210" s="1"/>
      <c r="T210" s="1"/>
      <c r="U210" s="1"/>
      <c r="V210" s="1"/>
      <c r="W210" s="1"/>
      <c r="X210" s="1"/>
      <c r="Y210" s="1"/>
      <c r="Z210" s="1"/>
    </row>
    <row r="211" spans="1:26" ht="15.75" customHeight="1">
      <c r="A211" s="6"/>
      <c r="B211" s="1"/>
      <c r="C211" s="2"/>
      <c r="D211" s="4"/>
      <c r="E211" s="4"/>
      <c r="F211" s="2"/>
      <c r="G211" s="6"/>
      <c r="H211" s="1"/>
      <c r="I211" s="2"/>
      <c r="J211" s="1"/>
      <c r="K211" s="1"/>
      <c r="L211" s="1"/>
      <c r="M211" s="1"/>
      <c r="N211" s="1"/>
      <c r="O211" s="1"/>
      <c r="P211" s="1"/>
      <c r="Q211" s="1"/>
      <c r="R211" s="1"/>
      <c r="S211" s="1"/>
      <c r="T211" s="1"/>
      <c r="U211" s="1"/>
      <c r="V211" s="1"/>
      <c r="W211" s="1"/>
      <c r="X211" s="1"/>
      <c r="Y211" s="1"/>
      <c r="Z211" s="1"/>
    </row>
    <row r="212" spans="1:26" ht="15.75" customHeight="1">
      <c r="A212" s="6"/>
      <c r="B212" s="1"/>
      <c r="C212" s="2"/>
      <c r="D212" s="4"/>
      <c r="E212" s="4"/>
      <c r="F212" s="2"/>
      <c r="G212" s="6"/>
      <c r="H212" s="1"/>
      <c r="I212" s="2"/>
      <c r="J212" s="1"/>
      <c r="K212" s="1"/>
      <c r="L212" s="1"/>
      <c r="M212" s="1"/>
      <c r="N212" s="1"/>
      <c r="O212" s="1"/>
      <c r="P212" s="1"/>
      <c r="Q212" s="1"/>
      <c r="R212" s="1"/>
      <c r="S212" s="1"/>
      <c r="T212" s="1"/>
      <c r="U212" s="1"/>
      <c r="V212" s="1"/>
      <c r="W212" s="1"/>
      <c r="X212" s="1"/>
      <c r="Y212" s="1"/>
      <c r="Z212" s="1"/>
    </row>
    <row r="213" spans="1:26" ht="15.75" customHeight="1">
      <c r="A213" s="6"/>
      <c r="B213" s="1"/>
      <c r="C213" s="2"/>
      <c r="D213" s="4"/>
      <c r="E213" s="4"/>
      <c r="F213" s="2"/>
      <c r="G213" s="6"/>
      <c r="H213" s="1"/>
      <c r="I213" s="2"/>
      <c r="J213" s="1"/>
      <c r="K213" s="1"/>
      <c r="L213" s="1"/>
      <c r="M213" s="1"/>
      <c r="N213" s="1"/>
      <c r="O213" s="1"/>
      <c r="P213" s="1"/>
      <c r="Q213" s="1"/>
      <c r="R213" s="1"/>
      <c r="S213" s="1"/>
      <c r="T213" s="1"/>
      <c r="U213" s="1"/>
      <c r="V213" s="1"/>
      <c r="W213" s="1"/>
      <c r="X213" s="1"/>
      <c r="Y213" s="1"/>
      <c r="Z213" s="1"/>
    </row>
    <row r="214" spans="1:26" ht="15.75" customHeight="1">
      <c r="A214" s="6"/>
      <c r="B214" s="1"/>
      <c r="C214" s="2"/>
      <c r="D214" s="4"/>
      <c r="E214" s="4"/>
      <c r="F214" s="2"/>
      <c r="G214" s="6"/>
      <c r="H214" s="1"/>
      <c r="I214" s="2"/>
      <c r="J214" s="1"/>
      <c r="K214" s="1"/>
      <c r="L214" s="1"/>
      <c r="M214" s="1"/>
      <c r="N214" s="1"/>
      <c r="O214" s="1"/>
      <c r="P214" s="1"/>
      <c r="Q214" s="1"/>
      <c r="R214" s="1"/>
      <c r="S214" s="1"/>
      <c r="T214" s="1"/>
      <c r="U214" s="1"/>
      <c r="V214" s="1"/>
      <c r="W214" s="1"/>
      <c r="X214" s="1"/>
      <c r="Y214" s="1"/>
      <c r="Z214" s="1"/>
    </row>
    <row r="215" spans="1:26" ht="15.75" customHeight="1">
      <c r="A215" s="6"/>
      <c r="B215" s="1"/>
      <c r="C215" s="2"/>
      <c r="D215" s="4"/>
      <c r="E215" s="4"/>
      <c r="F215" s="2"/>
      <c r="G215" s="6"/>
      <c r="H215" s="1"/>
      <c r="I215" s="2"/>
      <c r="J215" s="1"/>
      <c r="K215" s="1"/>
      <c r="L215" s="1"/>
      <c r="M215" s="1"/>
      <c r="N215" s="1"/>
      <c r="O215" s="1"/>
      <c r="P215" s="1"/>
      <c r="Q215" s="1"/>
      <c r="R215" s="1"/>
      <c r="S215" s="1"/>
      <c r="T215" s="1"/>
      <c r="U215" s="1"/>
      <c r="V215" s="1"/>
      <c r="W215" s="1"/>
      <c r="X215" s="1"/>
      <c r="Y215" s="1"/>
      <c r="Z215" s="1"/>
    </row>
    <row r="216" spans="1:26" ht="15.75" customHeight="1">
      <c r="A216" s="6"/>
      <c r="B216" s="1"/>
      <c r="C216" s="2"/>
      <c r="D216" s="4"/>
      <c r="E216" s="4"/>
      <c r="F216" s="2"/>
      <c r="G216" s="6"/>
      <c r="H216" s="1"/>
      <c r="I216" s="2"/>
      <c r="J216" s="1"/>
      <c r="K216" s="1"/>
      <c r="L216" s="1"/>
      <c r="M216" s="1"/>
      <c r="N216" s="1"/>
      <c r="O216" s="1"/>
      <c r="P216" s="1"/>
      <c r="Q216" s="1"/>
      <c r="R216" s="1"/>
      <c r="S216" s="1"/>
      <c r="T216" s="1"/>
      <c r="U216" s="1"/>
      <c r="V216" s="1"/>
      <c r="W216" s="1"/>
      <c r="X216" s="1"/>
      <c r="Y216" s="1"/>
      <c r="Z216" s="1"/>
    </row>
    <row r="217" spans="1:26" ht="15.75" customHeight="1">
      <c r="A217" s="6"/>
      <c r="B217" s="1"/>
      <c r="C217" s="2"/>
      <c r="D217" s="4"/>
      <c r="E217" s="4"/>
      <c r="F217" s="2"/>
      <c r="G217" s="6"/>
      <c r="H217" s="1"/>
      <c r="I217" s="2"/>
      <c r="J217" s="1"/>
      <c r="K217" s="1"/>
      <c r="L217" s="1"/>
      <c r="M217" s="1"/>
      <c r="N217" s="1"/>
      <c r="O217" s="1"/>
      <c r="P217" s="1"/>
      <c r="Q217" s="1"/>
      <c r="R217" s="1"/>
      <c r="S217" s="1"/>
      <c r="T217" s="1"/>
      <c r="U217" s="1"/>
      <c r="V217" s="1"/>
      <c r="W217" s="1"/>
      <c r="X217" s="1"/>
      <c r="Y217" s="1"/>
      <c r="Z217" s="1"/>
    </row>
    <row r="218" spans="1:26" ht="15.75" customHeight="1">
      <c r="A218" s="6"/>
      <c r="B218" s="1"/>
      <c r="C218" s="2"/>
      <c r="D218" s="4"/>
      <c r="E218" s="4"/>
      <c r="F218" s="2"/>
      <c r="G218" s="6"/>
      <c r="H218" s="1"/>
      <c r="I218" s="2"/>
      <c r="J218" s="1"/>
      <c r="K218" s="1"/>
      <c r="L218" s="1"/>
      <c r="M218" s="1"/>
      <c r="N218" s="1"/>
      <c r="O218" s="1"/>
      <c r="P218" s="1"/>
      <c r="Q218" s="1"/>
      <c r="R218" s="1"/>
      <c r="S218" s="1"/>
      <c r="T218" s="1"/>
      <c r="U218" s="1"/>
      <c r="V218" s="1"/>
      <c r="W218" s="1"/>
      <c r="X218" s="1"/>
      <c r="Y218" s="1"/>
      <c r="Z218" s="1"/>
    </row>
    <row r="219" spans="1:26" ht="15.75" customHeight="1">
      <c r="A219" s="6"/>
      <c r="B219" s="1"/>
      <c r="C219" s="2"/>
      <c r="D219" s="4"/>
      <c r="E219" s="4"/>
      <c r="F219" s="2"/>
      <c r="G219" s="6"/>
      <c r="H219" s="1"/>
      <c r="I219" s="2"/>
      <c r="J219" s="1"/>
      <c r="K219" s="1"/>
      <c r="L219" s="1"/>
      <c r="M219" s="1"/>
      <c r="N219" s="1"/>
      <c r="O219" s="1"/>
      <c r="P219" s="1"/>
      <c r="Q219" s="1"/>
      <c r="R219" s="1"/>
      <c r="S219" s="1"/>
      <c r="T219" s="1"/>
      <c r="U219" s="1"/>
      <c r="V219" s="1"/>
      <c r="W219" s="1"/>
      <c r="X219" s="1"/>
      <c r="Y219" s="1"/>
      <c r="Z219" s="1"/>
    </row>
    <row r="220" spans="1:26" ht="15.75" customHeight="1">
      <c r="A220" s="6"/>
      <c r="B220" s="1"/>
      <c r="C220" s="2"/>
      <c r="D220" s="4"/>
      <c r="E220" s="4"/>
      <c r="F220" s="2"/>
      <c r="G220" s="6"/>
      <c r="H220" s="1"/>
      <c r="I220" s="2"/>
      <c r="J220" s="1"/>
      <c r="K220" s="1"/>
      <c r="L220" s="1"/>
      <c r="M220" s="1"/>
      <c r="N220" s="1"/>
      <c r="O220" s="1"/>
      <c r="P220" s="1"/>
      <c r="Q220" s="1"/>
      <c r="R220" s="1"/>
      <c r="S220" s="1"/>
      <c r="T220" s="1"/>
      <c r="U220" s="1"/>
      <c r="V220" s="1"/>
      <c r="W220" s="1"/>
      <c r="X220" s="1"/>
      <c r="Y220" s="1"/>
      <c r="Z220" s="1"/>
    </row>
    <row r="221" spans="1:26" ht="15.75" customHeight="1">
      <c r="A221" s="6"/>
      <c r="B221" s="1"/>
      <c r="C221" s="2"/>
      <c r="D221" s="4"/>
      <c r="E221" s="4"/>
      <c r="F221" s="2"/>
      <c r="G221" s="6"/>
      <c r="H221" s="1"/>
      <c r="I221" s="2"/>
      <c r="J221" s="1"/>
      <c r="K221" s="1"/>
      <c r="L221" s="1"/>
      <c r="M221" s="1"/>
      <c r="N221" s="1"/>
      <c r="O221" s="1"/>
      <c r="P221" s="1"/>
      <c r="Q221" s="1"/>
      <c r="R221" s="1"/>
      <c r="S221" s="1"/>
      <c r="T221" s="1"/>
      <c r="U221" s="1"/>
      <c r="V221" s="1"/>
      <c r="W221" s="1"/>
      <c r="X221" s="1"/>
      <c r="Y221" s="1"/>
      <c r="Z221" s="1"/>
    </row>
    <row r="222" spans="1:26" ht="15.75" customHeight="1">
      <c r="A222" s="6"/>
      <c r="B222" s="1"/>
      <c r="C222" s="2"/>
      <c r="D222" s="4"/>
      <c r="E222" s="4"/>
      <c r="F222" s="2"/>
      <c r="G222" s="6"/>
      <c r="H222" s="1"/>
      <c r="I222" s="2"/>
      <c r="J222" s="1"/>
      <c r="K222" s="1"/>
      <c r="L222" s="1"/>
      <c r="M222" s="1"/>
      <c r="N222" s="1"/>
      <c r="O222" s="1"/>
      <c r="P222" s="1"/>
      <c r="Q222" s="1"/>
      <c r="R222" s="1"/>
      <c r="S222" s="1"/>
      <c r="T222" s="1"/>
      <c r="U222" s="1"/>
      <c r="V222" s="1"/>
      <c r="W222" s="1"/>
      <c r="X222" s="1"/>
      <c r="Y222" s="1"/>
      <c r="Z222" s="1"/>
    </row>
    <row r="223" spans="1:26" ht="15.75" customHeight="1">
      <c r="A223" s="6"/>
      <c r="B223" s="1"/>
      <c r="C223" s="2"/>
      <c r="D223" s="4"/>
      <c r="E223" s="4"/>
      <c r="F223" s="2"/>
      <c r="G223" s="6"/>
      <c r="H223" s="1"/>
      <c r="I223" s="2"/>
      <c r="J223" s="1"/>
      <c r="K223" s="1"/>
      <c r="L223" s="1"/>
      <c r="M223" s="1"/>
      <c r="N223" s="1"/>
      <c r="O223" s="1"/>
      <c r="P223" s="1"/>
      <c r="Q223" s="1"/>
      <c r="R223" s="1"/>
      <c r="S223" s="1"/>
      <c r="T223" s="1"/>
      <c r="U223" s="1"/>
      <c r="V223" s="1"/>
      <c r="W223" s="1"/>
      <c r="X223" s="1"/>
      <c r="Y223" s="1"/>
      <c r="Z223" s="1"/>
    </row>
    <row r="224" spans="1:26" ht="15.75" customHeight="1">
      <c r="A224" s="6"/>
      <c r="B224" s="1"/>
      <c r="C224" s="2"/>
      <c r="D224" s="4"/>
      <c r="E224" s="4"/>
      <c r="F224" s="2"/>
      <c r="G224" s="6"/>
      <c r="H224" s="1"/>
      <c r="I224" s="2"/>
      <c r="J224" s="1"/>
      <c r="K224" s="1"/>
      <c r="L224" s="1"/>
      <c r="M224" s="1"/>
      <c r="N224" s="1"/>
      <c r="O224" s="1"/>
      <c r="P224" s="1"/>
      <c r="Q224" s="1"/>
      <c r="R224" s="1"/>
      <c r="S224" s="1"/>
      <c r="T224" s="1"/>
      <c r="U224" s="1"/>
      <c r="V224" s="1"/>
      <c r="W224" s="1"/>
      <c r="X224" s="1"/>
      <c r="Y224" s="1"/>
      <c r="Z224" s="1"/>
    </row>
    <row r="225" spans="1:26" ht="15.75" customHeight="1">
      <c r="A225" s="6"/>
      <c r="B225" s="1"/>
      <c r="C225" s="2"/>
      <c r="D225" s="4"/>
      <c r="E225" s="4"/>
      <c r="F225" s="2"/>
      <c r="G225" s="6"/>
      <c r="H225" s="1"/>
      <c r="I225" s="2"/>
      <c r="J225" s="1"/>
      <c r="K225" s="1"/>
      <c r="L225" s="1"/>
      <c r="M225" s="1"/>
      <c r="N225" s="1"/>
      <c r="O225" s="1"/>
      <c r="P225" s="1"/>
      <c r="Q225" s="1"/>
      <c r="R225" s="1"/>
      <c r="S225" s="1"/>
      <c r="T225" s="1"/>
      <c r="U225" s="1"/>
      <c r="V225" s="1"/>
      <c r="W225" s="1"/>
      <c r="X225" s="1"/>
      <c r="Y225" s="1"/>
      <c r="Z225" s="1"/>
    </row>
    <row r="226" spans="1:26" ht="15.75" customHeight="1">
      <c r="A226" s="6"/>
      <c r="B226" s="1"/>
      <c r="C226" s="2"/>
      <c r="D226" s="4"/>
      <c r="E226" s="4"/>
      <c r="F226" s="2"/>
      <c r="G226" s="6"/>
      <c r="H226" s="1"/>
      <c r="I226" s="2"/>
      <c r="J226" s="1"/>
      <c r="K226" s="1"/>
      <c r="L226" s="1"/>
      <c r="M226" s="1"/>
      <c r="N226" s="1"/>
      <c r="O226" s="1"/>
      <c r="P226" s="1"/>
      <c r="Q226" s="1"/>
      <c r="R226" s="1"/>
      <c r="S226" s="1"/>
      <c r="T226" s="1"/>
      <c r="U226" s="1"/>
      <c r="V226" s="1"/>
      <c r="W226" s="1"/>
      <c r="X226" s="1"/>
      <c r="Y226" s="1"/>
      <c r="Z226" s="1"/>
    </row>
    <row r="227" spans="1:26" ht="15.75" customHeight="1">
      <c r="A227" s="6"/>
      <c r="B227" s="1"/>
      <c r="C227" s="2"/>
      <c r="D227" s="4"/>
      <c r="E227" s="4"/>
      <c r="F227" s="2"/>
      <c r="G227" s="6"/>
      <c r="H227" s="1"/>
      <c r="I227" s="2"/>
      <c r="J227" s="1"/>
      <c r="K227" s="1"/>
      <c r="L227" s="1"/>
      <c r="M227" s="1"/>
      <c r="N227" s="1"/>
      <c r="O227" s="1"/>
      <c r="P227" s="1"/>
      <c r="Q227" s="1"/>
      <c r="R227" s="1"/>
      <c r="S227" s="1"/>
      <c r="T227" s="1"/>
      <c r="U227" s="1"/>
      <c r="V227" s="1"/>
      <c r="W227" s="1"/>
      <c r="X227" s="1"/>
      <c r="Y227" s="1"/>
      <c r="Z227" s="1"/>
    </row>
    <row r="228" spans="1:26" ht="15.75" customHeight="1">
      <c r="A228" s="6"/>
      <c r="B228" s="1"/>
      <c r="C228" s="2"/>
      <c r="D228" s="4"/>
      <c r="E228" s="4"/>
      <c r="F228" s="2"/>
      <c r="G228" s="6"/>
      <c r="H228" s="1"/>
      <c r="I228" s="2"/>
      <c r="J228" s="1"/>
      <c r="K228" s="1"/>
      <c r="L228" s="1"/>
      <c r="M228" s="1"/>
      <c r="N228" s="1"/>
      <c r="O228" s="1"/>
      <c r="P228" s="1"/>
      <c r="Q228" s="1"/>
      <c r="R228" s="1"/>
      <c r="S228" s="1"/>
      <c r="T228" s="1"/>
      <c r="U228" s="1"/>
      <c r="V228" s="1"/>
      <c r="W228" s="1"/>
      <c r="X228" s="1"/>
      <c r="Y228" s="1"/>
      <c r="Z228" s="1"/>
    </row>
    <row r="229" spans="1:26" ht="15.75" customHeight="1">
      <c r="A229" s="6"/>
      <c r="B229" s="1"/>
      <c r="C229" s="2"/>
      <c r="D229" s="4"/>
      <c r="E229" s="4"/>
      <c r="F229" s="2"/>
      <c r="G229" s="6"/>
      <c r="H229" s="1"/>
      <c r="I229" s="2"/>
      <c r="J229" s="1"/>
      <c r="K229" s="1"/>
      <c r="L229" s="1"/>
      <c r="M229" s="1"/>
      <c r="N229" s="1"/>
      <c r="O229" s="1"/>
      <c r="P229" s="1"/>
      <c r="Q229" s="1"/>
      <c r="R229" s="1"/>
      <c r="S229" s="1"/>
      <c r="T229" s="1"/>
      <c r="U229" s="1"/>
      <c r="V229" s="1"/>
      <c r="W229" s="1"/>
      <c r="X229" s="1"/>
      <c r="Y229" s="1"/>
      <c r="Z229" s="1"/>
    </row>
    <row r="230" spans="1:26" ht="15.75" customHeight="1">
      <c r="A230" s="6"/>
      <c r="B230" s="1"/>
      <c r="C230" s="2"/>
      <c r="D230" s="4"/>
      <c r="E230" s="4"/>
      <c r="F230" s="2"/>
      <c r="G230" s="6"/>
      <c r="H230" s="1"/>
      <c r="I230" s="2"/>
      <c r="J230" s="1"/>
      <c r="K230" s="1"/>
      <c r="L230" s="1"/>
      <c r="M230" s="1"/>
      <c r="N230" s="1"/>
      <c r="O230" s="1"/>
      <c r="P230" s="1"/>
      <c r="Q230" s="1"/>
      <c r="R230" s="1"/>
      <c r="S230" s="1"/>
      <c r="T230" s="1"/>
      <c r="U230" s="1"/>
      <c r="V230" s="1"/>
      <c r="W230" s="1"/>
      <c r="X230" s="1"/>
      <c r="Y230" s="1"/>
      <c r="Z230" s="1"/>
    </row>
    <row r="231" spans="1:26" ht="15.75" customHeight="1">
      <c r="A231" s="6"/>
      <c r="B231" s="1"/>
      <c r="C231" s="2"/>
      <c r="D231" s="4"/>
      <c r="E231" s="4"/>
      <c r="F231" s="2"/>
      <c r="G231" s="6"/>
      <c r="H231" s="1"/>
      <c r="I231" s="2"/>
      <c r="J231" s="1"/>
      <c r="K231" s="1"/>
      <c r="L231" s="1"/>
      <c r="M231" s="1"/>
      <c r="N231" s="1"/>
      <c r="O231" s="1"/>
      <c r="P231" s="1"/>
      <c r="Q231" s="1"/>
      <c r="R231" s="1"/>
      <c r="S231" s="1"/>
      <c r="T231" s="1"/>
      <c r="U231" s="1"/>
      <c r="V231" s="1"/>
      <c r="W231" s="1"/>
      <c r="X231" s="1"/>
      <c r="Y231" s="1"/>
      <c r="Z231" s="1"/>
    </row>
    <row r="232" spans="1:26" ht="15.75" customHeight="1">
      <c r="A232" s="6"/>
      <c r="B232" s="1"/>
      <c r="C232" s="2"/>
      <c r="D232" s="4"/>
      <c r="E232" s="4"/>
      <c r="F232" s="2"/>
      <c r="G232" s="6"/>
      <c r="H232" s="1"/>
      <c r="I232" s="2"/>
      <c r="J232" s="1"/>
      <c r="K232" s="1"/>
      <c r="L232" s="1"/>
      <c r="M232" s="1"/>
      <c r="N232" s="1"/>
      <c r="O232" s="1"/>
      <c r="P232" s="1"/>
      <c r="Q232" s="1"/>
      <c r="R232" s="1"/>
      <c r="S232" s="1"/>
      <c r="T232" s="1"/>
      <c r="U232" s="1"/>
      <c r="V232" s="1"/>
      <c r="W232" s="1"/>
      <c r="X232" s="1"/>
      <c r="Y232" s="1"/>
      <c r="Z232" s="1"/>
    </row>
    <row r="233" spans="1:26" ht="15.75" customHeight="1">
      <c r="A233" s="6"/>
      <c r="B233" s="1"/>
      <c r="C233" s="2"/>
      <c r="D233" s="4"/>
      <c r="E233" s="4"/>
      <c r="F233" s="2"/>
      <c r="G233" s="6"/>
      <c r="H233" s="1"/>
      <c r="I233" s="2"/>
      <c r="J233" s="1"/>
      <c r="K233" s="1"/>
      <c r="L233" s="1"/>
      <c r="M233" s="1"/>
      <c r="N233" s="1"/>
      <c r="O233" s="1"/>
      <c r="P233" s="1"/>
      <c r="Q233" s="1"/>
      <c r="R233" s="1"/>
      <c r="S233" s="1"/>
      <c r="T233" s="1"/>
      <c r="U233" s="1"/>
      <c r="V233" s="1"/>
      <c r="W233" s="1"/>
      <c r="X233" s="1"/>
      <c r="Y233" s="1"/>
      <c r="Z233" s="1"/>
    </row>
    <row r="234" spans="1:26" ht="15.75" customHeight="1">
      <c r="A234" s="6"/>
      <c r="B234" s="1"/>
      <c r="C234" s="2"/>
      <c r="D234" s="4"/>
      <c r="E234" s="4"/>
      <c r="F234" s="2"/>
      <c r="G234" s="6"/>
      <c r="H234" s="1"/>
      <c r="I234" s="2"/>
      <c r="J234" s="1"/>
      <c r="K234" s="1"/>
      <c r="L234" s="1"/>
      <c r="M234" s="1"/>
      <c r="N234" s="1"/>
      <c r="O234" s="1"/>
      <c r="P234" s="1"/>
      <c r="Q234" s="1"/>
      <c r="R234" s="1"/>
      <c r="S234" s="1"/>
      <c r="T234" s="1"/>
      <c r="U234" s="1"/>
      <c r="V234" s="1"/>
      <c r="W234" s="1"/>
      <c r="X234" s="1"/>
      <c r="Y234" s="1"/>
      <c r="Z234" s="1"/>
    </row>
    <row r="235" spans="1:26" ht="15.75" customHeight="1">
      <c r="A235" s="6"/>
      <c r="B235" s="1"/>
      <c r="C235" s="2"/>
      <c r="D235" s="4"/>
      <c r="E235" s="4"/>
      <c r="F235" s="2"/>
      <c r="G235" s="6"/>
      <c r="H235" s="1"/>
      <c r="I235" s="2"/>
      <c r="J235" s="1"/>
      <c r="K235" s="1"/>
      <c r="L235" s="1"/>
      <c r="M235" s="1"/>
      <c r="N235" s="1"/>
      <c r="O235" s="1"/>
      <c r="P235" s="1"/>
      <c r="Q235" s="1"/>
      <c r="R235" s="1"/>
      <c r="S235" s="1"/>
      <c r="T235" s="1"/>
      <c r="U235" s="1"/>
      <c r="V235" s="1"/>
      <c r="W235" s="1"/>
      <c r="X235" s="1"/>
      <c r="Y235" s="1"/>
      <c r="Z235" s="1"/>
    </row>
    <row r="236" spans="1:26" ht="15.75" customHeight="1">
      <c r="A236" s="6"/>
      <c r="B236" s="1"/>
      <c r="C236" s="2"/>
      <c r="D236" s="4"/>
      <c r="E236" s="4"/>
      <c r="F236" s="2"/>
      <c r="G236" s="6"/>
      <c r="H236" s="1"/>
      <c r="I236" s="2"/>
      <c r="J236" s="1"/>
      <c r="K236" s="1"/>
      <c r="L236" s="1"/>
      <c r="M236" s="1"/>
      <c r="N236" s="1"/>
      <c r="O236" s="1"/>
      <c r="P236" s="1"/>
      <c r="Q236" s="1"/>
      <c r="R236" s="1"/>
      <c r="S236" s="1"/>
      <c r="T236" s="1"/>
      <c r="U236" s="1"/>
      <c r="V236" s="1"/>
      <c r="W236" s="1"/>
      <c r="X236" s="1"/>
      <c r="Y236" s="1"/>
      <c r="Z236" s="1"/>
    </row>
    <row r="237" spans="1:26" ht="15.75" customHeight="1">
      <c r="A237" s="6"/>
      <c r="B237" s="1"/>
      <c r="C237" s="2"/>
      <c r="D237" s="4"/>
      <c r="E237" s="4"/>
      <c r="F237" s="2"/>
      <c r="G237" s="6"/>
      <c r="H237" s="1"/>
      <c r="I237" s="2"/>
      <c r="J237" s="1"/>
      <c r="K237" s="1"/>
      <c r="L237" s="1"/>
      <c r="M237" s="1"/>
      <c r="N237" s="1"/>
      <c r="O237" s="1"/>
      <c r="P237" s="1"/>
      <c r="Q237" s="1"/>
      <c r="R237" s="1"/>
      <c r="S237" s="1"/>
      <c r="T237" s="1"/>
      <c r="U237" s="1"/>
      <c r="V237" s="1"/>
      <c r="W237" s="1"/>
      <c r="X237" s="1"/>
      <c r="Y237" s="1"/>
      <c r="Z237" s="1"/>
    </row>
    <row r="238" spans="1:26" ht="15.75" customHeight="1">
      <c r="A238" s="6"/>
      <c r="B238" s="1"/>
      <c r="C238" s="2"/>
      <c r="D238" s="4"/>
      <c r="E238" s="4"/>
      <c r="F238" s="2"/>
      <c r="G238" s="6"/>
      <c r="H238" s="1"/>
      <c r="I238" s="2"/>
      <c r="J238" s="1"/>
      <c r="K238" s="1"/>
      <c r="L238" s="1"/>
      <c r="M238" s="1"/>
      <c r="N238" s="1"/>
      <c r="O238" s="1"/>
      <c r="P238" s="1"/>
      <c r="Q238" s="1"/>
      <c r="R238" s="1"/>
      <c r="S238" s="1"/>
      <c r="T238" s="1"/>
      <c r="U238" s="1"/>
      <c r="V238" s="1"/>
      <c r="W238" s="1"/>
      <c r="X238" s="1"/>
      <c r="Y238" s="1"/>
      <c r="Z238" s="1"/>
    </row>
    <row r="239" spans="1:26" ht="15.75" customHeight="1">
      <c r="A239" s="6"/>
      <c r="B239" s="1"/>
      <c r="C239" s="2"/>
      <c r="D239" s="4"/>
      <c r="E239" s="4"/>
      <c r="F239" s="2"/>
      <c r="G239" s="6"/>
      <c r="H239" s="1"/>
      <c r="I239" s="2"/>
      <c r="J239" s="1"/>
      <c r="K239" s="1"/>
      <c r="L239" s="1"/>
      <c r="M239" s="1"/>
      <c r="N239" s="1"/>
      <c r="O239" s="1"/>
      <c r="P239" s="1"/>
      <c r="Q239" s="1"/>
      <c r="R239" s="1"/>
      <c r="S239" s="1"/>
      <c r="T239" s="1"/>
      <c r="U239" s="1"/>
      <c r="V239" s="1"/>
      <c r="W239" s="1"/>
      <c r="X239" s="1"/>
      <c r="Y239" s="1"/>
      <c r="Z239" s="1"/>
    </row>
    <row r="240" spans="1:26" ht="15.75" customHeight="1">
      <c r="A240" s="6"/>
      <c r="B240" s="1"/>
      <c r="C240" s="2"/>
      <c r="D240" s="4"/>
      <c r="E240" s="4"/>
      <c r="F240" s="2"/>
      <c r="G240" s="6"/>
      <c r="H240" s="1"/>
      <c r="I240" s="2"/>
      <c r="J240" s="1"/>
      <c r="K240" s="1"/>
      <c r="L240" s="1"/>
      <c r="M240" s="1"/>
      <c r="N240" s="1"/>
      <c r="O240" s="1"/>
      <c r="P240" s="1"/>
      <c r="Q240" s="1"/>
      <c r="R240" s="1"/>
      <c r="S240" s="1"/>
      <c r="T240" s="1"/>
      <c r="U240" s="1"/>
      <c r="V240" s="1"/>
      <c r="W240" s="1"/>
      <c r="X240" s="1"/>
      <c r="Y240" s="1"/>
      <c r="Z240" s="1"/>
    </row>
    <row r="241" spans="1:26" ht="15.75" customHeight="1">
      <c r="A241" s="6"/>
      <c r="B241" s="1"/>
      <c r="C241" s="2"/>
      <c r="D241" s="4"/>
      <c r="E241" s="4"/>
      <c r="F241" s="2"/>
      <c r="G241" s="6"/>
      <c r="H241" s="1"/>
      <c r="I241" s="2"/>
      <c r="J241" s="1"/>
      <c r="K241" s="1"/>
      <c r="L241" s="1"/>
      <c r="M241" s="1"/>
      <c r="N241" s="1"/>
      <c r="O241" s="1"/>
      <c r="P241" s="1"/>
      <c r="Q241" s="1"/>
      <c r="R241" s="1"/>
      <c r="S241" s="1"/>
      <c r="T241" s="1"/>
      <c r="U241" s="1"/>
      <c r="V241" s="1"/>
      <c r="W241" s="1"/>
      <c r="X241" s="1"/>
      <c r="Y241" s="1"/>
      <c r="Z241" s="1"/>
    </row>
    <row r="242" spans="1:26" ht="15.75" customHeight="1">
      <c r="A242" s="6"/>
      <c r="B242" s="1"/>
      <c r="C242" s="2"/>
      <c r="D242" s="4"/>
      <c r="E242" s="4"/>
      <c r="F242" s="2"/>
      <c r="G242" s="6"/>
      <c r="H242" s="1"/>
      <c r="I242" s="2"/>
      <c r="J242" s="1"/>
      <c r="K242" s="1"/>
      <c r="L242" s="1"/>
      <c r="M242" s="1"/>
      <c r="N242" s="1"/>
      <c r="O242" s="1"/>
      <c r="P242" s="1"/>
      <c r="Q242" s="1"/>
      <c r="R242" s="1"/>
      <c r="S242" s="1"/>
      <c r="T242" s="1"/>
      <c r="U242" s="1"/>
      <c r="V242" s="1"/>
      <c r="W242" s="1"/>
      <c r="X242" s="1"/>
      <c r="Y242" s="1"/>
      <c r="Z242" s="1"/>
    </row>
    <row r="243" spans="1:26" ht="15.75" customHeight="1">
      <c r="A243" s="6"/>
      <c r="B243" s="1"/>
      <c r="C243" s="2"/>
      <c r="D243" s="4"/>
      <c r="E243" s="4"/>
      <c r="F243" s="2"/>
      <c r="G243" s="6"/>
      <c r="H243" s="1"/>
      <c r="I243" s="2"/>
      <c r="J243" s="1"/>
      <c r="K243" s="1"/>
      <c r="L243" s="1"/>
      <c r="M243" s="1"/>
      <c r="N243" s="1"/>
      <c r="O243" s="1"/>
      <c r="P243" s="1"/>
      <c r="Q243" s="1"/>
      <c r="R243" s="1"/>
      <c r="S243" s="1"/>
      <c r="T243" s="1"/>
      <c r="U243" s="1"/>
      <c r="V243" s="1"/>
      <c r="W243" s="1"/>
      <c r="X243" s="1"/>
      <c r="Y243" s="1"/>
      <c r="Z243" s="1"/>
    </row>
    <row r="244" spans="1:26" ht="15.75" customHeight="1">
      <c r="A244" s="6"/>
      <c r="B244" s="1"/>
      <c r="C244" s="2"/>
      <c r="D244" s="4"/>
      <c r="E244" s="4"/>
      <c r="F244" s="2"/>
      <c r="G244" s="6"/>
      <c r="H244" s="1"/>
      <c r="I244" s="2"/>
      <c r="J244" s="1"/>
      <c r="K244" s="1"/>
      <c r="L244" s="1"/>
      <c r="M244" s="1"/>
      <c r="N244" s="1"/>
      <c r="O244" s="1"/>
      <c r="P244" s="1"/>
      <c r="Q244" s="1"/>
      <c r="R244" s="1"/>
      <c r="S244" s="1"/>
      <c r="T244" s="1"/>
      <c r="U244" s="1"/>
      <c r="V244" s="1"/>
      <c r="W244" s="1"/>
      <c r="X244" s="1"/>
      <c r="Y244" s="1"/>
      <c r="Z244" s="1"/>
    </row>
    <row r="245" spans="1:26" ht="15.75" customHeight="1">
      <c r="A245" s="6"/>
      <c r="B245" s="1"/>
      <c r="C245" s="2"/>
      <c r="D245" s="4"/>
      <c r="E245" s="4"/>
      <c r="F245" s="2"/>
      <c r="G245" s="6"/>
      <c r="H245" s="1"/>
      <c r="I245" s="2"/>
      <c r="J245" s="1"/>
      <c r="K245" s="1"/>
      <c r="L245" s="1"/>
      <c r="M245" s="1"/>
      <c r="N245" s="1"/>
      <c r="O245" s="1"/>
      <c r="P245" s="1"/>
      <c r="Q245" s="1"/>
      <c r="R245" s="1"/>
      <c r="S245" s="1"/>
      <c r="T245" s="1"/>
      <c r="U245" s="1"/>
      <c r="V245" s="1"/>
      <c r="W245" s="1"/>
      <c r="X245" s="1"/>
      <c r="Y245" s="1"/>
      <c r="Z245" s="1"/>
    </row>
    <row r="246" spans="1:26" ht="15.75" customHeight="1">
      <c r="A246" s="6"/>
      <c r="B246" s="1"/>
      <c r="C246" s="2"/>
      <c r="D246" s="4"/>
      <c r="E246" s="4"/>
      <c r="F246" s="2"/>
      <c r="G246" s="6"/>
      <c r="H246" s="1"/>
      <c r="I246" s="2"/>
      <c r="J246" s="1"/>
      <c r="K246" s="1"/>
      <c r="L246" s="1"/>
      <c r="M246" s="1"/>
      <c r="N246" s="1"/>
      <c r="O246" s="1"/>
      <c r="P246" s="1"/>
      <c r="Q246" s="1"/>
      <c r="R246" s="1"/>
      <c r="S246" s="1"/>
      <c r="T246" s="1"/>
      <c r="U246" s="1"/>
      <c r="V246" s="1"/>
      <c r="W246" s="1"/>
      <c r="X246" s="1"/>
      <c r="Y246" s="1"/>
      <c r="Z246" s="1"/>
    </row>
    <row r="247" spans="1:26" ht="15.75" customHeight="1">
      <c r="A247" s="6"/>
      <c r="B247" s="1"/>
      <c r="C247" s="2"/>
      <c r="D247" s="4"/>
      <c r="E247" s="4"/>
      <c r="F247" s="2"/>
      <c r="G247" s="6"/>
      <c r="H247" s="1"/>
      <c r="I247" s="2"/>
      <c r="J247" s="1"/>
      <c r="K247" s="1"/>
      <c r="L247" s="1"/>
      <c r="M247" s="1"/>
      <c r="N247" s="1"/>
      <c r="O247" s="1"/>
      <c r="P247" s="1"/>
      <c r="Q247" s="1"/>
      <c r="R247" s="1"/>
      <c r="S247" s="1"/>
      <c r="T247" s="1"/>
      <c r="U247" s="1"/>
      <c r="V247" s="1"/>
      <c r="W247" s="1"/>
      <c r="X247" s="1"/>
      <c r="Y247" s="1"/>
      <c r="Z247" s="1"/>
    </row>
    <row r="248" spans="1:26" ht="15.75" customHeight="1">
      <c r="A248" s="6"/>
      <c r="B248" s="1"/>
      <c r="C248" s="2"/>
      <c r="D248" s="4"/>
      <c r="E248" s="4"/>
      <c r="F248" s="2"/>
      <c r="G248" s="6"/>
      <c r="H248" s="1"/>
      <c r="I248" s="2"/>
      <c r="J248" s="1"/>
      <c r="K248" s="1"/>
      <c r="L248" s="1"/>
      <c r="M248" s="1"/>
      <c r="N248" s="1"/>
      <c r="O248" s="1"/>
      <c r="P248" s="1"/>
      <c r="Q248" s="1"/>
      <c r="R248" s="1"/>
      <c r="S248" s="1"/>
      <c r="T248" s="1"/>
      <c r="U248" s="1"/>
      <c r="V248" s="1"/>
      <c r="W248" s="1"/>
      <c r="X248" s="1"/>
      <c r="Y248" s="1"/>
      <c r="Z248" s="1"/>
    </row>
    <row r="249" spans="1:26" ht="15.75" customHeight="1">
      <c r="A249" s="6"/>
      <c r="B249" s="1"/>
      <c r="C249" s="2"/>
      <c r="D249" s="4"/>
      <c r="E249" s="4"/>
      <c r="F249" s="2"/>
      <c r="G249" s="6"/>
      <c r="H249" s="1"/>
      <c r="I249" s="2"/>
      <c r="J249" s="1"/>
      <c r="K249" s="1"/>
      <c r="L249" s="1"/>
      <c r="M249" s="1"/>
      <c r="N249" s="1"/>
      <c r="O249" s="1"/>
      <c r="P249" s="1"/>
      <c r="Q249" s="1"/>
      <c r="R249" s="1"/>
      <c r="S249" s="1"/>
      <c r="T249" s="1"/>
      <c r="U249" s="1"/>
      <c r="V249" s="1"/>
      <c r="W249" s="1"/>
      <c r="X249" s="1"/>
      <c r="Y249" s="1"/>
      <c r="Z249" s="1"/>
    </row>
    <row r="250" spans="1:26" ht="15.75" customHeight="1">
      <c r="A250" s="6"/>
      <c r="B250" s="1"/>
      <c r="C250" s="2"/>
      <c r="D250" s="4"/>
      <c r="E250" s="4"/>
      <c r="F250" s="2"/>
      <c r="G250" s="6"/>
      <c r="H250" s="1"/>
      <c r="I250" s="2"/>
      <c r="J250" s="1"/>
      <c r="K250" s="1"/>
      <c r="L250" s="1"/>
      <c r="M250" s="1"/>
      <c r="N250" s="1"/>
      <c r="O250" s="1"/>
      <c r="P250" s="1"/>
      <c r="Q250" s="1"/>
      <c r="R250" s="1"/>
      <c r="S250" s="1"/>
      <c r="T250" s="1"/>
      <c r="U250" s="1"/>
      <c r="V250" s="1"/>
      <c r="W250" s="1"/>
      <c r="X250" s="1"/>
      <c r="Y250" s="1"/>
      <c r="Z250" s="1"/>
    </row>
    <row r="251" spans="1:26" ht="15.75" customHeight="1">
      <c r="A251" s="6"/>
      <c r="B251" s="1"/>
      <c r="C251" s="2"/>
      <c r="D251" s="4"/>
      <c r="E251" s="4"/>
      <c r="F251" s="2"/>
      <c r="G251" s="6"/>
      <c r="H251" s="1"/>
      <c r="I251" s="2"/>
      <c r="J251" s="1"/>
      <c r="K251" s="1"/>
      <c r="L251" s="1"/>
      <c r="M251" s="1"/>
      <c r="N251" s="1"/>
      <c r="O251" s="1"/>
      <c r="P251" s="1"/>
      <c r="Q251" s="1"/>
      <c r="R251" s="1"/>
      <c r="S251" s="1"/>
      <c r="T251" s="1"/>
      <c r="U251" s="1"/>
      <c r="V251" s="1"/>
      <c r="W251" s="1"/>
      <c r="X251" s="1"/>
      <c r="Y251" s="1"/>
      <c r="Z251" s="1"/>
    </row>
    <row r="252" spans="1:26" ht="15.75" customHeight="1">
      <c r="A252" s="6"/>
      <c r="B252" s="1"/>
      <c r="C252" s="2"/>
      <c r="D252" s="4"/>
      <c r="E252" s="4"/>
      <c r="F252" s="2"/>
      <c r="G252" s="6"/>
      <c r="H252" s="1"/>
      <c r="I252" s="2"/>
      <c r="J252" s="1"/>
      <c r="K252" s="1"/>
      <c r="L252" s="1"/>
      <c r="M252" s="1"/>
      <c r="N252" s="1"/>
      <c r="O252" s="1"/>
      <c r="P252" s="1"/>
      <c r="Q252" s="1"/>
      <c r="R252" s="1"/>
      <c r="S252" s="1"/>
      <c r="T252" s="1"/>
      <c r="U252" s="1"/>
      <c r="V252" s="1"/>
      <c r="W252" s="1"/>
      <c r="X252" s="1"/>
      <c r="Y252" s="1"/>
      <c r="Z252" s="1"/>
    </row>
    <row r="253" spans="1:26" ht="15.75" customHeight="1">
      <c r="A253" s="6"/>
      <c r="B253" s="1"/>
      <c r="C253" s="2"/>
      <c r="D253" s="4"/>
      <c r="E253" s="4"/>
      <c r="F253" s="2"/>
      <c r="G253" s="6"/>
      <c r="H253" s="1"/>
      <c r="I253" s="2"/>
      <c r="J253" s="1"/>
      <c r="K253" s="1"/>
      <c r="L253" s="1"/>
      <c r="M253" s="1"/>
      <c r="N253" s="1"/>
      <c r="O253" s="1"/>
      <c r="P253" s="1"/>
      <c r="Q253" s="1"/>
      <c r="R253" s="1"/>
      <c r="S253" s="1"/>
      <c r="T253" s="1"/>
      <c r="U253" s="1"/>
      <c r="V253" s="1"/>
      <c r="W253" s="1"/>
      <c r="X253" s="1"/>
      <c r="Y253" s="1"/>
      <c r="Z253" s="1"/>
    </row>
    <row r="254" spans="1:26" ht="15.75" customHeight="1">
      <c r="A254" s="6"/>
      <c r="B254" s="1"/>
      <c r="C254" s="2"/>
      <c r="D254" s="4"/>
      <c r="E254" s="4"/>
      <c r="F254" s="2"/>
      <c r="G254" s="6"/>
      <c r="H254" s="1"/>
      <c r="I254" s="2"/>
      <c r="J254" s="1"/>
      <c r="K254" s="1"/>
      <c r="L254" s="1"/>
      <c r="M254" s="1"/>
      <c r="N254" s="1"/>
      <c r="O254" s="1"/>
      <c r="P254" s="1"/>
      <c r="Q254" s="1"/>
      <c r="R254" s="1"/>
      <c r="S254" s="1"/>
      <c r="T254" s="1"/>
      <c r="U254" s="1"/>
      <c r="V254" s="1"/>
      <c r="W254" s="1"/>
      <c r="X254" s="1"/>
      <c r="Y254" s="1"/>
      <c r="Z254" s="1"/>
    </row>
    <row r="255" spans="1:26" ht="15.75" customHeight="1">
      <c r="A255" s="6"/>
      <c r="B255" s="1"/>
      <c r="C255" s="2"/>
      <c r="D255" s="4"/>
      <c r="E255" s="4"/>
      <c r="F255" s="2"/>
      <c r="G255" s="6"/>
      <c r="H255" s="1"/>
      <c r="I255" s="2"/>
      <c r="J255" s="1"/>
      <c r="K255" s="1"/>
      <c r="L255" s="1"/>
      <c r="M255" s="1"/>
      <c r="N255" s="1"/>
      <c r="O255" s="1"/>
      <c r="P255" s="1"/>
      <c r="Q255" s="1"/>
      <c r="R255" s="1"/>
      <c r="S255" s="1"/>
      <c r="T255" s="1"/>
      <c r="U255" s="1"/>
      <c r="V255" s="1"/>
      <c r="W255" s="1"/>
      <c r="X255" s="1"/>
      <c r="Y255" s="1"/>
      <c r="Z255" s="1"/>
    </row>
    <row r="256" spans="1:26" ht="15.75" customHeight="1">
      <c r="A256" s="6"/>
      <c r="B256" s="1"/>
      <c r="C256" s="2"/>
      <c r="D256" s="4"/>
      <c r="E256" s="4"/>
      <c r="F256" s="2"/>
      <c r="G256" s="6"/>
      <c r="H256" s="1"/>
      <c r="I256" s="2"/>
      <c r="J256" s="1"/>
      <c r="K256" s="1"/>
      <c r="L256" s="1"/>
      <c r="M256" s="1"/>
      <c r="N256" s="1"/>
      <c r="O256" s="1"/>
      <c r="P256" s="1"/>
      <c r="Q256" s="1"/>
      <c r="R256" s="1"/>
      <c r="S256" s="1"/>
      <c r="T256" s="1"/>
      <c r="U256" s="1"/>
      <c r="V256" s="1"/>
      <c r="W256" s="1"/>
      <c r="X256" s="1"/>
      <c r="Y256" s="1"/>
      <c r="Z256" s="1"/>
    </row>
    <row r="257" spans="1:26" ht="15.75" customHeight="1">
      <c r="A257" s="6"/>
      <c r="B257" s="1"/>
      <c r="C257" s="2"/>
      <c r="D257" s="4"/>
      <c r="E257" s="4"/>
      <c r="F257" s="2"/>
      <c r="G257" s="6"/>
      <c r="H257" s="1"/>
      <c r="I257" s="2"/>
      <c r="J257" s="1"/>
      <c r="K257" s="1"/>
      <c r="L257" s="1"/>
      <c r="M257" s="1"/>
      <c r="N257" s="1"/>
      <c r="O257" s="1"/>
      <c r="P257" s="1"/>
      <c r="Q257" s="1"/>
      <c r="R257" s="1"/>
      <c r="S257" s="1"/>
      <c r="T257" s="1"/>
      <c r="U257" s="1"/>
      <c r="V257" s="1"/>
      <c r="W257" s="1"/>
      <c r="X257" s="1"/>
      <c r="Y257" s="1"/>
      <c r="Z257" s="1"/>
    </row>
    <row r="258" spans="1:26" ht="15.75" customHeight="1">
      <c r="A258" s="6"/>
      <c r="B258" s="1"/>
      <c r="C258" s="2"/>
      <c r="D258" s="4"/>
      <c r="E258" s="4"/>
      <c r="F258" s="2"/>
      <c r="G258" s="6"/>
      <c r="H258" s="1"/>
      <c r="I258" s="2"/>
      <c r="J258" s="1"/>
      <c r="K258" s="1"/>
      <c r="L258" s="1"/>
      <c r="M258" s="1"/>
      <c r="N258" s="1"/>
      <c r="O258" s="1"/>
      <c r="P258" s="1"/>
      <c r="Q258" s="1"/>
      <c r="R258" s="1"/>
      <c r="S258" s="1"/>
      <c r="T258" s="1"/>
      <c r="U258" s="1"/>
      <c r="V258" s="1"/>
      <c r="W258" s="1"/>
      <c r="X258" s="1"/>
      <c r="Y258" s="1"/>
      <c r="Z258" s="1"/>
    </row>
    <row r="259" spans="1:26" ht="15.75" customHeight="1">
      <c r="A259" s="6"/>
      <c r="B259" s="1"/>
      <c r="C259" s="2"/>
      <c r="D259" s="4"/>
      <c r="E259" s="4"/>
      <c r="F259" s="2"/>
      <c r="G259" s="6"/>
      <c r="H259" s="1"/>
      <c r="I259" s="2"/>
      <c r="J259" s="1"/>
      <c r="K259" s="1"/>
      <c r="L259" s="1"/>
      <c r="M259" s="1"/>
      <c r="N259" s="1"/>
      <c r="O259" s="1"/>
      <c r="P259" s="1"/>
      <c r="Q259" s="1"/>
      <c r="R259" s="1"/>
      <c r="S259" s="1"/>
      <c r="T259" s="1"/>
      <c r="U259" s="1"/>
      <c r="V259" s="1"/>
      <c r="W259" s="1"/>
      <c r="X259" s="1"/>
      <c r="Y259" s="1"/>
      <c r="Z259" s="1"/>
    </row>
    <row r="260" spans="1:26" ht="15.75" customHeight="1">
      <c r="A260" s="6"/>
      <c r="B260" s="1"/>
      <c r="C260" s="2"/>
      <c r="D260" s="4"/>
      <c r="E260" s="4"/>
      <c r="F260" s="2"/>
      <c r="G260" s="6"/>
      <c r="H260" s="1"/>
      <c r="I260" s="2"/>
      <c r="J260" s="1"/>
      <c r="K260" s="1"/>
      <c r="L260" s="1"/>
      <c r="M260" s="1"/>
      <c r="N260" s="1"/>
      <c r="O260" s="1"/>
      <c r="P260" s="1"/>
      <c r="Q260" s="1"/>
      <c r="R260" s="1"/>
      <c r="S260" s="1"/>
      <c r="T260" s="1"/>
      <c r="U260" s="1"/>
      <c r="V260" s="1"/>
      <c r="W260" s="1"/>
      <c r="X260" s="1"/>
      <c r="Y260" s="1"/>
      <c r="Z260" s="1"/>
    </row>
    <row r="261" spans="1:26" ht="15.75" customHeight="1">
      <c r="A261" s="6"/>
      <c r="B261" s="1"/>
      <c r="C261" s="2"/>
      <c r="D261" s="4"/>
      <c r="E261" s="4"/>
      <c r="F261" s="2"/>
      <c r="G261" s="6"/>
      <c r="H261" s="1"/>
      <c r="I261" s="2"/>
      <c r="J261" s="1"/>
      <c r="K261" s="1"/>
      <c r="L261" s="1"/>
      <c r="M261" s="1"/>
      <c r="N261" s="1"/>
      <c r="O261" s="1"/>
      <c r="P261" s="1"/>
      <c r="Q261" s="1"/>
      <c r="R261" s="1"/>
      <c r="S261" s="1"/>
      <c r="T261" s="1"/>
      <c r="U261" s="1"/>
      <c r="V261" s="1"/>
      <c r="W261" s="1"/>
      <c r="X261" s="1"/>
      <c r="Y261" s="1"/>
      <c r="Z261" s="1"/>
    </row>
    <row r="262" spans="1:26" ht="15.75" customHeight="1">
      <c r="A262" s="6"/>
      <c r="B262" s="1"/>
      <c r="C262" s="2"/>
      <c r="D262" s="4"/>
      <c r="E262" s="4"/>
      <c r="F262" s="2"/>
      <c r="G262" s="6"/>
      <c r="H262" s="1"/>
      <c r="I262" s="2"/>
      <c r="J262" s="1"/>
      <c r="K262" s="1"/>
      <c r="L262" s="1"/>
      <c r="M262" s="1"/>
      <c r="N262" s="1"/>
      <c r="O262" s="1"/>
      <c r="P262" s="1"/>
      <c r="Q262" s="1"/>
      <c r="R262" s="1"/>
      <c r="S262" s="1"/>
      <c r="T262" s="1"/>
      <c r="U262" s="1"/>
      <c r="V262" s="1"/>
      <c r="W262" s="1"/>
      <c r="X262" s="1"/>
      <c r="Y262" s="1"/>
      <c r="Z262" s="1"/>
    </row>
    <row r="263" spans="1:26" ht="15.75" customHeight="1">
      <c r="A263" s="6"/>
      <c r="B263" s="1"/>
      <c r="C263" s="2"/>
      <c r="D263" s="4"/>
      <c r="E263" s="4"/>
      <c r="F263" s="2"/>
      <c r="G263" s="6"/>
      <c r="H263" s="1"/>
      <c r="I263" s="2"/>
      <c r="J263" s="1"/>
      <c r="K263" s="1"/>
      <c r="L263" s="1"/>
      <c r="M263" s="1"/>
      <c r="N263" s="1"/>
      <c r="O263" s="1"/>
      <c r="P263" s="1"/>
      <c r="Q263" s="1"/>
      <c r="R263" s="1"/>
      <c r="S263" s="1"/>
      <c r="T263" s="1"/>
      <c r="U263" s="1"/>
      <c r="V263" s="1"/>
      <c r="W263" s="1"/>
      <c r="X263" s="1"/>
      <c r="Y263" s="1"/>
      <c r="Z263" s="1"/>
    </row>
    <row r="264" spans="1:26" ht="15.75" customHeight="1">
      <c r="A264" s="6"/>
      <c r="B264" s="1"/>
      <c r="C264" s="2"/>
      <c r="D264" s="4"/>
      <c r="E264" s="4"/>
      <c r="F264" s="2"/>
      <c r="G264" s="6"/>
      <c r="H264" s="1"/>
      <c r="I264" s="2"/>
      <c r="J264" s="1"/>
      <c r="K264" s="1"/>
      <c r="L264" s="1"/>
      <c r="M264" s="1"/>
      <c r="N264" s="1"/>
      <c r="O264" s="1"/>
      <c r="P264" s="1"/>
      <c r="Q264" s="1"/>
      <c r="R264" s="1"/>
      <c r="S264" s="1"/>
      <c r="T264" s="1"/>
      <c r="U264" s="1"/>
      <c r="V264" s="1"/>
      <c r="W264" s="1"/>
      <c r="X264" s="1"/>
      <c r="Y264" s="1"/>
      <c r="Z264" s="1"/>
    </row>
    <row r="265" spans="1:26" ht="15.75" customHeight="1">
      <c r="A265" s="6"/>
      <c r="B265" s="1"/>
      <c r="C265" s="2"/>
      <c r="D265" s="4"/>
      <c r="E265" s="4"/>
      <c r="F265" s="2"/>
      <c r="G265" s="6"/>
      <c r="H265" s="1"/>
      <c r="I265" s="2"/>
      <c r="J265" s="1"/>
      <c r="K265" s="1"/>
      <c r="L265" s="1"/>
      <c r="M265" s="1"/>
      <c r="N265" s="1"/>
      <c r="O265" s="1"/>
      <c r="P265" s="1"/>
      <c r="Q265" s="1"/>
      <c r="R265" s="1"/>
      <c r="S265" s="1"/>
      <c r="T265" s="1"/>
      <c r="U265" s="1"/>
      <c r="V265" s="1"/>
      <c r="W265" s="1"/>
      <c r="X265" s="1"/>
      <c r="Y265" s="1"/>
      <c r="Z265" s="1"/>
    </row>
    <row r="266" spans="1:26" ht="15.75" customHeight="1">
      <c r="A266" s="6"/>
      <c r="B266" s="1"/>
      <c r="C266" s="2"/>
      <c r="D266" s="4"/>
      <c r="E266" s="4"/>
      <c r="F266" s="2"/>
      <c r="G266" s="6"/>
      <c r="H266" s="1"/>
      <c r="I266" s="2"/>
      <c r="J266" s="1"/>
      <c r="K266" s="1"/>
      <c r="L266" s="1"/>
      <c r="M266" s="1"/>
      <c r="N266" s="1"/>
      <c r="O266" s="1"/>
      <c r="P266" s="1"/>
      <c r="Q266" s="1"/>
      <c r="R266" s="1"/>
      <c r="S266" s="1"/>
      <c r="T266" s="1"/>
      <c r="U266" s="1"/>
      <c r="V266" s="1"/>
      <c r="W266" s="1"/>
      <c r="X266" s="1"/>
      <c r="Y266" s="1"/>
      <c r="Z266" s="1"/>
    </row>
    <row r="267" spans="1:26" ht="15.75" customHeight="1">
      <c r="A267" s="6"/>
      <c r="B267" s="1"/>
      <c r="C267" s="2"/>
      <c r="D267" s="4"/>
      <c r="E267" s="4"/>
      <c r="F267" s="2"/>
      <c r="G267" s="6"/>
      <c r="H267" s="1"/>
      <c r="I267" s="2"/>
      <c r="J267" s="1"/>
      <c r="K267" s="1"/>
      <c r="L267" s="1"/>
      <c r="M267" s="1"/>
      <c r="N267" s="1"/>
      <c r="O267" s="1"/>
      <c r="P267" s="1"/>
      <c r="Q267" s="1"/>
      <c r="R267" s="1"/>
      <c r="S267" s="1"/>
      <c r="T267" s="1"/>
      <c r="U267" s="1"/>
      <c r="V267" s="1"/>
      <c r="W267" s="1"/>
      <c r="X267" s="1"/>
      <c r="Y267" s="1"/>
      <c r="Z267" s="1"/>
    </row>
    <row r="268" spans="1:26" ht="15.75" customHeight="1">
      <c r="A268" s="6"/>
      <c r="B268" s="1"/>
      <c r="C268" s="2"/>
      <c r="D268" s="4"/>
      <c r="E268" s="4"/>
      <c r="F268" s="2"/>
      <c r="G268" s="6"/>
      <c r="H268" s="1"/>
      <c r="I268" s="2"/>
      <c r="J268" s="1"/>
      <c r="K268" s="1"/>
      <c r="L268" s="1"/>
      <c r="M268" s="1"/>
      <c r="N268" s="1"/>
      <c r="O268" s="1"/>
      <c r="P268" s="1"/>
      <c r="Q268" s="1"/>
      <c r="R268" s="1"/>
      <c r="S268" s="1"/>
      <c r="T268" s="1"/>
      <c r="U268" s="1"/>
      <c r="V268" s="1"/>
      <c r="W268" s="1"/>
      <c r="X268" s="1"/>
      <c r="Y268" s="1"/>
      <c r="Z268" s="1"/>
    </row>
    <row r="269" spans="1:26" ht="15.75" customHeight="1">
      <c r="A269" s="6"/>
      <c r="B269" s="1"/>
      <c r="C269" s="2"/>
      <c r="D269" s="4"/>
      <c r="E269" s="4"/>
      <c r="F269" s="2"/>
      <c r="G269" s="6"/>
      <c r="H269" s="1"/>
      <c r="I269" s="2"/>
      <c r="J269" s="1"/>
      <c r="K269" s="1"/>
      <c r="L269" s="1"/>
      <c r="M269" s="1"/>
      <c r="N269" s="1"/>
      <c r="O269" s="1"/>
      <c r="P269" s="1"/>
      <c r="Q269" s="1"/>
      <c r="R269" s="1"/>
      <c r="S269" s="1"/>
      <c r="T269" s="1"/>
      <c r="U269" s="1"/>
      <c r="V269" s="1"/>
      <c r="W269" s="1"/>
      <c r="X269" s="1"/>
      <c r="Y269" s="1"/>
      <c r="Z269" s="1"/>
    </row>
    <row r="270" spans="1:26" ht="15.75" customHeight="1">
      <c r="A270" s="6"/>
      <c r="B270" s="1"/>
      <c r="C270" s="2"/>
      <c r="D270" s="4"/>
      <c r="E270" s="4"/>
      <c r="F270" s="2"/>
      <c r="G270" s="6"/>
      <c r="H270" s="1"/>
      <c r="I270" s="2"/>
      <c r="J270" s="1"/>
      <c r="K270" s="1"/>
      <c r="L270" s="1"/>
      <c r="M270" s="1"/>
      <c r="N270" s="1"/>
      <c r="O270" s="1"/>
      <c r="P270" s="1"/>
      <c r="Q270" s="1"/>
      <c r="R270" s="1"/>
      <c r="S270" s="1"/>
      <c r="T270" s="1"/>
      <c r="U270" s="1"/>
      <c r="V270" s="1"/>
      <c r="W270" s="1"/>
      <c r="X270" s="1"/>
      <c r="Y270" s="1"/>
      <c r="Z270" s="1"/>
    </row>
    <row r="271" spans="1:26" ht="15.75" customHeight="1">
      <c r="A271" s="6"/>
      <c r="B271" s="1"/>
      <c r="C271" s="2"/>
      <c r="D271" s="4"/>
      <c r="E271" s="4"/>
      <c r="F271" s="2"/>
      <c r="G271" s="6"/>
      <c r="H271" s="1"/>
      <c r="I271" s="2"/>
      <c r="J271" s="1"/>
      <c r="K271" s="1"/>
      <c r="L271" s="1"/>
      <c r="M271" s="1"/>
      <c r="N271" s="1"/>
      <c r="O271" s="1"/>
      <c r="P271" s="1"/>
      <c r="Q271" s="1"/>
      <c r="R271" s="1"/>
      <c r="S271" s="1"/>
      <c r="T271" s="1"/>
      <c r="U271" s="1"/>
      <c r="V271" s="1"/>
      <c r="W271" s="1"/>
      <c r="X271" s="1"/>
      <c r="Y271" s="1"/>
      <c r="Z271" s="1"/>
    </row>
    <row r="272" spans="1:26" ht="15.75" customHeight="1">
      <c r="A272" s="6"/>
      <c r="B272" s="1"/>
      <c r="C272" s="2"/>
      <c r="D272" s="4"/>
      <c r="E272" s="4"/>
      <c r="F272" s="2"/>
      <c r="G272" s="6"/>
      <c r="H272" s="1"/>
      <c r="I272" s="2"/>
      <c r="J272" s="1"/>
      <c r="K272" s="1"/>
      <c r="L272" s="1"/>
      <c r="M272" s="1"/>
      <c r="N272" s="1"/>
      <c r="O272" s="1"/>
      <c r="P272" s="1"/>
      <c r="Q272" s="1"/>
      <c r="R272" s="1"/>
      <c r="S272" s="1"/>
      <c r="T272" s="1"/>
      <c r="U272" s="1"/>
      <c r="V272" s="1"/>
      <c r="W272" s="1"/>
      <c r="X272" s="1"/>
      <c r="Y272" s="1"/>
      <c r="Z272" s="1"/>
    </row>
    <row r="273" spans="1:26" ht="15.75" customHeight="1">
      <c r="A273" s="6"/>
      <c r="B273" s="1"/>
      <c r="C273" s="2"/>
      <c r="D273" s="4"/>
      <c r="E273" s="4"/>
      <c r="F273" s="2"/>
      <c r="G273" s="6"/>
      <c r="H273" s="1"/>
      <c r="I273" s="2"/>
      <c r="J273" s="1"/>
      <c r="K273" s="1"/>
      <c r="L273" s="1"/>
      <c r="M273" s="1"/>
      <c r="N273" s="1"/>
      <c r="O273" s="1"/>
      <c r="P273" s="1"/>
      <c r="Q273" s="1"/>
      <c r="R273" s="1"/>
      <c r="S273" s="1"/>
      <c r="T273" s="1"/>
      <c r="U273" s="1"/>
      <c r="V273" s="1"/>
      <c r="W273" s="1"/>
      <c r="X273" s="1"/>
      <c r="Y273" s="1"/>
      <c r="Z273" s="1"/>
    </row>
    <row r="274" spans="1:26" ht="15.75" customHeight="1">
      <c r="A274" s="6"/>
      <c r="B274" s="1"/>
      <c r="C274" s="2"/>
      <c r="D274" s="4"/>
      <c r="E274" s="4"/>
      <c r="F274" s="2"/>
      <c r="G274" s="6"/>
      <c r="H274" s="1"/>
      <c r="I274" s="2"/>
      <c r="J274" s="1"/>
      <c r="K274" s="1"/>
      <c r="L274" s="1"/>
      <c r="M274" s="1"/>
      <c r="N274" s="1"/>
      <c r="O274" s="1"/>
      <c r="P274" s="1"/>
      <c r="Q274" s="1"/>
      <c r="R274" s="1"/>
      <c r="S274" s="1"/>
      <c r="T274" s="1"/>
      <c r="U274" s="1"/>
      <c r="V274" s="1"/>
      <c r="W274" s="1"/>
      <c r="X274" s="1"/>
      <c r="Y274" s="1"/>
      <c r="Z274" s="1"/>
    </row>
    <row r="275" spans="1:26" ht="15.75" customHeight="1">
      <c r="A275" s="6"/>
      <c r="B275" s="1"/>
      <c r="C275" s="2"/>
      <c r="D275" s="4"/>
      <c r="E275" s="4"/>
      <c r="F275" s="2"/>
      <c r="G275" s="6"/>
      <c r="H275" s="1"/>
      <c r="I275" s="2"/>
      <c r="J275" s="1"/>
      <c r="K275" s="1"/>
      <c r="L275" s="1"/>
      <c r="M275" s="1"/>
      <c r="N275" s="1"/>
      <c r="O275" s="1"/>
      <c r="P275" s="1"/>
      <c r="Q275" s="1"/>
      <c r="R275" s="1"/>
      <c r="S275" s="1"/>
      <c r="T275" s="1"/>
      <c r="U275" s="1"/>
      <c r="V275" s="1"/>
      <c r="W275" s="1"/>
      <c r="X275" s="1"/>
      <c r="Y275" s="1"/>
      <c r="Z275" s="1"/>
    </row>
    <row r="276" spans="1:26" ht="15.75" customHeight="1">
      <c r="A276" s="6"/>
      <c r="B276" s="1"/>
      <c r="C276" s="2"/>
      <c r="D276" s="4"/>
      <c r="E276" s="4"/>
      <c r="F276" s="2"/>
      <c r="G276" s="6"/>
      <c r="H276" s="1"/>
      <c r="I276" s="2"/>
      <c r="J276" s="1"/>
      <c r="K276" s="1"/>
      <c r="L276" s="1"/>
      <c r="M276" s="1"/>
      <c r="N276" s="1"/>
      <c r="O276" s="1"/>
      <c r="P276" s="1"/>
      <c r="Q276" s="1"/>
      <c r="R276" s="1"/>
      <c r="S276" s="1"/>
      <c r="T276" s="1"/>
      <c r="U276" s="1"/>
      <c r="V276" s="1"/>
      <c r="W276" s="1"/>
      <c r="X276" s="1"/>
      <c r="Y276" s="1"/>
      <c r="Z276" s="1"/>
    </row>
    <row r="277" spans="1:26" ht="15.75" customHeight="1">
      <c r="A277" s="6"/>
      <c r="B277" s="1"/>
      <c r="C277" s="2"/>
      <c r="D277" s="4"/>
      <c r="E277" s="4"/>
      <c r="F277" s="2"/>
      <c r="G277" s="6"/>
      <c r="H277" s="1"/>
      <c r="I277" s="2"/>
      <c r="J277" s="1"/>
      <c r="K277" s="1"/>
      <c r="L277" s="1"/>
      <c r="M277" s="1"/>
      <c r="N277" s="1"/>
      <c r="O277" s="1"/>
      <c r="P277" s="1"/>
      <c r="Q277" s="1"/>
      <c r="R277" s="1"/>
      <c r="S277" s="1"/>
      <c r="T277" s="1"/>
      <c r="U277" s="1"/>
      <c r="V277" s="1"/>
      <c r="W277" s="1"/>
      <c r="X277" s="1"/>
      <c r="Y277" s="1"/>
      <c r="Z277" s="1"/>
    </row>
    <row r="278" spans="1:26" ht="15.75" customHeight="1">
      <c r="A278" s="6"/>
      <c r="B278" s="1"/>
      <c r="C278" s="2"/>
      <c r="D278" s="4"/>
      <c r="E278" s="4"/>
      <c r="F278" s="2"/>
      <c r="G278" s="6"/>
      <c r="H278" s="1"/>
      <c r="I278" s="2"/>
      <c r="J278" s="1"/>
      <c r="K278" s="1"/>
      <c r="L278" s="1"/>
      <c r="M278" s="1"/>
      <c r="N278" s="1"/>
      <c r="O278" s="1"/>
      <c r="P278" s="1"/>
      <c r="Q278" s="1"/>
      <c r="R278" s="1"/>
      <c r="S278" s="1"/>
      <c r="T278" s="1"/>
      <c r="U278" s="1"/>
      <c r="V278" s="1"/>
      <c r="W278" s="1"/>
      <c r="X278" s="1"/>
      <c r="Y278" s="1"/>
      <c r="Z278" s="1"/>
    </row>
    <row r="279" spans="1:26" ht="15.75" customHeight="1">
      <c r="A279" s="6"/>
      <c r="B279" s="1"/>
      <c r="C279" s="2"/>
      <c r="D279" s="4"/>
      <c r="E279" s="4"/>
      <c r="F279" s="2"/>
      <c r="G279" s="6"/>
      <c r="H279" s="1"/>
      <c r="I279" s="2"/>
      <c r="J279" s="1"/>
      <c r="K279" s="1"/>
      <c r="L279" s="1"/>
      <c r="M279" s="1"/>
      <c r="N279" s="1"/>
      <c r="O279" s="1"/>
      <c r="P279" s="1"/>
      <c r="Q279" s="1"/>
      <c r="R279" s="1"/>
      <c r="S279" s="1"/>
      <c r="T279" s="1"/>
      <c r="U279" s="1"/>
      <c r="V279" s="1"/>
      <c r="W279" s="1"/>
      <c r="X279" s="1"/>
      <c r="Y279" s="1"/>
      <c r="Z279" s="1"/>
    </row>
    <row r="280" spans="1:26" ht="15.75" customHeight="1">
      <c r="A280" s="6"/>
      <c r="B280" s="1"/>
      <c r="C280" s="2"/>
      <c r="D280" s="4"/>
      <c r="E280" s="4"/>
      <c r="F280" s="2"/>
      <c r="G280" s="6"/>
      <c r="H280" s="1"/>
      <c r="I280" s="2"/>
      <c r="J280" s="1"/>
      <c r="K280" s="1"/>
      <c r="L280" s="1"/>
      <c r="M280" s="1"/>
      <c r="N280" s="1"/>
      <c r="O280" s="1"/>
      <c r="P280" s="1"/>
      <c r="Q280" s="1"/>
      <c r="R280" s="1"/>
      <c r="S280" s="1"/>
      <c r="T280" s="1"/>
      <c r="U280" s="1"/>
      <c r="V280" s="1"/>
      <c r="W280" s="1"/>
      <c r="X280" s="1"/>
      <c r="Y280" s="1"/>
      <c r="Z280" s="1"/>
    </row>
    <row r="281" spans="1:26" ht="15.75" customHeight="1">
      <c r="A281" s="6"/>
      <c r="B281" s="1"/>
      <c r="C281" s="2"/>
      <c r="D281" s="4"/>
      <c r="E281" s="4"/>
      <c r="F281" s="2"/>
      <c r="G281" s="6"/>
      <c r="H281" s="1"/>
      <c r="I281" s="2"/>
      <c r="J281" s="1"/>
      <c r="K281" s="1"/>
      <c r="L281" s="1"/>
      <c r="M281" s="1"/>
      <c r="N281" s="1"/>
      <c r="O281" s="1"/>
      <c r="P281" s="1"/>
      <c r="Q281" s="1"/>
      <c r="R281" s="1"/>
      <c r="S281" s="1"/>
      <c r="T281" s="1"/>
      <c r="U281" s="1"/>
      <c r="V281" s="1"/>
      <c r="W281" s="1"/>
      <c r="X281" s="1"/>
      <c r="Y281" s="1"/>
      <c r="Z281" s="1"/>
    </row>
    <row r="282" spans="1:26" ht="15.75" customHeight="1">
      <c r="A282" s="6"/>
      <c r="B282" s="1"/>
      <c r="C282" s="2"/>
      <c r="D282" s="4"/>
      <c r="E282" s="4"/>
      <c r="F282" s="2"/>
      <c r="G282" s="6"/>
      <c r="H282" s="1"/>
      <c r="I282" s="2"/>
      <c r="J282" s="1"/>
      <c r="K282" s="1"/>
      <c r="L282" s="1"/>
      <c r="M282" s="1"/>
      <c r="N282" s="1"/>
      <c r="O282" s="1"/>
      <c r="P282" s="1"/>
      <c r="Q282" s="1"/>
      <c r="R282" s="1"/>
      <c r="S282" s="1"/>
      <c r="T282" s="1"/>
      <c r="U282" s="1"/>
      <c r="V282" s="1"/>
      <c r="W282" s="1"/>
      <c r="X282" s="1"/>
      <c r="Y282" s="1"/>
      <c r="Z282" s="1"/>
    </row>
    <row r="283" spans="1:26" ht="15.75" customHeight="1">
      <c r="A283" s="6"/>
      <c r="B283" s="1"/>
      <c r="C283" s="2"/>
      <c r="D283" s="4"/>
      <c r="E283" s="4"/>
      <c r="F283" s="2"/>
      <c r="G283" s="6"/>
      <c r="H283" s="1"/>
      <c r="I283" s="2"/>
      <c r="J283" s="1"/>
      <c r="K283" s="1"/>
      <c r="L283" s="1"/>
      <c r="M283" s="1"/>
      <c r="N283" s="1"/>
      <c r="O283" s="1"/>
      <c r="P283" s="1"/>
      <c r="Q283" s="1"/>
      <c r="R283" s="1"/>
      <c r="S283" s="1"/>
      <c r="T283" s="1"/>
      <c r="U283" s="1"/>
      <c r="V283" s="1"/>
      <c r="W283" s="1"/>
      <c r="X283" s="1"/>
      <c r="Y283" s="1"/>
      <c r="Z283" s="1"/>
    </row>
    <row r="284" spans="1:26" ht="15.75" customHeight="1">
      <c r="A284" s="6"/>
      <c r="B284" s="1"/>
      <c r="C284" s="2"/>
      <c r="D284" s="4"/>
      <c r="E284" s="4"/>
      <c r="F284" s="2"/>
      <c r="G284" s="6"/>
      <c r="H284" s="1"/>
      <c r="I284" s="2"/>
      <c r="J284" s="1"/>
      <c r="K284" s="1"/>
      <c r="L284" s="1"/>
      <c r="M284" s="1"/>
      <c r="N284" s="1"/>
      <c r="O284" s="1"/>
      <c r="P284" s="1"/>
      <c r="Q284" s="1"/>
      <c r="R284" s="1"/>
      <c r="S284" s="1"/>
      <c r="T284" s="1"/>
      <c r="U284" s="1"/>
      <c r="V284" s="1"/>
      <c r="W284" s="1"/>
      <c r="X284" s="1"/>
      <c r="Y284" s="1"/>
      <c r="Z284" s="1"/>
    </row>
    <row r="285" spans="1:26" ht="15.75" customHeight="1">
      <c r="A285" s="6"/>
      <c r="B285" s="1"/>
      <c r="C285" s="2"/>
      <c r="D285" s="4"/>
      <c r="E285" s="4"/>
      <c r="F285" s="2"/>
      <c r="G285" s="6"/>
      <c r="H285" s="1"/>
      <c r="I285" s="2"/>
      <c r="J285" s="1"/>
      <c r="K285" s="1"/>
      <c r="L285" s="1"/>
      <c r="M285" s="1"/>
      <c r="N285" s="1"/>
      <c r="O285" s="1"/>
      <c r="P285" s="1"/>
      <c r="Q285" s="1"/>
      <c r="R285" s="1"/>
      <c r="S285" s="1"/>
      <c r="T285" s="1"/>
      <c r="U285" s="1"/>
      <c r="V285" s="1"/>
      <c r="W285" s="1"/>
      <c r="X285" s="1"/>
      <c r="Y285" s="1"/>
      <c r="Z285" s="1"/>
    </row>
    <row r="286" spans="1:26" ht="15.75" customHeight="1">
      <c r="A286" s="6"/>
      <c r="B286" s="1"/>
      <c r="C286" s="2"/>
      <c r="D286" s="4"/>
      <c r="E286" s="4"/>
      <c r="F286" s="2"/>
      <c r="G286" s="6"/>
      <c r="H286" s="1"/>
      <c r="I286" s="2"/>
      <c r="J286" s="1"/>
      <c r="K286" s="1"/>
      <c r="L286" s="1"/>
      <c r="M286" s="1"/>
      <c r="N286" s="1"/>
      <c r="O286" s="1"/>
      <c r="P286" s="1"/>
      <c r="Q286" s="1"/>
      <c r="R286" s="1"/>
      <c r="S286" s="1"/>
      <c r="T286" s="1"/>
      <c r="U286" s="1"/>
      <c r="V286" s="1"/>
      <c r="W286" s="1"/>
      <c r="X286" s="1"/>
      <c r="Y286" s="1"/>
      <c r="Z286" s="1"/>
    </row>
    <row r="287" spans="1:26" ht="15.75" customHeight="1">
      <c r="A287" s="6"/>
      <c r="B287" s="1"/>
      <c r="C287" s="2"/>
      <c r="D287" s="4"/>
      <c r="E287" s="4"/>
      <c r="F287" s="2"/>
      <c r="G287" s="6"/>
      <c r="H287" s="1"/>
      <c r="I287" s="2"/>
      <c r="J287" s="1"/>
      <c r="K287" s="1"/>
      <c r="L287" s="1"/>
      <c r="M287" s="1"/>
      <c r="N287" s="1"/>
      <c r="O287" s="1"/>
      <c r="P287" s="1"/>
      <c r="Q287" s="1"/>
      <c r="R287" s="1"/>
      <c r="S287" s="1"/>
      <c r="T287" s="1"/>
      <c r="U287" s="1"/>
      <c r="V287" s="1"/>
      <c r="W287" s="1"/>
      <c r="X287" s="1"/>
      <c r="Y287" s="1"/>
      <c r="Z287" s="1"/>
    </row>
    <row r="288" spans="1:26" ht="15.75" customHeight="1">
      <c r="A288" s="6"/>
      <c r="B288" s="1"/>
      <c r="C288" s="2"/>
      <c r="D288" s="4"/>
      <c r="E288" s="4"/>
      <c r="F288" s="2"/>
      <c r="G288" s="6"/>
      <c r="H288" s="1"/>
      <c r="I288" s="2"/>
      <c r="J288" s="1"/>
      <c r="K288" s="1"/>
      <c r="L288" s="1"/>
      <c r="M288" s="1"/>
      <c r="N288" s="1"/>
      <c r="O288" s="1"/>
      <c r="P288" s="1"/>
      <c r="Q288" s="1"/>
      <c r="R288" s="1"/>
      <c r="S288" s="1"/>
      <c r="T288" s="1"/>
      <c r="U288" s="1"/>
      <c r="V288" s="1"/>
      <c r="W288" s="1"/>
      <c r="X288" s="1"/>
      <c r="Y288" s="1"/>
      <c r="Z288" s="1"/>
    </row>
    <row r="289" spans="1:26" ht="15.75" customHeight="1">
      <c r="A289" s="6"/>
      <c r="B289" s="1"/>
      <c r="C289" s="2"/>
      <c r="D289" s="4"/>
      <c r="E289" s="4"/>
      <c r="F289" s="2"/>
      <c r="G289" s="6"/>
      <c r="H289" s="1"/>
      <c r="I289" s="2"/>
      <c r="J289" s="1"/>
      <c r="K289" s="1"/>
      <c r="L289" s="1"/>
      <c r="M289" s="1"/>
      <c r="N289" s="1"/>
      <c r="O289" s="1"/>
      <c r="P289" s="1"/>
      <c r="Q289" s="1"/>
      <c r="R289" s="1"/>
      <c r="S289" s="1"/>
      <c r="T289" s="1"/>
      <c r="U289" s="1"/>
      <c r="V289" s="1"/>
      <c r="W289" s="1"/>
      <c r="X289" s="1"/>
      <c r="Y289" s="1"/>
      <c r="Z289" s="1"/>
    </row>
    <row r="290" spans="1:26" ht="15.75" customHeight="1">
      <c r="A290" s="6"/>
      <c r="B290" s="1"/>
      <c r="C290" s="2"/>
      <c r="D290" s="4"/>
      <c r="E290" s="4"/>
      <c r="F290" s="2"/>
      <c r="G290" s="6"/>
      <c r="H290" s="1"/>
      <c r="I290" s="2"/>
      <c r="J290" s="1"/>
      <c r="K290" s="1"/>
      <c r="L290" s="1"/>
      <c r="M290" s="1"/>
      <c r="N290" s="1"/>
      <c r="O290" s="1"/>
      <c r="P290" s="1"/>
      <c r="Q290" s="1"/>
      <c r="R290" s="1"/>
      <c r="S290" s="1"/>
      <c r="T290" s="1"/>
      <c r="U290" s="1"/>
      <c r="V290" s="1"/>
      <c r="W290" s="1"/>
      <c r="X290" s="1"/>
      <c r="Y290" s="1"/>
      <c r="Z290" s="1"/>
    </row>
    <row r="291" spans="1:26" ht="15.75" customHeight="1">
      <c r="A291" s="6"/>
      <c r="B291" s="1"/>
      <c r="C291" s="2"/>
      <c r="D291" s="4"/>
      <c r="E291" s="4"/>
      <c r="F291" s="2"/>
      <c r="G291" s="6"/>
      <c r="H291" s="1"/>
      <c r="I291" s="2"/>
      <c r="J291" s="1"/>
      <c r="K291" s="1"/>
      <c r="L291" s="1"/>
      <c r="M291" s="1"/>
      <c r="N291" s="1"/>
      <c r="O291" s="1"/>
      <c r="P291" s="1"/>
      <c r="Q291" s="1"/>
      <c r="R291" s="1"/>
      <c r="S291" s="1"/>
      <c r="T291" s="1"/>
      <c r="U291" s="1"/>
      <c r="V291" s="1"/>
      <c r="W291" s="1"/>
      <c r="X291" s="1"/>
      <c r="Y291" s="1"/>
      <c r="Z291" s="1"/>
    </row>
    <row r="292" spans="1:26" ht="15.75" customHeight="1">
      <c r="A292" s="6"/>
      <c r="B292" s="1"/>
      <c r="C292" s="2"/>
      <c r="D292" s="4"/>
      <c r="E292" s="4"/>
      <c r="F292" s="2"/>
      <c r="G292" s="6"/>
      <c r="H292" s="1"/>
      <c r="I292" s="2"/>
      <c r="J292" s="1"/>
      <c r="K292" s="1"/>
      <c r="L292" s="1"/>
      <c r="M292" s="1"/>
      <c r="N292" s="1"/>
      <c r="O292" s="1"/>
      <c r="P292" s="1"/>
      <c r="Q292" s="1"/>
      <c r="R292" s="1"/>
      <c r="S292" s="1"/>
      <c r="T292" s="1"/>
      <c r="U292" s="1"/>
      <c r="V292" s="1"/>
      <c r="W292" s="1"/>
      <c r="X292" s="1"/>
      <c r="Y292" s="1"/>
      <c r="Z292" s="1"/>
    </row>
    <row r="293" spans="1:26" ht="15.75" customHeight="1">
      <c r="A293" s="6"/>
      <c r="B293" s="1"/>
      <c r="C293" s="2"/>
      <c r="D293" s="6"/>
      <c r="E293" s="6"/>
      <c r="F293" s="2"/>
      <c r="G293" s="6"/>
      <c r="H293" s="1"/>
      <c r="I293" s="2"/>
      <c r="J293" s="1"/>
      <c r="K293" s="1"/>
      <c r="L293" s="1"/>
      <c r="M293" s="1"/>
      <c r="N293" s="1"/>
      <c r="O293" s="1"/>
      <c r="P293" s="1"/>
      <c r="Q293" s="1"/>
      <c r="R293" s="1"/>
      <c r="S293" s="1"/>
      <c r="T293" s="1"/>
      <c r="U293" s="1"/>
      <c r="V293" s="1"/>
      <c r="W293" s="1"/>
      <c r="X293" s="1"/>
      <c r="Y293" s="1"/>
      <c r="Z293" s="1"/>
    </row>
    <row r="294" spans="1:26" ht="15.75" customHeight="1">
      <c r="A294" s="6"/>
      <c r="B294" s="1"/>
      <c r="C294" s="2"/>
      <c r="D294" s="6"/>
      <c r="E294" s="6"/>
      <c r="F294" s="2"/>
      <c r="G294" s="6"/>
      <c r="H294" s="1"/>
      <c r="I294" s="2"/>
      <c r="J294" s="1"/>
      <c r="K294" s="1"/>
      <c r="L294" s="1"/>
      <c r="M294" s="1"/>
      <c r="N294" s="1"/>
      <c r="O294" s="1"/>
      <c r="P294" s="1"/>
      <c r="Q294" s="1"/>
      <c r="R294" s="1"/>
      <c r="S294" s="1"/>
      <c r="T294" s="1"/>
      <c r="U294" s="1"/>
      <c r="V294" s="1"/>
      <c r="W294" s="1"/>
      <c r="X294" s="1"/>
      <c r="Y294" s="1"/>
      <c r="Z294" s="1"/>
    </row>
    <row r="295" spans="1:26" ht="15.75" customHeight="1">
      <c r="A295" s="6"/>
      <c r="B295" s="1"/>
      <c r="C295" s="2"/>
      <c r="D295" s="6"/>
      <c r="E295" s="6"/>
      <c r="F295" s="2"/>
      <c r="G295" s="6"/>
      <c r="H295" s="1"/>
      <c r="I295" s="2"/>
      <c r="J295" s="1"/>
      <c r="K295" s="1"/>
      <c r="L295" s="1"/>
      <c r="M295" s="1"/>
      <c r="N295" s="1"/>
      <c r="O295" s="1"/>
      <c r="P295" s="1"/>
      <c r="Q295" s="1"/>
      <c r="R295" s="1"/>
      <c r="S295" s="1"/>
      <c r="T295" s="1"/>
      <c r="U295" s="1"/>
      <c r="V295" s="1"/>
      <c r="W295" s="1"/>
      <c r="X295" s="1"/>
      <c r="Y295" s="1"/>
      <c r="Z295" s="1"/>
    </row>
    <row r="296" spans="1:26" ht="15.75" customHeight="1">
      <c r="A296" s="6"/>
      <c r="B296" s="1"/>
      <c r="C296" s="2"/>
      <c r="D296" s="6"/>
      <c r="E296" s="6"/>
      <c r="F296" s="2"/>
      <c r="G296" s="6"/>
      <c r="H296" s="1"/>
      <c r="I296" s="2"/>
      <c r="J296" s="1"/>
      <c r="K296" s="1"/>
      <c r="L296" s="1"/>
      <c r="M296" s="1"/>
      <c r="N296" s="1"/>
      <c r="O296" s="1"/>
      <c r="P296" s="1"/>
      <c r="Q296" s="1"/>
      <c r="R296" s="1"/>
      <c r="S296" s="1"/>
      <c r="T296" s="1"/>
      <c r="U296" s="1"/>
      <c r="V296" s="1"/>
      <c r="W296" s="1"/>
      <c r="X296" s="1"/>
      <c r="Y296" s="1"/>
      <c r="Z296" s="1"/>
    </row>
    <row r="297" spans="1:26" ht="15.75" customHeight="1">
      <c r="A297" s="6"/>
      <c r="B297" s="1"/>
      <c r="C297" s="2"/>
      <c r="D297" s="6"/>
      <c r="E297" s="6"/>
      <c r="F297" s="2"/>
      <c r="G297" s="6"/>
      <c r="H297" s="1"/>
      <c r="I297" s="2"/>
      <c r="J297" s="1"/>
      <c r="K297" s="1"/>
      <c r="L297" s="1"/>
      <c r="M297" s="1"/>
      <c r="N297" s="1"/>
      <c r="O297" s="1"/>
      <c r="P297" s="1"/>
      <c r="Q297" s="1"/>
      <c r="R297" s="1"/>
      <c r="S297" s="1"/>
      <c r="T297" s="1"/>
      <c r="U297" s="1"/>
      <c r="V297" s="1"/>
      <c r="W297" s="1"/>
      <c r="X297" s="1"/>
      <c r="Y297" s="1"/>
      <c r="Z297" s="1"/>
    </row>
    <row r="298" spans="1:26" ht="15.75" customHeight="1">
      <c r="A298" s="6"/>
      <c r="B298" s="1"/>
      <c r="C298" s="2"/>
      <c r="D298" s="6"/>
      <c r="E298" s="6"/>
      <c r="F298" s="2"/>
      <c r="G298" s="6"/>
      <c r="H298" s="1"/>
      <c r="I298" s="2"/>
      <c r="J298" s="1"/>
      <c r="K298" s="1"/>
      <c r="L298" s="1"/>
      <c r="M298" s="1"/>
      <c r="N298" s="1"/>
      <c r="O298" s="1"/>
      <c r="P298" s="1"/>
      <c r="Q298" s="1"/>
      <c r="R298" s="1"/>
      <c r="S298" s="1"/>
      <c r="T298" s="1"/>
      <c r="U298" s="1"/>
      <c r="V298" s="1"/>
      <c r="W298" s="1"/>
      <c r="X298" s="1"/>
      <c r="Y298" s="1"/>
      <c r="Z298" s="1"/>
    </row>
    <row r="299" spans="1:26" ht="15.75" customHeight="1">
      <c r="A299" s="6"/>
      <c r="B299" s="1"/>
      <c r="C299" s="2"/>
      <c r="D299" s="6"/>
      <c r="E299" s="6"/>
      <c r="F299" s="2"/>
      <c r="G299" s="6"/>
      <c r="H299" s="1"/>
      <c r="I299" s="2"/>
      <c r="J299" s="1"/>
      <c r="K299" s="1"/>
      <c r="L299" s="1"/>
      <c r="M299" s="1"/>
      <c r="N299" s="1"/>
      <c r="O299" s="1"/>
      <c r="P299" s="1"/>
      <c r="Q299" s="1"/>
      <c r="R299" s="1"/>
      <c r="S299" s="1"/>
      <c r="T299" s="1"/>
      <c r="U299" s="1"/>
      <c r="V299" s="1"/>
      <c r="W299" s="1"/>
      <c r="X299" s="1"/>
      <c r="Y299" s="1"/>
      <c r="Z299" s="1"/>
    </row>
    <row r="300" spans="1:26" ht="15.75" customHeight="1">
      <c r="A300" s="6"/>
      <c r="B300" s="1"/>
      <c r="C300" s="2"/>
      <c r="D300" s="6"/>
      <c r="E300" s="6"/>
      <c r="F300" s="2"/>
      <c r="G300" s="6"/>
      <c r="H300" s="1"/>
      <c r="I300" s="2"/>
      <c r="J300" s="1"/>
      <c r="K300" s="1"/>
      <c r="L300" s="1"/>
      <c r="M300" s="1"/>
      <c r="N300" s="1"/>
      <c r="O300" s="1"/>
      <c r="P300" s="1"/>
      <c r="Q300" s="1"/>
      <c r="R300" s="1"/>
      <c r="S300" s="1"/>
      <c r="T300" s="1"/>
      <c r="U300" s="1"/>
      <c r="V300" s="1"/>
      <c r="W300" s="1"/>
      <c r="X300" s="1"/>
      <c r="Y300" s="1"/>
      <c r="Z300" s="1"/>
    </row>
    <row r="301" spans="1:26" ht="15.75" customHeight="1">
      <c r="A301" s="6"/>
      <c r="B301" s="1"/>
      <c r="C301" s="2"/>
      <c r="D301" s="6"/>
      <c r="E301" s="6"/>
      <c r="F301" s="2"/>
      <c r="G301" s="6"/>
      <c r="H301" s="1"/>
      <c r="I301" s="2"/>
      <c r="J301" s="1"/>
      <c r="K301" s="1"/>
      <c r="L301" s="1"/>
      <c r="M301" s="1"/>
      <c r="N301" s="1"/>
      <c r="O301" s="1"/>
      <c r="P301" s="1"/>
      <c r="Q301" s="1"/>
      <c r="R301" s="1"/>
      <c r="S301" s="1"/>
      <c r="T301" s="1"/>
      <c r="U301" s="1"/>
      <c r="V301" s="1"/>
      <c r="W301" s="1"/>
      <c r="X301" s="1"/>
      <c r="Y301" s="1"/>
      <c r="Z301" s="1"/>
    </row>
    <row r="302" spans="1:26" ht="15.75" customHeight="1">
      <c r="A302" s="6"/>
      <c r="B302" s="1"/>
      <c r="C302" s="2"/>
      <c r="D302" s="6"/>
      <c r="E302" s="6"/>
      <c r="F302" s="2"/>
      <c r="G302" s="6"/>
      <c r="H302" s="1"/>
      <c r="I302" s="2"/>
      <c r="J302" s="1"/>
      <c r="K302" s="1"/>
      <c r="L302" s="1"/>
      <c r="M302" s="1"/>
      <c r="N302" s="1"/>
      <c r="O302" s="1"/>
      <c r="P302" s="1"/>
      <c r="Q302" s="1"/>
      <c r="R302" s="1"/>
      <c r="S302" s="1"/>
      <c r="T302" s="1"/>
      <c r="U302" s="1"/>
      <c r="V302" s="1"/>
      <c r="W302" s="1"/>
      <c r="X302" s="1"/>
      <c r="Y302" s="1"/>
      <c r="Z302" s="1"/>
    </row>
    <row r="303" spans="1:26" ht="15.75" customHeight="1">
      <c r="A303" s="6"/>
      <c r="B303" s="1"/>
      <c r="C303" s="2"/>
      <c r="D303" s="6"/>
      <c r="E303" s="6"/>
      <c r="F303" s="2"/>
      <c r="G303" s="6"/>
      <c r="H303" s="1"/>
      <c r="I303" s="2"/>
      <c r="J303" s="1"/>
      <c r="K303" s="1"/>
      <c r="L303" s="1"/>
      <c r="M303" s="1"/>
      <c r="N303" s="1"/>
      <c r="O303" s="1"/>
      <c r="P303" s="1"/>
      <c r="Q303" s="1"/>
      <c r="R303" s="1"/>
      <c r="S303" s="1"/>
      <c r="T303" s="1"/>
      <c r="U303" s="1"/>
      <c r="V303" s="1"/>
      <c r="W303" s="1"/>
      <c r="X303" s="1"/>
      <c r="Y303" s="1"/>
      <c r="Z303" s="1"/>
    </row>
    <row r="304" spans="1:26" ht="15.75" customHeight="1">
      <c r="A304" s="6"/>
      <c r="B304" s="1"/>
      <c r="C304" s="2"/>
      <c r="D304" s="6"/>
      <c r="E304" s="6"/>
      <c r="F304" s="2"/>
      <c r="G304" s="6"/>
      <c r="H304" s="1"/>
      <c r="I304" s="2"/>
      <c r="J304" s="1"/>
      <c r="K304" s="1"/>
      <c r="L304" s="1"/>
      <c r="M304" s="1"/>
      <c r="N304" s="1"/>
      <c r="O304" s="1"/>
      <c r="P304" s="1"/>
      <c r="Q304" s="1"/>
      <c r="R304" s="1"/>
      <c r="S304" s="1"/>
      <c r="T304" s="1"/>
      <c r="U304" s="1"/>
      <c r="V304" s="1"/>
      <c r="W304" s="1"/>
      <c r="X304" s="1"/>
      <c r="Y304" s="1"/>
      <c r="Z304" s="1"/>
    </row>
    <row r="305" spans="1:26" ht="15.75" customHeight="1">
      <c r="A305" s="6"/>
      <c r="B305" s="1"/>
      <c r="C305" s="2"/>
      <c r="D305" s="6"/>
      <c r="E305" s="6"/>
      <c r="F305" s="2"/>
      <c r="G305" s="6"/>
      <c r="H305" s="1"/>
      <c r="I305" s="2"/>
      <c r="J305" s="1"/>
      <c r="K305" s="1"/>
      <c r="L305" s="1"/>
      <c r="M305" s="1"/>
      <c r="N305" s="1"/>
      <c r="O305" s="1"/>
      <c r="P305" s="1"/>
      <c r="Q305" s="1"/>
      <c r="R305" s="1"/>
      <c r="S305" s="1"/>
      <c r="T305" s="1"/>
      <c r="U305" s="1"/>
      <c r="V305" s="1"/>
      <c r="W305" s="1"/>
      <c r="X305" s="1"/>
      <c r="Y305" s="1"/>
      <c r="Z305" s="1"/>
    </row>
    <row r="306" spans="1:26" ht="15.75" customHeight="1"/>
    <row r="307" spans="1:26" ht="15.75" customHeight="1"/>
    <row r="308" spans="1:26" ht="15.75" customHeight="1"/>
    <row r="309" spans="1:26" ht="15.75" customHeight="1"/>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215">
    <mergeCell ref="G3:G5"/>
    <mergeCell ref="H3:H5"/>
    <mergeCell ref="I3:I5"/>
    <mergeCell ref="W3:W5"/>
    <mergeCell ref="C6:C8"/>
    <mergeCell ref="D6:D8"/>
    <mergeCell ref="E6:E8"/>
    <mergeCell ref="F6:F8"/>
    <mergeCell ref="G6:G8"/>
    <mergeCell ref="H6:H8"/>
    <mergeCell ref="C3:C5"/>
    <mergeCell ref="D3:D5"/>
    <mergeCell ref="E3:E5"/>
    <mergeCell ref="F3:F5"/>
    <mergeCell ref="I6:I8"/>
    <mergeCell ref="W6:W8"/>
    <mergeCell ref="C9:C11"/>
    <mergeCell ref="D9:D11"/>
    <mergeCell ref="E9:E11"/>
    <mergeCell ref="F9:F11"/>
    <mergeCell ref="G9:G11"/>
    <mergeCell ref="H9:H11"/>
    <mergeCell ref="I9:I11"/>
    <mergeCell ref="W9:W11"/>
    <mergeCell ref="G12:G14"/>
    <mergeCell ref="H12:H14"/>
    <mergeCell ref="I12:I14"/>
    <mergeCell ref="W12:W14"/>
    <mergeCell ref="C15:C17"/>
    <mergeCell ref="D15:D17"/>
    <mergeCell ref="E15:E17"/>
    <mergeCell ref="F15:F17"/>
    <mergeCell ref="G15:G17"/>
    <mergeCell ref="H15:H17"/>
    <mergeCell ref="C12:C14"/>
    <mergeCell ref="D12:D14"/>
    <mergeCell ref="E12:E14"/>
    <mergeCell ref="F12:F14"/>
    <mergeCell ref="I15:I17"/>
    <mergeCell ref="W15:W17"/>
    <mergeCell ref="A19:A35"/>
    <mergeCell ref="B19:B35"/>
    <mergeCell ref="C19:C21"/>
    <mergeCell ref="D19:D21"/>
    <mergeCell ref="E19:E21"/>
    <mergeCell ref="F19:F21"/>
    <mergeCell ref="G19:G21"/>
    <mergeCell ref="I19:I21"/>
    <mergeCell ref="A3:A17"/>
    <mergeCell ref="B3:B17"/>
    <mergeCell ref="W19:W21"/>
    <mergeCell ref="C22:C24"/>
    <mergeCell ref="D22:D24"/>
    <mergeCell ref="E22:E24"/>
    <mergeCell ref="F22:F24"/>
    <mergeCell ref="G22:G24"/>
    <mergeCell ref="H22:H24"/>
    <mergeCell ref="I22:I24"/>
    <mergeCell ref="W22:W24"/>
    <mergeCell ref="I25:I27"/>
    <mergeCell ref="W25:W27"/>
    <mergeCell ref="C28:C30"/>
    <mergeCell ref="D28:D30"/>
    <mergeCell ref="E28:E30"/>
    <mergeCell ref="F28:F30"/>
    <mergeCell ref="G28:G30"/>
    <mergeCell ref="H28:H30"/>
    <mergeCell ref="I28:I30"/>
    <mergeCell ref="W28:W30"/>
    <mergeCell ref="C25:C27"/>
    <mergeCell ref="D25:D27"/>
    <mergeCell ref="E25:E27"/>
    <mergeCell ref="F25:F27"/>
    <mergeCell ref="G25:G27"/>
    <mergeCell ref="H25:H27"/>
    <mergeCell ref="I31:I32"/>
    <mergeCell ref="W31:W32"/>
    <mergeCell ref="C33:C35"/>
    <mergeCell ref="D33:D35"/>
    <mergeCell ref="E33:E35"/>
    <mergeCell ref="F33:F35"/>
    <mergeCell ref="G33:G35"/>
    <mergeCell ref="H33:H35"/>
    <mergeCell ref="I33:I35"/>
    <mergeCell ref="W33:W35"/>
    <mergeCell ref="C31:C32"/>
    <mergeCell ref="D31:D32"/>
    <mergeCell ref="E31:E32"/>
    <mergeCell ref="F31:F32"/>
    <mergeCell ref="G31:G32"/>
    <mergeCell ref="H31:H32"/>
    <mergeCell ref="A37:A66"/>
    <mergeCell ref="B37:B66"/>
    <mergeCell ref="C37:C39"/>
    <mergeCell ref="D37:D39"/>
    <mergeCell ref="E37:E39"/>
    <mergeCell ref="F37:F39"/>
    <mergeCell ref="C46:C48"/>
    <mergeCell ref="D46:D48"/>
    <mergeCell ref="E46:E48"/>
    <mergeCell ref="F46:F48"/>
    <mergeCell ref="C43:C45"/>
    <mergeCell ref="D43:D45"/>
    <mergeCell ref="E43:E45"/>
    <mergeCell ref="F43:F45"/>
    <mergeCell ref="C52:C54"/>
    <mergeCell ref="D52:D54"/>
    <mergeCell ref="E52:E54"/>
    <mergeCell ref="F52:F54"/>
    <mergeCell ref="G37:G39"/>
    <mergeCell ref="H37:H39"/>
    <mergeCell ref="I37:I39"/>
    <mergeCell ref="W37:W39"/>
    <mergeCell ref="C40:C42"/>
    <mergeCell ref="D40:D42"/>
    <mergeCell ref="E40:E42"/>
    <mergeCell ref="F40:F42"/>
    <mergeCell ref="G40:G42"/>
    <mergeCell ref="H40:H42"/>
    <mergeCell ref="I40:I42"/>
    <mergeCell ref="W40:W42"/>
    <mergeCell ref="G43:G45"/>
    <mergeCell ref="H43:H45"/>
    <mergeCell ref="I43:I45"/>
    <mergeCell ref="W43:W45"/>
    <mergeCell ref="G46:G48"/>
    <mergeCell ref="H46:H48"/>
    <mergeCell ref="I46:I48"/>
    <mergeCell ref="W46:W48"/>
    <mergeCell ref="C49:C51"/>
    <mergeCell ref="D49:D51"/>
    <mergeCell ref="E49:E51"/>
    <mergeCell ref="F49:F51"/>
    <mergeCell ref="G49:G51"/>
    <mergeCell ref="H49:H51"/>
    <mergeCell ref="I49:I51"/>
    <mergeCell ref="W49:W51"/>
    <mergeCell ref="G52:G54"/>
    <mergeCell ref="H52:H54"/>
    <mergeCell ref="I52:I54"/>
    <mergeCell ref="W52:W54"/>
    <mergeCell ref="I55:I57"/>
    <mergeCell ref="W55:W57"/>
    <mergeCell ref="C58:C60"/>
    <mergeCell ref="D58:D60"/>
    <mergeCell ref="E58:E60"/>
    <mergeCell ref="F58:F60"/>
    <mergeCell ref="G58:G60"/>
    <mergeCell ref="I58:I60"/>
    <mergeCell ref="W58:W60"/>
    <mergeCell ref="C55:C57"/>
    <mergeCell ref="D55:D57"/>
    <mergeCell ref="E55:E57"/>
    <mergeCell ref="F55:F57"/>
    <mergeCell ref="G55:G57"/>
    <mergeCell ref="H55:H57"/>
    <mergeCell ref="W61:W63"/>
    <mergeCell ref="C64:C66"/>
    <mergeCell ref="D64:D66"/>
    <mergeCell ref="E64:E66"/>
    <mergeCell ref="F64:F66"/>
    <mergeCell ref="G64:G66"/>
    <mergeCell ref="H64:H66"/>
    <mergeCell ref="I64:I66"/>
    <mergeCell ref="W64:W66"/>
    <mergeCell ref="C61:C63"/>
    <mergeCell ref="D61:D63"/>
    <mergeCell ref="E61:E63"/>
    <mergeCell ref="F61:F63"/>
    <mergeCell ref="G61:G63"/>
    <mergeCell ref="I61:I63"/>
    <mergeCell ref="A68:A72"/>
    <mergeCell ref="B68:B72"/>
    <mergeCell ref="W68:W69"/>
    <mergeCell ref="A74:A81"/>
    <mergeCell ref="B74:B81"/>
    <mergeCell ref="C74:C76"/>
    <mergeCell ref="D74:D76"/>
    <mergeCell ref="E74:E76"/>
    <mergeCell ref="F74:F76"/>
    <mergeCell ref="G74:G76"/>
    <mergeCell ref="A83:A91"/>
    <mergeCell ref="B83:B91"/>
    <mergeCell ref="C83:C85"/>
    <mergeCell ref="D83:D85"/>
    <mergeCell ref="E83:E85"/>
    <mergeCell ref="F83:F85"/>
    <mergeCell ref="I74:I76"/>
    <mergeCell ref="W74:W76"/>
    <mergeCell ref="C79:C81"/>
    <mergeCell ref="D79:D81"/>
    <mergeCell ref="E79:E81"/>
    <mergeCell ref="F79:F81"/>
    <mergeCell ref="G79:G81"/>
    <mergeCell ref="H79:H81"/>
    <mergeCell ref="I79:I81"/>
    <mergeCell ref="W79:W81"/>
    <mergeCell ref="G83:G85"/>
    <mergeCell ref="H83:H85"/>
    <mergeCell ref="I83:I85"/>
    <mergeCell ref="C86:C88"/>
    <mergeCell ref="D86:D88"/>
    <mergeCell ref="E86:E88"/>
    <mergeCell ref="F86:F88"/>
    <mergeCell ref="G86:G88"/>
    <mergeCell ref="I86:I88"/>
    <mergeCell ref="W86:W88"/>
    <mergeCell ref="C90:C91"/>
    <mergeCell ref="D90:D91"/>
    <mergeCell ref="E90:E91"/>
    <mergeCell ref="F90:F91"/>
    <mergeCell ref="G90:G91"/>
    <mergeCell ref="H90:H91"/>
    <mergeCell ref="I90:I91"/>
    <mergeCell ref="W90:W91"/>
  </mergeCells>
  <hyperlinks>
    <hyperlink ref="A98" r:id="rId1" location="gid=1318398873"/>
    <hyperlink ref="A99" r:id="rId2"/>
    <hyperlink ref="A100" r:id="rId3"/>
    <hyperlink ref="A102" r:id="rId4"/>
    <hyperlink ref="A103" r:id="rId5" location="gid=0"/>
    <hyperlink ref="A104" r:id="rId6"/>
  </hyperlinks>
  <pageMargins left="0.23622047244094491" right="0.23622047244094491" top="0.74803149606299213" bottom="0.74803149606299213" header="0.31496062992125984" footer="0.31496062992125984"/>
  <pageSetup paperSize="8" scale="85" fitToHeight="0" orientation="landscape" horizontalDpi="1200" verticalDpi="1200" r:id="rId7"/>
  <rowBreaks count="2" manualBreakCount="2">
    <brk id="36" max="16383" man="1"/>
    <brk id="6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Jan 23</vt:lpstr>
      <vt:lpstr>feb 23</vt:lpstr>
      <vt:lpstr>Mar 23</vt:lpstr>
      <vt:lpstr>Apr 23</vt:lpstr>
      <vt:lpstr>May 23</vt:lpstr>
      <vt:lpstr>Jun 23</vt:lpstr>
      <vt:lpstr>Data Source KL</vt:lpstr>
      <vt:lpstr>Data Source PG</vt:lpstr>
      <vt:lpstr>Data Source EC </vt:lpstr>
      <vt:lpstr>'Apr 23'!Print_Titles</vt:lpstr>
      <vt:lpstr>'Data Source EC '!Print_Titles</vt:lpstr>
      <vt:lpstr>'Data Source KL'!Print_Titles</vt:lpstr>
      <vt:lpstr>'Data Source PG'!Print_Titles</vt:lpstr>
      <vt:lpstr>'feb 23'!Print_Titles</vt:lpstr>
      <vt:lpstr>'Jan 23'!Print_Titles</vt:lpstr>
      <vt:lpstr>'Jun 23'!Print_Titles</vt:lpstr>
      <vt:lpstr>'Mar 23'!Print_Titles</vt:lpstr>
      <vt:lpstr>'May 23'!Print_Titles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Rathin Khandhadia</dc:creator>
  <cp:lastModifiedBy>Sweety Gathani</cp:lastModifiedBy>
  <cp:lastPrinted>2022-03-31T01:52:36Z</cp:lastPrinted>
  <dcterms:created xsi:type="dcterms:W3CDTF">2022-03-29T02:37:52Z</dcterms:created>
  <dcterms:modified xsi:type="dcterms:W3CDTF">2023-08-02T02:04:57Z</dcterms:modified>
</cp:coreProperties>
</file>