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KPI" sheetId="1" state="visible" r:id="rId1"/>
    <sheet name="Data" sheetId="2" state="hidden" r:id="rId2"/>
    <sheet name="Score_List" sheetId="3" state="hidden" r:id="rId3"/>
  </sheets>
  <calcPr/>
</workbook>
</file>

<file path=xl/sharedStrings.xml><?xml version="1.0" encoding="utf-8"?>
<sst xmlns="http://schemas.openxmlformats.org/spreadsheetml/2006/main" count="68" uniqueCount="68">
  <si>
    <t xml:space="preserve">Project ID</t>
  </si>
  <si>
    <t xml:space="preserve">Project Leader</t>
  </si>
  <si>
    <t xml:space="preserve">Affliation (Univ)</t>
  </si>
  <si>
    <t xml:space="preserve">Mark Tehranipoor</t>
  </si>
  <si>
    <t xml:space="preserve">U Florida</t>
  </si>
  <si>
    <t xml:space="preserve">Your Goals</t>
  </si>
  <si>
    <t xml:space="preserve">Project Title: </t>
  </si>
  <si>
    <t xml:space="preserve">Your Member Interactions (e.g. Intel, TI, etc.)</t>
  </si>
  <si>
    <t xml:space="preserve">Your Member Interactions - Name of Mentor and Company</t>
  </si>
  <si>
    <t xml:space="preserve">Your Score</t>
  </si>
  <si>
    <r>
      <t xml:space="preserve">Most Valuable (max 5 pts/each row) - </t>
    </r>
    <r>
      <rPr>
        <b/>
        <sz val="12"/>
        <color indexed="2"/>
        <rFont val="Arial"/>
      </rPr>
      <t xml:space="preserve">Enter information for current project year</t>
    </r>
  </si>
  <si>
    <t xml:space="preserve">Demonstrate Viability</t>
  </si>
  <si>
    <t xml:space="preserve">Accomplish key program goal; Proof(s) of concept</t>
  </si>
  <si>
    <t xml:space="preserve">Problem Addressing:
Existing verification approaches are limited to expert review (white-box) and suffers from scalability issues.
Novel Solution:
Develop an AI-guided fuzzing framework using FPGA emulation platform and runtime evaluation metrics, cost function, feedback, and security properties.
Impact vs. SotA:
Dynamic evaluation metrics and cost function-based feedback enables gray-box verification where AI guides smart stimuli generation</t>
  </si>
  <si>
    <t xml:space="preserve">Set a New Direction – Internal to Member or Externally</t>
  </si>
  <si>
    <t xml:space="preserve">Knowledge transfer with examples: Start-up adoption of Arch/SW, Start-up Pathfinding or VC investment, new internal projects at Member (including new products) or decisions to drop existing products/technology/projects; Driving more diverse teams / student base</t>
  </si>
  <si>
    <t xml:space="preserve">Problem Addressing:
Detecting unknown vulnerabilities in the SoC by the proposed fuzzing-based framework and hardware-oriented mutation
Novel Solution:
Utilizing AI (reinforcement learning) agent in mutation engine and cost function-based feedback generation. Developing strategies for hardware-oriented stimuli generation while using software fuzzing tool.
Impact vs. SotA:</t>
  </si>
  <si>
    <t xml:space="preserve">Identified Showstopper/ or Mitigation of High Risk</t>
  </si>
  <si>
    <t xml:space="preserve">Description and impact; Potential Outcome, Success, or Failure </t>
  </si>
  <si>
    <t xml:space="preserve">Problem Addressing:
Defining learning strategies for Reinforcement Learning (RL) Agent for effective mutation in fuzzing.
Novel Solution:
We map the cost function (function of runtime performance and security properties) with the RL agent's reward or penalty.
Impact vs. SotA:
Effective learning by chaning mutation strategy in case of penalty received or continue with the same strategy when reward received by the AI agent.</t>
  </si>
  <si>
    <t xml:space="preserve">Technology Transfers: Adoption at a Member, including government agencies</t>
  </si>
  <si>
    <t xml:space="preserve">Code, data, design sets and bigger technology transfers; usage/citation of SRC-sponsored publications by papers published by members</t>
  </si>
  <si>
    <t xml:space="preserve">Discussed solution w/ DARPA and Lucid, ECI, Synopsys, Nimbis, Apple</t>
  </si>
  <si>
    <t xml:space="preserve">Discussed the proposed solution with DARPA, Lucid, ECI, Synopsys, Nimbis, Apple</t>
  </si>
  <si>
    <t xml:space="preserve">Fulltime Hire into Member</t>
  </si>
  <si>
    <r>
      <t xml:space="preserve">Hires &amp; names of hires into Member w/ associated diversity info </t>
    </r>
    <r>
      <rPr>
        <b/>
        <sz val="10"/>
        <rFont val="Arial"/>
      </rPr>
      <t xml:space="preserve">(be sure to include Company Names and start dates)</t>
    </r>
  </si>
  <si>
    <r>
      <t xml:space="preserve"> Moderately Valuable (max 3 pts/each row) - </t>
    </r>
    <r>
      <rPr>
        <b/>
        <sz val="12"/>
        <color indexed="2"/>
        <rFont val="Arial"/>
      </rPr>
      <t xml:space="preserve">Enter information for current project year</t>
    </r>
  </si>
  <si>
    <t xml:space="preserve">Transfer from Member to Academia or Start-up</t>
  </si>
  <si>
    <t xml:space="preserve">External use of technology or curriculum</t>
  </si>
  <si>
    <t xml:space="preserve">Member Awareness / Collaborations</t>
  </si>
  <si>
    <t xml:space="preserve">Increased number of liaisons that are engaged in project: name and engagement description; Recognizing key liaisons with Mahboob Khan nominations</t>
  </si>
  <si>
    <t xml:space="preserve">5 Liaisons namely Ariton Xhafa, Doug Gardner, Hungwen Li, Sandhya Koteshwara, Sohrab Aftabjahani, and Sudhir Mathane</t>
  </si>
  <si>
    <t xml:space="preserve">Cross-Task Awareness / Collaborations</t>
  </si>
  <si>
    <t xml:space="preserve">Evidence of rich exchange, co-authorship, or cross-tasks integrator efforts between PIs</t>
  </si>
  <si>
    <t xml:space="preserve">Highly co-operative works between Pis. Held regular meeting to discuss progress internally including student. All Pis activetly contributed to all task items along with in progress research papers.</t>
  </si>
  <si>
    <t xml:space="preserve">Ecosystem Development</t>
  </si>
  <si>
    <t xml:space="preserve">#Software releases, setting conference agenda, other evidence of meaningful influence</t>
  </si>
  <si>
    <t xml:space="preserve">Intern Hire into Member</t>
  </si>
  <si>
    <r>
      <t xml:space="preserve">#Interns w/ associated diversity info </t>
    </r>
    <r>
      <rPr>
        <b/>
        <sz val="10"/>
        <rFont val="Arial"/>
      </rPr>
      <t xml:space="preserve">(Be sure to include student's name, company name, and internship dates)</t>
    </r>
  </si>
  <si>
    <r>
      <t xml:space="preserve">Valuable (max 1 pt/each row) - </t>
    </r>
    <r>
      <rPr>
        <b/>
        <sz val="12"/>
        <color indexed="2"/>
        <rFont val="Arial"/>
      </rPr>
      <t>E</t>
    </r>
    <r>
      <rPr>
        <b/>
        <sz val="12"/>
        <color indexed="2"/>
        <rFont val="Arial"/>
      </rPr>
      <t xml:space="preserve">nter information for current project year only</t>
    </r>
  </si>
  <si>
    <t>Students</t>
  </si>
  <si>
    <r>
      <t xml:space="preserve">#students involved in the task, graduated; Evidence of increasingly diverse teams </t>
    </r>
    <r>
      <rPr>
        <b/>
        <sz val="10"/>
        <rFont val="Arial"/>
      </rPr>
      <t xml:space="preserve">(be sure to include student's name and graduation date if applicable)</t>
    </r>
  </si>
  <si>
    <t xml:space="preserve">Student: Muhammad Monir Hossain
Expected Graduation (Ph.D.) : August 2024
New Student to be enrolled: Shuvagata Saha
Expected Graduation (Ph.D.): Spring 2026</t>
  </si>
  <si>
    <t xml:space="preserve">Policy Making/Standards</t>
  </si>
  <si>
    <t xml:space="preserve">Name of standard influenced or policy</t>
  </si>
  <si>
    <t>Patents</t>
  </si>
  <si>
    <t xml:space="preserve">#Patent Filings, #Patents Issued, Patent #</t>
  </si>
  <si>
    <t>Publications</t>
  </si>
  <si>
    <t xml:space="preserve">Publication list and impact; Comment if received special recognitions;  Co-author with member/liaison or another task is noteworthy</t>
  </si>
  <si>
    <t xml:space="preserve">1. TaintFuzzer: SoC Security Verification using Taint Inference-enabled Fuzzing. 2023 IEEE/ACM International Conference on Computer Aided Design (ICCAD), pp. 1-9. IEEE, 2023.
2. SoCFuzzer+: SoC Vulnerability Detection using Cost Function enabled Reinforcement Learning Guided Fuzzing. IEEE Transactions on Computer-Aided Design of Integrated Circuits and Systems (TCAD). 2024. (Under Review)</t>
  </si>
  <si>
    <t xml:space="preserve">Industry Partner Alliance or Investment</t>
  </si>
  <si>
    <t xml:space="preserve">New collaborations, programs, or grants driven as a direct result of research, people, and collaborations; Cite partners, VC, Start-up / Pathfinding, or External Partner amplification</t>
  </si>
  <si>
    <t xml:space="preserve">Participation at TECHCON</t>
  </si>
  <si>
    <t xml:space="preserve">#Submissions of TECHCON abstracts; #Presentations at TECHCON</t>
  </si>
  <si>
    <t xml:space="preserve">Abstract submitted titled as "RLFuzzer: Reinforcement Learning-based Fuzz Testing for SoC Vulnerability Detection"</t>
  </si>
  <si>
    <t xml:space="preserve">Total Score (Max 46)</t>
  </si>
  <si>
    <t>KPIYear</t>
  </si>
  <si>
    <t>TaskNumber</t>
  </si>
  <si>
    <t>KPIBusID</t>
  </si>
  <si>
    <t>Result</t>
  </si>
  <si>
    <t>Member</t>
  </si>
  <si>
    <t>Score</t>
  </si>
  <si>
    <t>ValueCode</t>
  </si>
  <si>
    <t>MemberFeedback</t>
  </si>
  <si>
    <t>SRCComment</t>
  </si>
  <si>
    <t>StatusCode</t>
  </si>
  <si>
    <t>MemberName</t>
  </si>
  <si>
    <t xml:space="preserve">Add member name in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</si>
</sst>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name val="Arial"/>
      <color theme="1"/>
      <sz val="11"/>
    </font>
    <font>
      <name val="Arial"/>
      <color theme="1"/>
      <sz val="10"/>
    </font>
    <font>
      <name val="Arial"/>
      <b/>
      <color theme="1"/>
      <sz val="10"/>
    </font>
    <font>
      <name val="Impact"/>
      <color indexed="64"/>
      <sz val="16"/>
    </font>
    <font>
      <name val="Impact"/>
      <color indexed="64"/>
      <sz val="26"/>
    </font>
    <font>
      <name val="Arial"/>
      <b/>
      <color theme="1"/>
      <sz val="14"/>
    </font>
    <font>
      <name val="Arial"/>
      <b/>
      <color theme="1"/>
      <sz val="12"/>
    </font>
    <font>
      <name val="Arial"/>
      <b/>
      <color rgb="FF1C1C1C"/>
      <sz val="12"/>
    </font>
    <font>
      <name val="Arial"/>
      <b/>
      <color rgb="FF1C1C1C"/>
      <sz val="11"/>
    </font>
    <font>
      <name val="Arial"/>
      <b/>
      <color rgb="FF1C1C1C"/>
      <sz val="10"/>
    </font>
    <font>
      <name val="Arial"/>
      <b/>
      <color rgb="FF7F7F7F"/>
      <sz val="10"/>
    </font>
    <font>
      <name val="Arial"/>
      <color rgb="FF7F7F7F"/>
      <sz val="10"/>
    </font>
    <font>
      <name val="Arial"/>
      <sz val="1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E7EEF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fontId="0" fillId="0" borderId="0" numFmtId="0" applyNumberFormat="1" applyFont="1" applyFill="1" applyBorder="1"/>
  </cellStyleXfs>
  <cellXfs count="48">
    <xf fontId="0" fillId="0" borderId="0" numFmtId="0" xfId="0"/>
    <xf fontId="1" fillId="0" borderId="0" numFmtId="0" xfId="0" applyFont="1" applyAlignment="1">
      <alignment horizontal="left" vertical="top"/>
    </xf>
    <xf fontId="1" fillId="0" borderId="0" numFmtId="0" xfId="0" applyFont="1" applyAlignment="1">
      <alignment horizontal="left" vertical="top" wrapText="1"/>
    </xf>
    <xf fontId="1" fillId="0" borderId="0" numFmtId="0" xfId="0" applyFont="1" applyAlignment="1">
      <alignment horizontal="left" vertical="center" wrapText="1"/>
    </xf>
    <xf fontId="2" fillId="0" borderId="0" numFmtId="0" xfId="0" applyFont="1" applyAlignment="1">
      <alignment horizontal="left" vertical="center" wrapText="1"/>
    </xf>
    <xf fontId="2" fillId="0" borderId="0" numFmtId="0" xfId="0" applyFont="1" applyAlignment="1">
      <alignment horizontal="center" vertical="top"/>
    </xf>
    <xf fontId="1" fillId="0" borderId="1" numFmtId="0" xfId="0" applyFont="1" applyBorder="1" applyAlignment="1">
      <alignment horizontal="center" vertical="top" wrapText="1"/>
    </xf>
    <xf fontId="1" fillId="0" borderId="2" numFmtId="0" xfId="0" applyFont="1" applyBorder="1" applyAlignment="1">
      <alignment horizontal="center" vertical="top"/>
    </xf>
    <xf fontId="3" fillId="0" borderId="3" numFmtId="0" xfId="0" applyFont="1" applyBorder="1" applyAlignment="1">
      <alignment horizontal="center" vertical="center" wrapText="1"/>
    </xf>
    <xf fontId="4" fillId="0" borderId="4" numFmtId="0" xfId="0" applyFont="1" applyBorder="1" applyAlignment="1">
      <alignment horizontal="center" vertical="center" wrapText="1"/>
    </xf>
    <xf fontId="1" fillId="0" borderId="5" numFmtId="0" xfId="0" applyFont="1" applyBorder="1" applyAlignment="1">
      <alignment horizontal="center" vertical="top" wrapText="1"/>
    </xf>
    <xf fontId="1" fillId="0" borderId="6" numFmtId="0" xfId="0" applyFont="1" applyBorder="1" applyAlignment="1">
      <alignment horizontal="center" vertical="top"/>
    </xf>
    <xf fontId="3" fillId="0" borderId="7" numFmtId="0" xfId="0" applyFont="1" applyBorder="1" applyAlignment="1">
      <alignment horizontal="center" vertical="center" wrapText="1"/>
    </xf>
    <xf fontId="4" fillId="0" borderId="8" numFmtId="0" xfId="0" applyFont="1" applyBorder="1" applyAlignment="1">
      <alignment horizontal="center" vertical="center" wrapText="1"/>
    </xf>
    <xf fontId="1" fillId="0" borderId="0" numFmtId="0" xfId="0" applyFont="1" applyAlignment="1">
      <alignment horizontal="center" vertical="top"/>
    </xf>
    <xf fontId="5" fillId="0" borderId="7" numFmtId="0" xfId="0" applyFont="1" applyBorder="1" applyAlignment="1">
      <alignment horizontal="center" vertical="center" wrapText="1"/>
    </xf>
    <xf fontId="6" fillId="2" borderId="7" numFmtId="0" xfId="0" applyFont="1" applyFill="1" applyBorder="1" applyAlignment="1">
      <alignment horizontal="center" vertical="center" wrapText="1"/>
    </xf>
    <xf fontId="6" fillId="2" borderId="8" numFmtId="0" xfId="0" applyFont="1" applyFill="1" applyBorder="1" applyAlignment="1">
      <alignment horizontal="center" vertical="center" wrapText="1"/>
    </xf>
    <xf fontId="7" fillId="3" borderId="5" numFmtId="0" xfId="0" applyFont="1" applyFill="1" applyBorder="1" applyAlignment="1">
      <alignment vertical="top"/>
    </xf>
    <xf fontId="8" fillId="3" borderId="7" numFmtId="0" xfId="0" applyFont="1" applyFill="1" applyBorder="1" applyAlignment="1">
      <alignment vertical="top" wrapText="1"/>
    </xf>
    <xf fontId="8" fillId="3" borderId="8" numFmtId="0" xfId="0" applyFont="1" applyFill="1" applyBorder="1" applyAlignment="1">
      <alignment vertical="top" wrapText="1"/>
    </xf>
    <xf fontId="1" fillId="0" borderId="0" numFmtId="0" xfId="0" applyFont="1" applyAlignment="1">
      <alignment horizontal="left" vertical="center"/>
    </xf>
    <xf fontId="9" fillId="4" borderId="5" numFmtId="0" xfId="0" applyFont="1" applyFill="1" applyBorder="1" applyAlignment="1">
      <alignment horizontal="left" vertical="center" wrapText="1"/>
    </xf>
    <xf fontId="10" fillId="4" borderId="7" numFmtId="0" xfId="0" applyFont="1" applyFill="1" applyBorder="1" applyAlignment="1">
      <alignment horizontal="left" vertical="center" wrapText="1"/>
    </xf>
    <xf fontId="9" fillId="5" borderId="7" numFmtId="0" xfId="0" applyFont="1" applyFill="1" applyBorder="1" applyAlignment="1">
      <alignment horizontal="left" vertical="center" wrapText="1"/>
    </xf>
    <xf fontId="9" fillId="5" borderId="8" numFmtId="0" xfId="0" applyFont="1" applyFill="1" applyBorder="1" applyAlignment="1">
      <alignment horizontal="center" vertical="center" wrapText="1"/>
    </xf>
    <xf fontId="10" fillId="4" borderId="7" numFmtId="0" xfId="0" applyFont="1" applyFill="1" applyBorder="1" applyAlignment="1">
      <alignment horizontal="left" vertical="top" wrapText="1"/>
    </xf>
    <xf fontId="9" fillId="3" borderId="7" numFmtId="0" xfId="0" applyFont="1" applyFill="1" applyBorder="1" applyAlignment="1">
      <alignment vertical="center" wrapText="1"/>
    </xf>
    <xf fontId="9" fillId="3" borderId="8" numFmtId="0" xfId="0" applyFont="1" applyFill="1" applyBorder="1" applyAlignment="1">
      <alignment vertical="center" wrapText="1"/>
    </xf>
    <xf fontId="9" fillId="6" borderId="5" numFmtId="0" xfId="0" applyFont="1" applyFill="1" applyBorder="1" applyAlignment="1">
      <alignment horizontal="left" vertical="center" wrapText="1"/>
    </xf>
    <xf fontId="11" fillId="6" borderId="7" numFmtId="0" xfId="0" applyFont="1" applyFill="1" applyBorder="1" applyAlignment="1">
      <alignment horizontal="left" vertical="center" wrapText="1"/>
    </xf>
    <xf fontId="9" fillId="5" borderId="8" numFmtId="0" xfId="0" applyFont="1" applyFill="1" applyBorder="1" applyAlignment="1">
      <alignment horizontal="left" vertical="center" wrapText="1"/>
    </xf>
    <xf fontId="7" fillId="3" borderId="5" numFmtId="0" xfId="0" applyFont="1" applyFill="1" applyBorder="1" applyAlignment="1">
      <alignment vertical="center"/>
    </xf>
    <xf fontId="9" fillId="3" borderId="7" numFmtId="0" xfId="0" applyFont="1" applyFill="1" applyBorder="1" applyAlignment="1">
      <alignment vertical="center"/>
    </xf>
    <xf fontId="9" fillId="3" borderId="8" numFmtId="0" xfId="0" applyFont="1" applyFill="1" applyBorder="1" applyAlignment="1">
      <alignment vertical="center"/>
    </xf>
    <xf fontId="9" fillId="7" borderId="5" numFmtId="0" xfId="0" applyFont="1" applyFill="1" applyBorder="1" applyAlignment="1">
      <alignment horizontal="left" vertical="center" wrapText="1"/>
    </xf>
    <xf fontId="11" fillId="7" borderId="7" numFmtId="0" xfId="0" applyFont="1" applyFill="1" applyBorder="1" applyAlignment="1">
      <alignment horizontal="left" vertical="center" wrapText="1"/>
    </xf>
    <xf fontId="2" fillId="5" borderId="7" numFmtId="0" xfId="0" applyFont="1" applyFill="1" applyBorder="1" applyAlignment="1">
      <alignment horizontal="left" vertical="center"/>
    </xf>
    <xf fontId="2" fillId="5" borderId="8" numFmtId="0" xfId="0" applyFont="1" applyFill="1" applyBorder="1" applyAlignment="1">
      <alignment horizontal="center" vertical="center"/>
    </xf>
    <xf fontId="9" fillId="7" borderId="9" numFmtId="0" xfId="0" applyFont="1" applyFill="1" applyBorder="1" applyAlignment="1">
      <alignment horizontal="left" vertical="center" wrapText="1"/>
    </xf>
    <xf fontId="11" fillId="7" borderId="10" numFmtId="0" xfId="0" applyFont="1" applyFill="1" applyBorder="1" applyAlignment="1">
      <alignment horizontal="left" vertical="center" wrapText="1"/>
    </xf>
    <xf fontId="9" fillId="5" borderId="10" numFmtId="0" xfId="0" applyFont="1" applyFill="1" applyBorder="1" applyAlignment="1">
      <alignment horizontal="left" vertical="center" wrapText="1"/>
    </xf>
    <xf fontId="2" fillId="5" borderId="10" numFmtId="0" xfId="0" applyFont="1" applyFill="1" applyBorder="1" applyAlignment="1">
      <alignment horizontal="left" vertical="center"/>
    </xf>
    <xf fontId="2" fillId="5" borderId="11" numFmtId="0" xfId="0" applyFont="1" applyFill="1" applyBorder="1" applyAlignment="1">
      <alignment horizontal="center" vertical="center"/>
    </xf>
    <xf fontId="2" fillId="0" borderId="0" numFmtId="0" xfId="0" applyFont="1" applyAlignment="1">
      <alignment horizontal="right" vertical="center" wrapText="1"/>
    </xf>
    <xf fontId="2" fillId="0" borderId="0" numFmtId="0" xfId="0" applyFont="1" applyAlignment="1">
      <alignment horizontal="center" vertical="center"/>
    </xf>
    <xf fontId="12" fillId="0" borderId="0" numFmtId="0" xfId="0" applyFont="1"/>
    <xf fontId="12" fillId="0" borderId="0" numFmtId="0" xfId="0" applyFont="1" applyAlignment="1">
      <alignment horizontal="left" indent="1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0</xdr:row>
      <xdr:rowOff>0</xdr:rowOff>
    </xdr:from>
    <xdr:to>
      <xdr:col>1</xdr:col>
      <xdr:colOff>1905</xdr:colOff>
      <xdr:row>3</xdr:row>
      <xdr:rowOff>0</xdr:rowOff>
    </xdr:to>
    <xdr:pic>
      <xdr:nvPicPr>
        <xdr:cNvPr id="4" name="Picture 1" hidden="0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0" y="0"/>
          <a:ext cx="2604135" cy="963930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workbookViewId="0" zoomScale="93">
      <selection activeCell="E12" activeCellId="0" sqref="E12"/>
    </sheetView>
  </sheetViews>
  <sheetFormatPr baseColWidth="10" defaultColWidth="55.6640625" defaultRowHeight="14.25"/>
  <cols>
    <col customWidth="1" min="1" max="1" style="2" width="34.1640625"/>
    <col customWidth="1" min="2" max="2" style="2" width="46.83203125"/>
    <col customWidth="1" min="3" max="3" style="3" width="44.33203125"/>
    <col customWidth="1" min="4" max="4" style="4" width="31"/>
    <col customWidth="1" min="5" max="5" style="4" width="34.1640625"/>
    <col customWidth="1" min="6" max="6" style="5" width="8.6640625"/>
    <col customWidth="1" min="7" max="7" style="1" width="16.33203125"/>
    <col min="8" max="16384" style="1" width="55.6640625"/>
  </cols>
  <sheetData>
    <row r="1" ht="21">
      <c r="A1" s="6"/>
      <c r="B1" s="7"/>
      <c r="C1" s="8" t="s">
        <v>0</v>
      </c>
      <c r="D1" s="8" t="s">
        <v>1</v>
      </c>
      <c r="E1" s="8" t="s">
        <v>2</v>
      </c>
      <c r="F1" s="9"/>
    </row>
    <row r="2" ht="21">
      <c r="A2" s="10"/>
      <c r="B2" s="11"/>
      <c r="C2" s="12">
        <v>3124.0010000000002</v>
      </c>
      <c r="D2" s="12" t="s">
        <v>3</v>
      </c>
      <c r="E2" s="12" t="s">
        <v>4</v>
      </c>
      <c r="F2" s="13"/>
    </row>
    <row r="3" s="14" customFormat="1" ht="30">
      <c r="A3" s="10"/>
      <c r="B3" s="15" t="s">
        <v>5</v>
      </c>
      <c r="C3" s="16" t="s">
        <v>6</v>
      </c>
      <c r="D3" s="16" t="s">
        <v>7</v>
      </c>
      <c r="E3" s="16" t="s">
        <v>8</v>
      </c>
      <c r="F3" s="17" t="s">
        <v>9</v>
      </c>
    </row>
    <row r="4" ht="15">
      <c r="A4" s="18" t="s">
        <v>10</v>
      </c>
      <c r="B4" s="19"/>
      <c r="C4" s="19"/>
      <c r="D4" s="19"/>
      <c r="E4" s="19"/>
      <c r="F4" s="20"/>
    </row>
    <row r="5" s="21" customFormat="1" ht="165.75">
      <c r="A5" s="22" t="s">
        <v>11</v>
      </c>
      <c r="B5" s="23" t="s">
        <v>12</v>
      </c>
      <c r="C5" s="24" t="s">
        <v>13</v>
      </c>
      <c r="D5" s="24"/>
      <c r="E5" s="24"/>
      <c r="F5" s="25">
        <v>5</v>
      </c>
    </row>
    <row r="6" s="21" customFormat="1" ht="153">
      <c r="A6" s="22" t="s">
        <v>14</v>
      </c>
      <c r="B6" s="26" t="s">
        <v>15</v>
      </c>
      <c r="C6" s="24" t="s">
        <v>16</v>
      </c>
      <c r="D6" s="24"/>
      <c r="E6" s="24"/>
      <c r="F6" s="25">
        <v>5</v>
      </c>
    </row>
    <row r="7" s="21" customFormat="1" ht="165.75">
      <c r="A7" s="22" t="s">
        <v>17</v>
      </c>
      <c r="B7" s="26" t="s">
        <v>18</v>
      </c>
      <c r="C7" s="24" t="s">
        <v>19</v>
      </c>
      <c r="D7" s="24"/>
      <c r="E7" s="24"/>
      <c r="F7" s="25">
        <v>5</v>
      </c>
    </row>
    <row r="8" s="21" customFormat="1" ht="38.25">
      <c r="A8" s="22" t="s">
        <v>20</v>
      </c>
      <c r="B8" s="26" t="s">
        <v>21</v>
      </c>
      <c r="C8" s="24" t="s">
        <v>22</v>
      </c>
      <c r="D8" s="24" t="s">
        <v>23</v>
      </c>
      <c r="E8" s="24"/>
      <c r="F8" s="25">
        <v>5</v>
      </c>
    </row>
    <row r="9" s="21" customFormat="1" ht="25.5">
      <c r="A9" s="22" t="s">
        <v>24</v>
      </c>
      <c r="B9" s="23" t="s">
        <v>25</v>
      </c>
      <c r="C9" s="24"/>
      <c r="D9" s="24"/>
      <c r="E9" s="24"/>
      <c r="F9" s="25"/>
    </row>
    <row r="10" s="21" customFormat="1" ht="15">
      <c r="A10" s="18" t="s">
        <v>26</v>
      </c>
      <c r="B10" s="27"/>
      <c r="C10" s="27"/>
      <c r="D10" s="27"/>
      <c r="E10" s="27"/>
      <c r="F10" s="28"/>
    </row>
    <row r="11" s="21" customFormat="1" ht="25.5">
      <c r="A11" s="29" t="s">
        <v>27</v>
      </c>
      <c r="B11" s="30" t="s">
        <v>28</v>
      </c>
      <c r="C11" s="24"/>
      <c r="D11" s="24"/>
      <c r="E11" s="24"/>
      <c r="F11" s="31">
        <v>3</v>
      </c>
    </row>
    <row r="12" s="21" customFormat="1" ht="38.25">
      <c r="A12" s="29" t="s">
        <v>29</v>
      </c>
      <c r="B12" s="30" t="s">
        <v>30</v>
      </c>
      <c r="C12" s="24" t="s">
        <v>31</v>
      </c>
      <c r="D12" s="24"/>
      <c r="E12" s="24"/>
      <c r="F12" s="31">
        <v>3</v>
      </c>
    </row>
    <row r="13" s="21" customFormat="1" ht="51">
      <c r="A13" s="29" t="s">
        <v>32</v>
      </c>
      <c r="B13" s="30" t="s">
        <v>33</v>
      </c>
      <c r="C13" s="24" t="s">
        <v>34</v>
      </c>
      <c r="D13" s="24"/>
      <c r="E13" s="24"/>
      <c r="F13" s="31">
        <v>3</v>
      </c>
    </row>
    <row r="14" s="21" customFormat="1" ht="25.5">
      <c r="A14" s="29" t="s">
        <v>35</v>
      </c>
      <c r="B14" s="30" t="s">
        <v>36</v>
      </c>
      <c r="C14" s="24"/>
      <c r="D14" s="24"/>
      <c r="E14" s="24"/>
      <c r="F14" s="31"/>
    </row>
    <row r="15" s="21" customFormat="1" ht="25.5">
      <c r="A15" s="29" t="s">
        <v>37</v>
      </c>
      <c r="B15" s="30" t="s">
        <v>38</v>
      </c>
      <c r="C15" s="24"/>
      <c r="D15" s="24"/>
      <c r="E15" s="24"/>
      <c r="F15" s="31"/>
    </row>
    <row r="16" s="21" customFormat="1" ht="15">
      <c r="A16" s="32" t="s">
        <v>39</v>
      </c>
      <c r="B16" s="33"/>
      <c r="C16" s="33"/>
      <c r="D16" s="33"/>
      <c r="E16" s="33"/>
      <c r="F16" s="34"/>
    </row>
    <row r="17" s="21" customFormat="1" ht="51">
      <c r="A17" s="35" t="s">
        <v>40</v>
      </c>
      <c r="B17" s="36" t="s">
        <v>41</v>
      </c>
      <c r="C17" s="24" t="s">
        <v>42</v>
      </c>
      <c r="D17" s="37"/>
      <c r="E17" s="37"/>
      <c r="F17" s="38">
        <v>1</v>
      </c>
    </row>
    <row r="18" s="21" customFormat="1" ht="15">
      <c r="A18" s="35" t="s">
        <v>43</v>
      </c>
      <c r="B18" s="36" t="s">
        <v>44</v>
      </c>
      <c r="C18" s="24"/>
      <c r="D18" s="37"/>
      <c r="E18" s="37"/>
      <c r="F18" s="38"/>
    </row>
    <row r="19" s="21" customFormat="1" ht="14">
      <c r="A19" s="35" t="s">
        <v>45</v>
      </c>
      <c r="B19" s="36" t="s">
        <v>46</v>
      </c>
      <c r="C19" s="24"/>
      <c r="D19" s="37"/>
      <c r="E19" s="37"/>
      <c r="F19" s="38"/>
    </row>
    <row r="20" s="21" customFormat="1" ht="127.5">
      <c r="A20" s="35" t="s">
        <v>47</v>
      </c>
      <c r="B20" s="36" t="s">
        <v>48</v>
      </c>
      <c r="C20" s="24" t="s">
        <v>49</v>
      </c>
      <c r="D20" s="37"/>
      <c r="E20" s="37"/>
      <c r="F20" s="38">
        <v>1</v>
      </c>
    </row>
    <row r="21" s="21" customFormat="1" ht="38.25">
      <c r="A21" s="35" t="s">
        <v>50</v>
      </c>
      <c r="B21" s="36" t="s">
        <v>51</v>
      </c>
      <c r="C21" s="24"/>
      <c r="D21" s="37"/>
      <c r="E21" s="37"/>
      <c r="F21" s="38"/>
    </row>
    <row r="22" s="21" customFormat="1" ht="38.25">
      <c r="A22" s="39" t="s">
        <v>52</v>
      </c>
      <c r="B22" s="40" t="s">
        <v>53</v>
      </c>
      <c r="C22" s="41" t="s">
        <v>54</v>
      </c>
      <c r="D22" s="42"/>
      <c r="E22" s="42"/>
      <c r="F22" s="43">
        <v>1</v>
      </c>
    </row>
    <row r="23" s="21" customFormat="1" ht="14">
      <c r="A23" s="3"/>
      <c r="B23" s="3"/>
      <c r="C23" s="44" t="s">
        <v>55</v>
      </c>
      <c r="D23" s="4"/>
      <c r="E23" s="4"/>
      <c r="F23" s="45">
        <f>SUM(F5:F22)</f>
        <v>32</v>
      </c>
    </row>
  </sheetData>
  <mergeCells count="3">
    <mergeCell ref="A1:A3"/>
    <mergeCell ref="B1:B2"/>
    <mergeCell ref="F1:F2"/>
  </mergeCells>
  <dataValidations count="3" disablePrompts="0" xWindow="855" yWindow="602">
    <dataValidation sqref="F5:F9" type="list" allowBlank="1" errorStyle="stop" imeMode="noControl" operator="between" showDropDown="0" showErrorMessage="1" showInputMessage="1">
      <formula1>Score_List!$A$1:$A$4</formula1>
    </dataValidation>
    <dataValidation sqref="F11:F15" type="list" allowBlank="1" errorStyle="stop" imeMode="noControl" operator="between" showDropDown="0" showErrorMessage="1" showInputMessage="1">
      <formula1>Score_List!$A$1:$A$3</formula1>
    </dataValidation>
    <dataValidation sqref="F17:F22" type="list" allowBlank="1" errorStyle="stop" imeMode="noControl" operator="between" showDropDown="0" showErrorMessage="1" showInputMessage="1">
      <formula1>Score_List!$A$1:$A$2</formula1>
    </dataValidation>
  </dataValidation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  <extLst>
    <ext xmlns:x14="http://schemas.microsoft.com/office/spreadsheetml/2009/9/main" uri="{CCE6A557-97BC-4b89-ADB6-D9C93CAAB3DF}">
      <x14:dataValidations xmlns:xm="http://schemas.microsoft.com/office/excel/2006/main" count="3" disablePrompts="0" xWindow="855" yWindow="602">
        <x14:dataValidation xr:uid="{00850075-0071-4A1B-B544-009000A300BF}" type="textLength" allowBlank="0" error="Exceeded character limit 450" errorStyle="stop" imeMode="noControl" operator="lessThan" prompt="Limit your response to 450 characters" showDropDown="0" showErrorMessage="1" showInputMessage="1">
          <x14:formula1>
            <xm:f>450</xm:f>
          </x14:formula1>
          <xm:sqref>C6:D6 C5 C7:C9</xm:sqref>
        </x14:dataValidation>
        <x14:dataValidation xr:uid="{00D90074-0091-4E63-B3C6-001A00FC00D8}" type="textLength" allowBlank="1" error="Exceeded character count" errorStyle="stop" imeMode="noControl" operator="lessThanOrEqual" prompt="Limit you response to 450 characters" showDropDown="0" showErrorMessage="1" showInputMessage="1">
          <x14:formula1>
            <xm:f>450</xm:f>
          </x14:formula1>
          <xm:sqref>C11:C15</xm:sqref>
        </x14:dataValidation>
        <x14:dataValidation xr:uid="{009E00DB-005D-4C45-AA1A-002D006D003B}" type="textLength" allowBlank="1" error="Character count exceeded the limit" errorStyle="stop" imeMode="noControl" operator="lessThanOrEqual" prompt="Limit your response to 450 characters" showDropDown="0" showErrorMessage="1" showInputMessage="1">
          <x14:formula1>
            <xm:f>450</xm:f>
          </x14:formula1>
          <xm:sqref>C17:C22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0">
      <selection activeCell="E49" activeCellId="0" sqref="E49"/>
    </sheetView>
  </sheetViews>
  <sheetFormatPr baseColWidth="10" defaultColWidth="8.83203125" defaultRowHeight="14"/>
  <cols>
    <col bestFit="1" customWidth="1" min="1" max="1" width="8"/>
    <col customWidth="1" min="2" max="2" width="15"/>
    <col customWidth="1" min="3" max="3" width="11.6640625"/>
    <col customWidth="1" min="4" max="4" width="22.83203125"/>
    <col customWidth="1" min="5" max="5" width="21.6640625"/>
    <col bestFit="1" customWidth="1" min="6" max="6" width="11.6640625"/>
    <col customWidth="1" min="7" max="7" width="21"/>
    <col customWidth="1" min="8" max="8" width="29.83203125"/>
    <col customWidth="1" min="9" max="9" width="29.6640625"/>
    <col bestFit="1" customWidth="1" min="10" max="10" width="11.1640625"/>
    <col bestFit="1" customWidth="1" min="11" max="11" width="22.33203125"/>
  </cols>
  <sheetData>
    <row r="1">
      <c r="A1" s="46" t="s">
        <v>56</v>
      </c>
      <c r="B1" s="46" t="s">
        <v>57</v>
      </c>
      <c r="C1" s="46" t="s">
        <v>58</v>
      </c>
      <c r="D1" s="46" t="s">
        <v>59</v>
      </c>
      <c r="E1" s="46" t="s">
        <v>60</v>
      </c>
      <c r="F1" s="46" t="s">
        <v>61</v>
      </c>
      <c r="G1" s="46" t="s">
        <v>62</v>
      </c>
      <c r="H1" s="46" t="s">
        <v>63</v>
      </c>
      <c r="I1" s="46" t="s">
        <v>64</v>
      </c>
      <c r="J1" s="46" t="s">
        <v>65</v>
      </c>
      <c r="K1" s="46" t="s">
        <v>66</v>
      </c>
    </row>
    <row r="2" ht="15" customHeight="1">
      <c r="A2" s="46">
        <v>2020</v>
      </c>
      <c r="B2" s="46" t="e">
        <f>MID(KPI!$C$1, FIND(".", KPI!$C$1, 1)-4, 8)</f>
        <v>#VALUE!</v>
      </c>
      <c r="C2" s="46">
        <v>1.1000000000000001</v>
      </c>
      <c r="D2" s="46" t="str">
        <f>IF(ISBLANK(KPI!C5), "", CLEAN(KPI!C5))</f>
        <v xml:space="preserve">Problem Addressing:Existing verification approaches are limited to expert review (white-box) and suffers from scalability issues.Novel Solution:Develop an AI-guided fuzzing framework using FPGA emulation platform and runtime evaluation metrics, cost function, feedback, and security properties.Impact vs. SotA:Dynamic evaluation metrics and cost function-based feedback enables gray-box verification where AI guides smart stimuli generation</v>
      </c>
      <c r="E2" s="46" t="str">
        <f>IF(ISBLANK(KPI!D5), "", CLEAN(KPI!D5))</f>
        <v/>
      </c>
      <c r="F2" s="46">
        <f>KPI!F$5</f>
        <v>5</v>
      </c>
      <c r="G2" s="46" t="e">
        <f t="shared" ref="G2:G17" si="0">IF(ISBLANK(KPI!#REF!),"",KPI!#REF!)</f>
        <v>#REF!</v>
      </c>
      <c r="H2" s="46" t="e">
        <f t="shared" ref="H2:H17" si="1">IF(ISBLANK(KPI!#REF!), "", CLEAN(KPI!#REF!))</f>
        <v>#REF!</v>
      </c>
      <c r="I2" s="46" t="e">
        <f t="shared" ref="I2:I17" si="2">IF(ISBLANK(KPI!#REF!), "", CLEAN(KPI!#REF!))</f>
        <v>#REF!</v>
      </c>
      <c r="J2" s="47" t="e">
        <f t="shared" ref="J2:J17" si="3">KPI!#REF!</f>
        <v>#REF!</v>
      </c>
      <c r="K2" t="s">
        <v>67</v>
      </c>
    </row>
    <row r="3" ht="15" customHeight="1">
      <c r="A3" s="46">
        <v>2020</v>
      </c>
      <c r="B3" s="46" t="e">
        <f>MID(KPI!$C$1,FIND(".",KPI!$C$1,1)-4,8)</f>
        <v>#VALUE!</v>
      </c>
      <c r="C3" s="46">
        <v>1.2000000000000002</v>
      </c>
      <c r="D3" s="46" t="str">
        <f>IF(ISBLANK(KPI!C6),"",CLEAN(KPI!C6))</f>
        <v xml:space="preserve">Problem Addressing:Detecting unknown vulnerabilities in the SoC by the proposed fuzzing-based framework and hardware-oriented mutationNovel Solution:Utilizing AI (reinforcement learning) agent in mutation engine and cost function-based feedback generation. Developing strategies for hardware-oriented stimuli generation while using software fuzzing tool.Impact vs. SotA:</v>
      </c>
      <c r="E3" s="46" t="str">
        <f>IF(ISBLANK(KPI!D6),"",CLEAN(KPI!D6))</f>
        <v/>
      </c>
      <c r="F3" s="46">
        <f>KPI!F$6</f>
        <v>5</v>
      </c>
      <c r="G3" s="46" t="e">
        <f t="shared" si="0"/>
        <v>#REF!</v>
      </c>
      <c r="H3" s="46" t="e">
        <f t="shared" si="1"/>
        <v>#REF!</v>
      </c>
      <c r="I3" s="46" t="e">
        <f t="shared" si="2"/>
        <v>#REF!</v>
      </c>
      <c r="J3" s="47" t="e">
        <f t="shared" si="3"/>
        <v>#REF!</v>
      </c>
      <c r="K3" t="str">
        <f t="shared" ref="K3:K17" si="4">K$2</f>
        <v xml:space="preserve">Add member name in first row only</v>
      </c>
    </row>
    <row r="4" ht="15" customHeight="1">
      <c r="A4" s="46">
        <v>2020</v>
      </c>
      <c r="B4" s="46" t="e">
        <f>MID(KPI!$C$1,FIND(".",KPI!$C$1,1)-4,8)</f>
        <v>#VALUE!</v>
      </c>
      <c r="C4" s="46">
        <v>1.3000000000000003</v>
      </c>
      <c r="D4" s="46" t="str">
        <f>IF(ISBLANK(KPI!C8), "", CLEAN(KPI!C8))</f>
        <v xml:space="preserve">Discussed solution w/ DARPA and Lucid, ECI, Synopsys, Nimbis, Apple</v>
      </c>
      <c r="E4" s="46" t="str">
        <f>IF(ISBLANK(KPI!D8), "", CLEAN(KPI!D8))</f>
        <v xml:space="preserve">Discussed the proposed solution with DARPA, Lucid, ECI, Synopsys, Nimbis, Apple</v>
      </c>
      <c r="F4" s="46">
        <f>KPI!F$8</f>
        <v>5</v>
      </c>
      <c r="G4" s="46" t="e">
        <f t="shared" si="0"/>
        <v>#REF!</v>
      </c>
      <c r="H4" s="46" t="e">
        <f t="shared" si="1"/>
        <v>#REF!</v>
      </c>
      <c r="I4" s="46" t="e">
        <f t="shared" si="2"/>
        <v>#REF!</v>
      </c>
      <c r="J4" s="47" t="e">
        <f t="shared" si="3"/>
        <v>#REF!</v>
      </c>
      <c r="K4" t="str">
        <f t="shared" si="4"/>
        <v xml:space="preserve">Add member name in first row only</v>
      </c>
    </row>
    <row r="5" ht="15" customHeight="1">
      <c r="A5" s="46">
        <v>2020</v>
      </c>
      <c r="B5" s="46" t="e">
        <f>MID(KPI!$C$1,FIND(".",KPI!$C$1,1)-4,8)</f>
        <v>#VALUE!</v>
      </c>
      <c r="C5" s="46">
        <v>1.4000000000000004</v>
      </c>
      <c r="D5" s="46" t="str">
        <f>IF(ISBLANK(KPI!C11), "", CLEAN(KPI!C11))</f>
        <v/>
      </c>
      <c r="E5" s="46" t="str">
        <f>IF(ISBLANK(KPI!D11), "", CLEAN(KPI!D11))</f>
        <v/>
      </c>
      <c r="F5" s="46">
        <f>KPI!F$11</f>
        <v>3</v>
      </c>
      <c r="G5" s="46" t="e">
        <f t="shared" si="0"/>
        <v>#REF!</v>
      </c>
      <c r="H5" s="46" t="e">
        <f t="shared" si="1"/>
        <v>#REF!</v>
      </c>
      <c r="I5" s="46" t="e">
        <f t="shared" si="2"/>
        <v>#REF!</v>
      </c>
      <c r="J5" s="47" t="e">
        <f t="shared" si="3"/>
        <v>#REF!</v>
      </c>
      <c r="K5" t="str">
        <f t="shared" si="4"/>
        <v xml:space="preserve">Add member name in first row only</v>
      </c>
    </row>
    <row r="6" ht="15" customHeight="1">
      <c r="A6" s="46">
        <v>2020</v>
      </c>
      <c r="B6" s="46" t="e">
        <f>MID(KPI!$C$1,FIND(".",KPI!$C$1,1)-4,8)</f>
        <v>#VALUE!</v>
      </c>
      <c r="C6" s="46">
        <v>1.5000000000000004</v>
      </c>
      <c r="D6" s="46" t="str">
        <f>IF(ISBLANK(KPI!C9), "", CLEAN(KPI!C9))</f>
        <v/>
      </c>
      <c r="E6" s="46" t="str">
        <f>IF(ISBLANK(KPI!D9), "", CLEAN(KPI!D9))</f>
        <v/>
      </c>
      <c r="F6" s="46">
        <f>KPI!F$9</f>
        <v>0</v>
      </c>
      <c r="G6" s="46" t="e">
        <f t="shared" si="0"/>
        <v>#REF!</v>
      </c>
      <c r="H6" s="46" t="e">
        <f t="shared" si="1"/>
        <v>#REF!</v>
      </c>
      <c r="I6" s="46" t="e">
        <f t="shared" si="2"/>
        <v>#REF!</v>
      </c>
      <c r="J6" s="47" t="e">
        <f t="shared" si="3"/>
        <v>#REF!</v>
      </c>
      <c r="K6" t="str">
        <f t="shared" si="4"/>
        <v xml:space="preserve">Add member name in first row only</v>
      </c>
    </row>
    <row r="7" ht="15" customHeight="1">
      <c r="A7" s="46">
        <v>2020</v>
      </c>
      <c r="B7" s="46" t="e">
        <f>MID(KPI!$C$1,FIND(".",KPI!$C$1,1)-4,8)</f>
        <v>#VALUE!</v>
      </c>
      <c r="C7" s="46">
        <v>2.1000000000000001</v>
      </c>
      <c r="D7" s="46" t="str">
        <f>IF(ISBLANK(KPI!C7), "", CLEAN(KPI!C7))</f>
        <v xml:space="preserve">Problem Addressing:Defining learning strategies for Reinforcement Learning (RL) Agent for effective mutation in fuzzing.Novel Solution:We map the cost function (function of runtime performance and security properties) with the RL agent's reward or penalty.Impact vs. SotA:Effective learning by chaning mutation strategy in case of penalty received or continue with the same strategy when reward received by the AI agent.</v>
      </c>
      <c r="E7" s="46" t="str">
        <f>IF(ISBLANK(KPI!D7), "", CLEAN(KPI!D7))</f>
        <v/>
      </c>
      <c r="F7" s="46">
        <f>KPI!F$7</f>
        <v>5</v>
      </c>
      <c r="G7" s="46" t="e">
        <f t="shared" si="0"/>
        <v>#REF!</v>
      </c>
      <c r="H7" s="46" t="e">
        <f t="shared" si="1"/>
        <v>#REF!</v>
      </c>
      <c r="I7" s="46" t="e">
        <f t="shared" si="2"/>
        <v>#REF!</v>
      </c>
      <c r="J7" s="47" t="e">
        <f t="shared" si="3"/>
        <v>#REF!</v>
      </c>
      <c r="K7" t="str">
        <f t="shared" si="4"/>
        <v xml:space="preserve">Add member name in first row only</v>
      </c>
    </row>
    <row r="8" ht="15" customHeight="1">
      <c r="A8" s="46">
        <v>2020</v>
      </c>
      <c r="B8" s="46" t="e">
        <f>MID(KPI!$C$1,FIND(".",KPI!$C$1,1)-4,8)</f>
        <v>#VALUE!</v>
      </c>
      <c r="C8" s="46">
        <v>2.2000000000000002</v>
      </c>
      <c r="D8" s="46" t="str">
        <f>IF(ISBLANK(KPI!C12), "", CLEAN(KPI!C12))</f>
        <v xml:space="preserve">5 Liaisons namely Ariton Xhafa, Doug Gardner, Hungwen Li, Sandhya Koteshwara, Sohrab Aftabjahani, and Sudhir Mathane</v>
      </c>
      <c r="E8" s="46" t="str">
        <f>IF(ISBLANK(KPI!D12), "", CLEAN(KPI!D12))</f>
        <v/>
      </c>
      <c r="F8" s="46">
        <f>KPI!F$12</f>
        <v>3</v>
      </c>
      <c r="G8" s="46" t="e">
        <f t="shared" si="0"/>
        <v>#REF!</v>
      </c>
      <c r="H8" s="46" t="e">
        <f t="shared" si="1"/>
        <v>#REF!</v>
      </c>
      <c r="I8" s="46" t="e">
        <f t="shared" si="2"/>
        <v>#REF!</v>
      </c>
      <c r="J8" s="47" t="e">
        <f t="shared" si="3"/>
        <v>#REF!</v>
      </c>
      <c r="K8" t="str">
        <f t="shared" si="4"/>
        <v xml:space="preserve">Add member name in first row only</v>
      </c>
    </row>
    <row r="9" ht="15" customHeight="1">
      <c r="A9" s="46">
        <v>2020</v>
      </c>
      <c r="B9" s="46" t="e">
        <f>MID(KPI!$C$1,FIND(".",KPI!$C$1,1)-4,8)</f>
        <v>#VALUE!</v>
      </c>
      <c r="C9" s="46">
        <v>2.3000000000000003</v>
      </c>
      <c r="D9" s="46" t="str">
        <f>IF(ISBLANK(KPI!C13),"",CLEAN(KPI!C13))</f>
        <v xml:space="preserve">Highly co-operative works between Pis. Held regular meeting to discuss progress internally including student. All Pis activetly contributed to all task items along with in progress research papers.</v>
      </c>
      <c r="E9" s="46" t="str">
        <f>IF(ISBLANK(KPI!D13),"",CLEAN(KPI!D13))</f>
        <v/>
      </c>
      <c r="F9" s="46">
        <f>KPI!F$13</f>
        <v>3</v>
      </c>
      <c r="G9" s="46" t="e">
        <f t="shared" si="0"/>
        <v>#REF!</v>
      </c>
      <c r="H9" s="46" t="e">
        <f t="shared" si="1"/>
        <v>#REF!</v>
      </c>
      <c r="I9" s="46" t="e">
        <f t="shared" si="2"/>
        <v>#REF!</v>
      </c>
      <c r="J9" s="47" t="e">
        <f t="shared" si="3"/>
        <v>#REF!</v>
      </c>
      <c r="K9" t="str">
        <f t="shared" si="4"/>
        <v xml:space="preserve">Add member name in first row only</v>
      </c>
    </row>
    <row r="10" ht="15" customHeight="1">
      <c r="A10" s="46">
        <v>2020</v>
      </c>
      <c r="B10" s="46" t="e">
        <f>MID(KPI!$C$1,FIND(".",KPI!$C$1,1)-4,8)</f>
        <v>#VALUE!</v>
      </c>
      <c r="C10" s="46">
        <v>2.4000000000000004</v>
      </c>
      <c r="D10" s="46" t="str">
        <f>IF(ISBLANK(KPI!C14),"",CLEAN(KPI!C14))</f>
        <v/>
      </c>
      <c r="E10" s="46" t="str">
        <f>IF(ISBLANK(KPI!D14),"",CLEAN(KPI!D14))</f>
        <v/>
      </c>
      <c r="F10" s="46">
        <f>KPI!F$14</f>
        <v>0</v>
      </c>
      <c r="G10" s="46" t="e">
        <f t="shared" si="0"/>
        <v>#REF!</v>
      </c>
      <c r="H10" s="46" t="e">
        <f t="shared" si="1"/>
        <v>#REF!</v>
      </c>
      <c r="I10" s="46" t="e">
        <f t="shared" si="2"/>
        <v>#REF!</v>
      </c>
      <c r="J10" s="47" t="e">
        <f t="shared" si="3"/>
        <v>#REF!</v>
      </c>
      <c r="K10" t="str">
        <f t="shared" si="4"/>
        <v xml:space="preserve">Add member name in first row only</v>
      </c>
    </row>
    <row r="11" ht="15" customHeight="1">
      <c r="A11" s="46">
        <v>2020</v>
      </c>
      <c r="B11" s="46" t="e">
        <f>MID(KPI!$C$1,FIND(".",KPI!$C$1,1)-4,8)</f>
        <v>#VALUE!</v>
      </c>
      <c r="C11" s="46">
        <v>2.5000000000000004</v>
      </c>
      <c r="D11" s="46" t="str">
        <f>IF(ISBLANK(KPI!C15),"",CLEAN(KPI!C15))</f>
        <v/>
      </c>
      <c r="E11" s="46" t="str">
        <f>IF(ISBLANK(KPI!D15),"",CLEAN(KPI!D15))</f>
        <v/>
      </c>
      <c r="F11" s="46">
        <f>KPI!F$15</f>
        <v>0</v>
      </c>
      <c r="G11" s="46" t="e">
        <f t="shared" si="0"/>
        <v>#REF!</v>
      </c>
      <c r="H11" s="46" t="e">
        <f t="shared" si="1"/>
        <v>#REF!</v>
      </c>
      <c r="I11" s="46" t="e">
        <f t="shared" si="2"/>
        <v>#REF!</v>
      </c>
      <c r="J11" s="47" t="e">
        <f t="shared" si="3"/>
        <v>#REF!</v>
      </c>
      <c r="K11" t="str">
        <f t="shared" si="4"/>
        <v xml:space="preserve">Add member name in first row only</v>
      </c>
    </row>
    <row r="12" ht="15" customHeight="1">
      <c r="A12" s="46">
        <v>2020</v>
      </c>
      <c r="B12" s="46" t="e">
        <f>MID(KPI!$C$1,FIND(".",KPI!$C$1,1)-4,8)</f>
        <v>#VALUE!</v>
      </c>
      <c r="C12" s="46">
        <v>3.1000000000000001</v>
      </c>
      <c r="D12" s="46" t="str">
        <f>IF(ISBLANK(KPI!C17), "", CLEAN(KPI!C17))</f>
        <v xml:space="preserve">Student: Muhammad Monir HossainExpected Graduation (Ph.D.) : August 2024New Student to be enrolled: Shuvagata SahaExpected Graduation (Ph.D.): Spring 2026</v>
      </c>
      <c r="E12" s="46" t="str">
        <f>IF(ISBLANK(KPI!D17), "", CLEAN(KPI!D17))</f>
        <v/>
      </c>
      <c r="F12" s="46">
        <f>KPI!F$17</f>
        <v>1</v>
      </c>
      <c r="G12" s="46" t="e">
        <f t="shared" si="0"/>
        <v>#REF!</v>
      </c>
      <c r="H12" s="46" t="e">
        <f t="shared" si="1"/>
        <v>#REF!</v>
      </c>
      <c r="I12" s="46" t="e">
        <f t="shared" si="2"/>
        <v>#REF!</v>
      </c>
      <c r="J12" s="47" t="e">
        <f t="shared" si="3"/>
        <v>#REF!</v>
      </c>
      <c r="K12" t="str">
        <f t="shared" si="4"/>
        <v xml:space="preserve">Add member name in first row only</v>
      </c>
    </row>
    <row r="13" ht="15" customHeight="1">
      <c r="A13" s="46">
        <v>2020</v>
      </c>
      <c r="B13" s="46" t="e">
        <f>MID(KPI!$C$1,FIND(".",KPI!$C$1,1)-4,8)</f>
        <v>#VALUE!</v>
      </c>
      <c r="C13" s="46">
        <v>3.2000000000000002</v>
      </c>
      <c r="D13" s="46" t="str">
        <f>IF(ISBLANK(KPI!C18),"",CLEAN(KPI!C18))</f>
        <v/>
      </c>
      <c r="E13" s="46" t="str">
        <f>IF(ISBLANK(KPI!D18),"",CLEAN(KPI!D18))</f>
        <v/>
      </c>
      <c r="F13" s="46">
        <f>KPI!F$18</f>
        <v>0</v>
      </c>
      <c r="G13" s="46" t="e">
        <f t="shared" si="0"/>
        <v>#REF!</v>
      </c>
      <c r="H13" s="46" t="e">
        <f t="shared" si="1"/>
        <v>#REF!</v>
      </c>
      <c r="I13" s="46" t="e">
        <f t="shared" si="2"/>
        <v>#REF!</v>
      </c>
      <c r="J13" s="47" t="e">
        <f t="shared" si="3"/>
        <v>#REF!</v>
      </c>
      <c r="K13" t="str">
        <f t="shared" si="4"/>
        <v xml:space="preserve">Add member name in first row only</v>
      </c>
    </row>
    <row r="14" ht="15" customHeight="1">
      <c r="A14" s="46">
        <v>2020</v>
      </c>
      <c r="B14" s="46" t="e">
        <f>MID(KPI!$C$1,FIND(".",KPI!$C$1,1)-4,8)</f>
        <v>#VALUE!</v>
      </c>
      <c r="C14" s="46">
        <v>3.3000000000000003</v>
      </c>
      <c r="D14" s="46" t="str">
        <f>IF(ISBLANK(KPI!C19),"",CLEAN(KPI!C19))</f>
        <v/>
      </c>
      <c r="E14" s="46" t="str">
        <f>IF(ISBLANK(KPI!D19),"",CLEAN(KPI!D19))</f>
        <v/>
      </c>
      <c r="F14" s="46">
        <f>KPI!F$19</f>
        <v>0</v>
      </c>
      <c r="G14" s="46" t="e">
        <f t="shared" si="0"/>
        <v>#REF!</v>
      </c>
      <c r="H14" s="46" t="e">
        <f t="shared" si="1"/>
        <v>#REF!</v>
      </c>
      <c r="I14" s="46" t="e">
        <f t="shared" si="2"/>
        <v>#REF!</v>
      </c>
      <c r="J14" s="47" t="e">
        <f t="shared" si="3"/>
        <v>#REF!</v>
      </c>
      <c r="K14" t="str">
        <f t="shared" si="4"/>
        <v xml:space="preserve">Add member name in first row only</v>
      </c>
    </row>
    <row r="15" ht="15" customHeight="1">
      <c r="A15" s="46">
        <v>2020</v>
      </c>
      <c r="B15" s="46" t="e">
        <f>MID(KPI!$C$1,FIND(".",KPI!$C$1,1)-4,8)</f>
        <v>#VALUE!</v>
      </c>
      <c r="C15" s="46">
        <v>3.4000000000000004</v>
      </c>
      <c r="D15" s="46" t="str">
        <f>IF(ISBLANK(KPI!C20),"",CLEAN(KPI!C20))</f>
        <v xml:space="preserve">1. TaintFuzzer: SoC Security Verification using Taint Inference-enabled Fuzzing. 2023 IEEE/ACM International Conference on Computer Aided Design (ICCAD), pp. 1-9. IEEE, 2023.2. SoCFuzzer+: SoC Vulnerability Detection using Cost Function enabled Reinforcement Learning Guided Fuzzing. IEEE Transactions on Computer-Aided Design of Integrated Circuits and Systems (TCAD). 2024. (Under Review)</v>
      </c>
      <c r="E15" s="46" t="str">
        <f>IF(ISBLANK(KPI!D20),"",CLEAN(KPI!D20))</f>
        <v/>
      </c>
      <c r="F15" s="46">
        <f>KPI!F$20</f>
        <v>1</v>
      </c>
      <c r="G15" s="46" t="e">
        <f t="shared" si="0"/>
        <v>#REF!</v>
      </c>
      <c r="H15" s="46" t="e">
        <f t="shared" si="1"/>
        <v>#REF!</v>
      </c>
      <c r="I15" s="46" t="e">
        <f t="shared" si="2"/>
        <v>#REF!</v>
      </c>
      <c r="J15" s="47" t="e">
        <f t="shared" si="3"/>
        <v>#REF!</v>
      </c>
      <c r="K15" t="str">
        <f t="shared" si="4"/>
        <v xml:space="preserve">Add member name in first row only</v>
      </c>
    </row>
    <row r="16" ht="15" customHeight="1">
      <c r="A16" s="46">
        <v>2020</v>
      </c>
      <c r="B16" s="46" t="e">
        <f>MID(KPI!$C$1,FIND(".",KPI!$C$1,1)-4,8)</f>
        <v>#VALUE!</v>
      </c>
      <c r="C16" s="46">
        <v>3.5000000000000004</v>
      </c>
      <c r="D16" s="46" t="str">
        <f>IF(ISBLANK(KPI!C21),"",CLEAN(KPI!C21))</f>
        <v/>
      </c>
      <c r="E16" s="46" t="str">
        <f>IF(ISBLANK(KPI!D21),"",CLEAN(KPI!D21))</f>
        <v/>
      </c>
      <c r="F16" s="46">
        <f>KPI!F$21</f>
        <v>0</v>
      </c>
      <c r="G16" s="46" t="e">
        <f t="shared" si="0"/>
        <v>#REF!</v>
      </c>
      <c r="H16" s="46" t="e">
        <f t="shared" si="1"/>
        <v>#REF!</v>
      </c>
      <c r="I16" s="46" t="e">
        <f t="shared" si="2"/>
        <v>#REF!</v>
      </c>
      <c r="J16" s="47" t="e">
        <f t="shared" si="3"/>
        <v>#REF!</v>
      </c>
      <c r="K16" t="str">
        <f t="shared" si="4"/>
        <v xml:space="preserve">Add member name in first row only</v>
      </c>
    </row>
    <row r="17" ht="15" customHeight="1">
      <c r="A17" s="46">
        <v>2020</v>
      </c>
      <c r="B17" s="46" t="e">
        <f>MID(KPI!$C$1,FIND(".",KPI!$C$1,1)-4,8)</f>
        <v>#VALUE!</v>
      </c>
      <c r="C17" s="46">
        <v>3.6000000000000005</v>
      </c>
      <c r="D17" s="46" t="str">
        <f>IF(ISBLANK(KPI!C22),"",CLEAN(KPI!C22))</f>
        <v xml:space="preserve">Abstract submitted titled as "RLFuzzer: Reinforcement Learning-based Fuzz Testing for SoC Vulnerability Detection"</v>
      </c>
      <c r="E17" s="46" t="str">
        <f>IF(ISBLANK(KPI!D22),"",CLEAN(KPI!D22))</f>
        <v/>
      </c>
      <c r="F17" s="46">
        <f>KPI!F$22</f>
        <v>1</v>
      </c>
      <c r="G17" s="46" t="e">
        <f t="shared" si="0"/>
        <v>#REF!</v>
      </c>
      <c r="H17" s="46" t="e">
        <f t="shared" si="1"/>
        <v>#REF!</v>
      </c>
      <c r="I17" s="46" t="e">
        <f t="shared" si="2"/>
        <v>#REF!</v>
      </c>
      <c r="J17" s="47" t="e">
        <f t="shared" si="3"/>
        <v>#REF!</v>
      </c>
      <c r="K17" t="str">
        <f t="shared" si="4"/>
        <v xml:space="preserve">Add member name in first row only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300" orientation="portrait" pageOrder="downThenOver" paperSize="9" scale="100" useFirstPageNumber="0" usePrinterDefaults="1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5" activeCellId="0" sqref="A5"/>
    </sheetView>
  </sheetViews>
  <sheetFormatPr baseColWidth="10" defaultColWidth="8.83203125" defaultRowHeight="14"/>
  <sheetData>
    <row r="1">
      <c r="A1">
        <v>0</v>
      </c>
    </row>
    <row r="2">
      <c r="A2">
        <v>1</v>
      </c>
    </row>
    <row r="3">
      <c r="A3">
        <v>3</v>
      </c>
    </row>
    <row r="4">
      <c r="A4">
        <v>5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ONLYOFFICE/5.5.3.39</Application>
  <Company>Semiconductor Research Corporation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Holmes, LaTanya / SRC</dc:creator>
  <cp:lastModifiedBy>John Oakley</cp:lastModifiedBy>
  <cp:revision>3</cp:revision>
  <dcterms:created xsi:type="dcterms:W3CDTF">2019-04-02T17:21:16Z</dcterms:created>
  <dcterms:modified xsi:type="dcterms:W3CDTF">2024-07-31T19:27:30Z</dcterms:modified>
</cp:coreProperties>
</file>