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OneDrive\BootCamp_DataAnalytics\GitLab\test\Module1-Challenge\"/>
    </mc:Choice>
  </mc:AlternateContent>
  <xr:revisionPtr revIDLastSave="0" documentId="13_ncr:1_{7C0332FF-CF80-4643-8BB8-9C196B117576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Parent Category" sheetId="5" r:id="rId2"/>
    <sheet name="Sub-Category" sheetId="6" r:id="rId3"/>
    <sheet name="LineGraph" sheetId="9" r:id="rId4"/>
    <sheet name="Goal Analysis" sheetId="10" r:id="rId5"/>
    <sheet name="Statistical Analysis" sheetId="11" r:id="rId6"/>
  </sheets>
  <definedNames>
    <definedName name="_xlnm._FilterDatabase" localSheetId="0" hidden="1">Crowdfunding!$A$1:$T$1001</definedName>
    <definedName name="_xlnm._FilterDatabase" localSheetId="5" hidden="1">'Statistical Analysis'!$A$1:$L$566</definedName>
    <definedName name="_xlchart.v1.0" hidden="1">'Statistical Analysis'!$E$1</definedName>
    <definedName name="_xlchart.v1.1" hidden="1">'Statistical Analysis'!$E$2:$E$365</definedName>
    <definedName name="_xlchart.v1.2" hidden="1">'Statistical Analysis'!$B$1</definedName>
    <definedName name="_xlchart.v1.3" hidden="1">'Statistical Analysis'!$B$2:$B$566</definedName>
    <definedName name="_xlchart.v1.4" hidden="1">'Statistical Analysis'!$B$1</definedName>
    <definedName name="_xlchart.v1.5" hidden="1">'Statistical Analysis'!$B$2:$B$566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1" l="1"/>
  <c r="L15" i="11"/>
  <c r="L14" i="11"/>
  <c r="L13" i="11"/>
  <c r="L12" i="11"/>
  <c r="L11" i="11"/>
  <c r="L10" i="11"/>
  <c r="H16" i="11"/>
  <c r="H15" i="11"/>
  <c r="H14" i="11"/>
  <c r="H13" i="11"/>
  <c r="H12" i="11"/>
  <c r="H11" i="11"/>
  <c r="H10" i="11"/>
  <c r="L4" i="11"/>
  <c r="H4" i="11"/>
  <c r="L9" i="11"/>
  <c r="L8" i="11"/>
  <c r="H9" i="11"/>
  <c r="H8" i="11"/>
  <c r="L7" i="11"/>
  <c r="L6" i="11"/>
  <c r="L5" i="11"/>
  <c r="H5" i="11"/>
  <c r="H7" i="11"/>
  <c r="H6" i="11"/>
  <c r="C12" i="10"/>
  <c r="C11" i="10"/>
  <c r="C10" i="10"/>
  <c r="C8" i="10"/>
  <c r="B8" i="10"/>
  <c r="C7" i="10"/>
  <c r="C6" i="10"/>
  <c r="C5" i="10"/>
  <c r="C4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B13" i="10"/>
  <c r="C9" i="10"/>
  <c r="C2" i="10"/>
  <c r="C3" i="10"/>
  <c r="B7" i="10"/>
  <c r="B11" i="10"/>
  <c r="B12" i="10"/>
  <c r="B10" i="10"/>
  <c r="B9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3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E6" i="10" l="1"/>
  <c r="F6" i="10" s="1"/>
  <c r="E8" i="10"/>
  <c r="H8" i="10" s="1"/>
  <c r="E7" i="10"/>
  <c r="H7" i="10" s="1"/>
  <c r="E3" i="10"/>
  <c r="G3" i="10" s="1"/>
  <c r="E9" i="10"/>
  <c r="H9" i="10" s="1"/>
  <c r="G6" i="10"/>
  <c r="E2" i="10"/>
  <c r="F2" i="10" s="1"/>
  <c r="E13" i="10"/>
  <c r="F13" i="10" s="1"/>
  <c r="E5" i="10"/>
  <c r="H5" i="10" s="1"/>
  <c r="F8" i="10"/>
  <c r="E12" i="10"/>
  <c r="G12" i="10" s="1"/>
  <c r="E4" i="10"/>
  <c r="G4" i="10" s="1"/>
  <c r="E10" i="10"/>
  <c r="G10" i="10" s="1"/>
  <c r="E11" i="10"/>
  <c r="G11" i="10" s="1"/>
  <c r="H13" i="10" l="1"/>
  <c r="G13" i="10"/>
  <c r="G8" i="10"/>
  <c r="F9" i="10"/>
  <c r="F7" i="10"/>
  <c r="G5" i="10"/>
  <c r="G9" i="10"/>
  <c r="H6" i="10"/>
  <c r="F5" i="10"/>
  <c r="G7" i="10"/>
  <c r="F3" i="10"/>
  <c r="H2" i="10"/>
  <c r="H12" i="10"/>
  <c r="H3" i="10"/>
  <c r="H10" i="10"/>
  <c r="H4" i="10"/>
  <c r="F4" i="10"/>
  <c r="F11" i="10"/>
  <c r="F12" i="10"/>
  <c r="H11" i="10"/>
  <c r="F10" i="10"/>
  <c r="G2" i="10"/>
</calcChain>
</file>

<file path=xl/sharedStrings.xml><?xml version="1.0" encoding="utf-8"?>
<sst xmlns="http://schemas.openxmlformats.org/spreadsheetml/2006/main" count="9083" uniqueCount="2121">
  <si>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</si>
  <si>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</si>
  <si>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</si>
  <si>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</si>
  <si>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</si>
  <si>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</si>
  <si>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</si>
  <si>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</si>
  <si>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</si>
  <si>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</si>
  <si>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</si>
  <si>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</si>
  <si>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</si>
  <si>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</si>
  <si>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</si>
  <si>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</si>
  <si>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</si>
  <si>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</si>
  <si>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</si>
  <si>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</si>
  <si>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</si>
  <si>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</si>
  <si>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</si>
  <si>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</si>
  <si>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</si>
  <si>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</si>
  <si>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</si>
  <si>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</si>
  <si>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</si>
  <si>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</si>
  <si>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</si>
  <si>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</si>
  <si>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</si>
  <si>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</si>
  <si>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</si>
  <si>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</si>
  <si>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</si>
  <si>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</si>
  <si>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</si>
  <si>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</si>
  <si>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</si>
  <si>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</si>
  <si>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</si>
  <si>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</si>
  <si>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</si>
  <si>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</si>
  <si>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</si>
  <si>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</si>
  <si>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</si>
  <si>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</si>
  <si>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</si>
  <si>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</si>
  <si>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</si>
  <si>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</si>
  <si>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</si>
  <si>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</si>
  <si>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</si>
  <si>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</si>
  <si>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</si>
  <si>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</si>
  <si>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</si>
  <si>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</si>
  <si>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</si>
  <si>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</si>
  <si>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</si>
  <si>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</si>
  <si>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</si>
  <si>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</si>
  <si>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</si>
  <si>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</si>
  <si>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</si>
  <si>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</si>
  <si>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</si>
  <si>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</si>
  <si>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</si>
  <si>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</si>
  <si>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</si>
  <si>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</si>
  <si>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</si>
  <si>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</si>
  <si>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</si>
  <si>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</si>
  <si>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</si>
  <si>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</si>
  <si>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</si>
  <si>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</si>
  <si>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</si>
  <si>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</si>
  <si>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</si>
  <si>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</si>
  <si>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</si>
  <si>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</si>
  <si>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</si>
  <si>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</si>
  <si>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</si>
  <si>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</si>
  <si>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</si>
  <si>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</si>
  <si>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</si>
  <si>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</si>
  <si>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</si>
  <si>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</si>
  <si>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</si>
  <si>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</si>
  <si>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</si>
  <si>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</si>
  <si>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</si>
  <si>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</si>
  <si>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</si>
  <si>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</si>
  <si>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</si>
  <si>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</si>
  <si>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</si>
  <si>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</si>
  <si>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</si>
  <si>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</si>
  <si>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</si>
  <si>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</si>
  <si>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</si>
  <si>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</si>
  <si>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</si>
  <si>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</si>
  <si>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</si>
  <si>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</si>
  <si>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</si>
  <si>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</si>
  <si>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</si>
  <si>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</si>
  <si>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</si>
  <si>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</si>
  <si>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</si>
  <si>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</si>
  <si>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</si>
  <si>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</si>
  <si>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</si>
  <si>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</si>
  <si>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</si>
  <si>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</si>
  <si>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</si>
  <si>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</si>
  <si>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</si>
  <si>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</si>
  <si>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</si>
  <si>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</si>
  <si>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</si>
  <si>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</si>
  <si>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</si>
  <si>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</si>
  <si>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</si>
  <si>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</si>
  <si>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</si>
  <si>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</si>
  <si>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</si>
  <si>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</si>
  <si>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</si>
  <si>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</si>
  <si>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</si>
  <si>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</si>
  <si>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</si>
  <si>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</si>
  <si>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</si>
  <si>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</si>
  <si>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</si>
  <si>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</si>
  <si>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</si>
  <si>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</si>
  <si>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</si>
  <si>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</si>
  <si>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</si>
  <si>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</si>
  <si>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</si>
  <si>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</si>
  <si>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</si>
  <si>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</si>
  <si>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</si>
  <si>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</si>
  <si>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</si>
  <si>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</si>
  <si>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</si>
  <si>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</si>
  <si>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</si>
  <si>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</si>
  <si>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</si>
  <si>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</si>
  <si>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</si>
  <si>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</si>
  <si>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</si>
  <si>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</si>
  <si>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</si>
  <si>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</si>
  <si>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</si>
  <si>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</si>
  <si>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</si>
  <si>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</si>
  <si>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</si>
  <si>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</si>
  <si>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</si>
  <si>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</si>
  <si>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</si>
  <si>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</si>
  <si>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</si>
  <si>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</si>
  <si>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</si>
  <si>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</si>
  <si>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</si>
  <si>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</si>
  <si>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</si>
  <si>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</si>
  <si>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</si>
  <si>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</si>
  <si>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</si>
  <si>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</si>
  <si>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</si>
  <si>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</si>
  <si>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</si>
  <si>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</si>
  <si>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</si>
  <si>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</si>
  <si>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</si>
  <si>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</si>
  <si>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</si>
  <si>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</si>
  <si>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</si>
  <si>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</si>
  <si>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</si>
  <si>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</si>
  <si>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</si>
  <si>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</si>
  <si>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</si>
  <si>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</si>
  <si>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</si>
  <si>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</si>
  <si>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</si>
  <si>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</si>
  <si>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</si>
  <si>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</si>
  <si>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</si>
  <si>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</si>
  <si>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</si>
  <si>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</si>
  <si>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</si>
  <si>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</si>
  <si>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</si>
  <si>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</si>
  <si>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</si>
  <si>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</si>
  <si>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</si>
  <si>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</si>
  <si>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</si>
  <si>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</si>
  <si>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</si>
  <si>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</si>
  <si>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</si>
  <si>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</si>
  <si>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</si>
  <si>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</si>
  <si>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</si>
  <si>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</si>
  <si>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</si>
  <si>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</si>
  <si>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</si>
  <si>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</si>
  <si>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</si>
  <si>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</si>
  <si>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</si>
  <si>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</si>
  <si>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</si>
  <si>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</si>
  <si>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</si>
  <si>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</si>
  <si>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</si>
  <si>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</si>
  <si>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</si>
  <si>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</si>
  <si>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</si>
  <si>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</si>
  <si>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</si>
  <si>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</si>
  <si>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</si>
  <si>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</si>
  <si>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</si>
  <si>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</si>
  <si>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</si>
  <si>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</si>
  <si>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</si>
  <si>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</si>
  <si>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</si>
  <si>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</si>
  <si>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</si>
  <si>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</si>
  <si>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</si>
  <si>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</si>
  <si>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</si>
  <si>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</si>
  <si>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</si>
  <si>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</si>
  <si>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</si>
  <si>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</si>
  <si>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</si>
  <si>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</si>
  <si>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</si>
  <si>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</si>
  <si>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</si>
  <si>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</si>
  <si>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</si>
  <si>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</si>
  <si>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</si>
  <si>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</si>
  <si>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</si>
  <si>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</si>
  <si>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</si>
  <si>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</si>
  <si>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</si>
  <si>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</si>
  <si>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</si>
  <si>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</si>
  <si>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</si>
  <si>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</si>
  <si>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</si>
  <si>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</si>
  <si>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</si>
  <si>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</si>
  <si>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</si>
  <si>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</si>
  <si>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</si>
  <si>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</si>
  <si>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</si>
  <si>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</si>
  <si>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</si>
  <si>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</si>
  <si>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</si>
  <si>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</si>
  <si>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</si>
  <si>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</si>
  <si>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</si>
  <si>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</si>
  <si>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</si>
  <si>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</si>
  <si>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</si>
  <si>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</si>
  <si>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</si>
  <si>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</si>
  <si>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</si>
  <si>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</si>
  <si>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</si>
  <si>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</si>
  <si>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</si>
  <si>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</si>
  <si>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</si>
  <si>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</si>
  <si>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</si>
  <si>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</si>
  <si>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</si>
  <si>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</si>
  <si>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</si>
  <si>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</si>
  <si>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</si>
  <si>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</si>
  <si>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</si>
  <si>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</si>
  <si>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</si>
  <si>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</si>
  <si>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</si>
  <si>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</si>
  <si>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</si>
  <si>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</si>
  <si>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</si>
  <si>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</si>
  <si>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</si>
  <si>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</si>
  <si>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</si>
  <si>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</si>
  <si>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</si>
  <si>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</si>
  <si>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</si>
  <si>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</si>
  <si>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</si>
  <si>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</si>
  <si>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</si>
  <si>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</si>
  <si>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</si>
  <si>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</si>
  <si>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</si>
  <si>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</si>
  <si>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</si>
  <si>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</si>
  <si>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</si>
  <si>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</si>
  <si>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</si>
  <si>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</si>
  <si>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</si>
  <si>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</si>
  <si>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</si>
  <si>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</si>
  <si>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</si>
  <si>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</si>
  <si>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</si>
  <si>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</si>
  <si>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</si>
  <si>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</si>
  <si>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</si>
  <si>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</si>
  <si>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</si>
  <si>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</si>
  <si>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</si>
  <si>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</si>
  <si>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</si>
  <si>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</si>
  <si>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</si>
  <si>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</si>
  <si>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</si>
  <si>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</si>
  <si>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</si>
  <si>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</si>
  <si>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</si>
  <si>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</si>
  <si>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</si>
  <si>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</si>
  <si>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</si>
  <si>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</si>
  <si>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</si>
  <si>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</si>
  <si>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</si>
  <si>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</si>
  <si>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</si>
  <si>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</si>
  <si>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</si>
  <si>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</si>
  <si>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</si>
  <si>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</si>
  <si>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</si>
  <si>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</si>
  <si>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</si>
  <si>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</si>
  <si>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</si>
  <si>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</si>
  <si>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</si>
  <si>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</si>
  <si>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</si>
  <si>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</si>
  <si>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</si>
  <si>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</si>
  <si>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</si>
  <si>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</si>
  <si>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</si>
  <si>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</si>
  <si>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</si>
  <si>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</si>
  <si>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</si>
  <si>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</si>
  <si>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</si>
  <si>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</si>
  <si>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</si>
  <si>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</si>
  <si>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</si>
  <si>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</si>
  <si>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</si>
  <si>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</si>
  <si>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</si>
  <si>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</si>
  <si>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</si>
  <si>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</si>
  <si>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</si>
  <si>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</si>
  <si>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</si>
  <si>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</si>
  <si>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</si>
  <si>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</si>
  <si>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</si>
  <si>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</si>
  <si>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</si>
  <si>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</si>
  <si>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</si>
  <si>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</si>
  <si>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</si>
  <si>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</si>
  <si>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</si>
  <si>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</si>
  <si>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</si>
  <si>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</si>
  <si>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</si>
  <si>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</si>
  <si>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</si>
  <si>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</si>
  <si>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</si>
  <si>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</si>
  <si>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</si>
  <si>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</si>
  <si>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</si>
  <si>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</si>
  <si>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</si>
  <si>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</si>
  <si>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</si>
  <si>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</si>
  <si>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</si>
  <si>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</si>
  <si>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</si>
  <si>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</si>
  <si>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</si>
  <si>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</si>
  <si>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</si>
  <si>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</si>
  <si>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</si>
  <si>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</si>
  <si>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</si>
  <si>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</si>
  <si>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</si>
  <si>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</si>
  <si>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</si>
  <si>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</si>
  <si>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</si>
  <si>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</si>
  <si>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</si>
  <si>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</si>
  <si>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</si>
  <si>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</si>
  <si>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</si>
  <si>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</si>
  <si>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</si>
  <si>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</si>
  <si>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</si>
  <si>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</si>
  <si>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</si>
  <si>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</si>
  <si>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</si>
  <si>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</si>
  <si>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</si>
  <si>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</si>
  <si>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</si>
  <si>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</si>
  <si>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</si>
  <si>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</si>
  <si>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</si>
  <si>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</si>
  <si>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</si>
  <si>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</si>
  <si>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</si>
  <si>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</si>
  <si>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</si>
  <si>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</si>
  <si>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</si>
  <si>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</si>
  <si>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</si>
  <si>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</si>
  <si>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</si>
  <si>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</si>
  <si>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</si>
  <si>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</si>
  <si>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</si>
  <si>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</si>
  <si>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</si>
  <si>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</si>
  <si>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</si>
  <si>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</si>
  <si>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</si>
  <si>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</si>
  <si>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</si>
  <si>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</si>
  <si>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</si>
  <si>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</si>
  <si>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</si>
  <si>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</si>
  <si>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</si>
  <si>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</si>
  <si>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</si>
  <si>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</si>
  <si>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</si>
  <si>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</si>
  <si>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</si>
  <si>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</si>
  <si>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</si>
  <si>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</si>
  <si>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</si>
  <si>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</si>
  <si>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</si>
  <si>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</si>
  <si>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</si>
  <si>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</si>
  <si>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</si>
  <si>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</si>
  <si>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</si>
  <si>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</si>
  <si>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</si>
  <si>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</si>
  <si>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</si>
  <si>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</si>
  <si>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</si>
  <si>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</si>
  <si>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</si>
  <si>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</si>
  <si>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</si>
  <si>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</si>
  <si>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</si>
  <si>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</si>
  <si>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</si>
  <si>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</si>
  <si>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</si>
  <si>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</si>
  <si>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</si>
  <si>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</si>
  <si>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</si>
  <si>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</si>
  <si>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</si>
  <si>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</si>
  <si>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</si>
  <si>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</si>
  <si>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</si>
  <si>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</si>
  <si>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</si>
  <si>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</si>
  <si>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</si>
  <si>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</si>
  <si>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</si>
  <si>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</si>
  <si>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</si>
  <si>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</si>
  <si>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</si>
  <si>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</si>
  <si>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</si>
  <si>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</si>
  <si>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</si>
  <si>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</si>
  <si>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</si>
  <si>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</si>
  <si>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</si>
  <si>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</si>
  <si>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</si>
  <si>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</si>
  <si>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</si>
  <si>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</si>
  <si>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</si>
  <si>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</si>
  <si>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</si>
  <si>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</si>
  <si>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</si>
  <si>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</si>
  <si>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</si>
  <si>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</si>
  <si>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</si>
  <si>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</si>
  <si>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</si>
  <si>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</si>
  <si>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</si>
  <si>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</si>
  <si>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</si>
  <si>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</si>
  <si>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</si>
  <si>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</si>
  <si>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</si>
  <si>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</si>
  <si>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</si>
  <si>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</si>
  <si>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</si>
  <si>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</si>
  <si>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</si>
  <si>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</si>
  <si>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</si>
  <si>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</si>
  <si>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</si>
  <si>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</si>
  <si>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</si>
  <si>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</si>
  <si>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</si>
  <si>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</si>
  <si>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</si>
  <si>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</si>
  <si>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</si>
  <si>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</si>
  <si>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</si>
  <si>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</si>
  <si>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</si>
  <si>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</si>
  <si>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</si>
  <si>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</si>
  <si>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</si>
  <si>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</si>
  <si>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</si>
  <si>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</si>
  <si>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</si>
  <si>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</si>
  <si>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</si>
  <si>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</si>
  <si>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</si>
  <si>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</si>
  <si>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</si>
  <si>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</si>
  <si>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</si>
  <si>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</si>
  <si>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</si>
  <si>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</si>
  <si>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</si>
  <si>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</si>
  <si>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</si>
  <si>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</si>
  <si>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</si>
  <si>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</si>
  <si>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</si>
  <si>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</si>
  <si>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</si>
  <si>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</si>
  <si>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</si>
  <si>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</si>
  <si>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</si>
  <si>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</si>
  <si>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</si>
  <si>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</si>
  <si>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</si>
  <si>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</si>
  <si>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</si>
  <si>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</si>
  <si>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</si>
  <si>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</si>
  <si>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</si>
  <si>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</si>
  <si>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</si>
  <si>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</si>
  <si>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</si>
  <si>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</si>
  <si>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</si>
  <si>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</si>
  <si>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</si>
  <si>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</si>
  <si>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</si>
  <si>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</si>
  <si>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</si>
  <si>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</si>
  <si>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</si>
  <si>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</si>
  <si>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</si>
  <si>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</si>
  <si>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</si>
  <si>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</si>
  <si>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</si>
  <si>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</si>
  <si>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</si>
  <si>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</si>
  <si>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</si>
  <si>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</si>
  <si>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</si>
  <si>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</si>
  <si>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</si>
  <si>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</si>
  <si>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</si>
  <si>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</si>
  <si>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</si>
  <si>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</si>
  <si>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</si>
  <si>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</si>
  <si>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</si>
  <si>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</si>
  <si>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</si>
  <si>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</si>
  <si>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</si>
  <si>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</si>
  <si>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</si>
  <si>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</si>
  <si>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</si>
  <si>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</si>
  <si>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</si>
  <si>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</si>
  <si>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</si>
  <si>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</si>
  <si>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</si>
  <si>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</si>
  <si>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</si>
  <si>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</si>
  <si>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</si>
  <si>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</si>
  <si>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</si>
  <si>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</si>
  <si>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</si>
  <si>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</si>
  <si>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</si>
  <si>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</si>
  <si>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</si>
  <si>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</si>
  <si>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</si>
  <si>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</si>
  <si>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</si>
  <si>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</si>
  <si>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</si>
  <si>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</si>
  <si>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</si>
  <si>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</si>
  <si>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</si>
  <si>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</si>
  <si>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</si>
  <si>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</si>
  <si>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</si>
  <si>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</si>
  <si>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</si>
  <si>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</si>
  <si>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</si>
  <si>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</si>
  <si>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</si>
  <si>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</si>
  <si>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</si>
  <si>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</si>
  <si>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</si>
  <si>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</si>
  <si>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</si>
  <si>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</si>
  <si>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</si>
  <si>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</si>
  <si>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</si>
  <si>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</si>
  <si>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</si>
  <si>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</si>
  <si>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</si>
  <si>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</si>
  <si>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</si>
  <si>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</si>
  <si>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</si>
  <si>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</si>
  <si>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</si>
  <si>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</si>
  <si>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</si>
  <si>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</si>
  <si>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</si>
  <si>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</si>
  <si>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</si>
  <si>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</si>
  <si>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</si>
  <si>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</si>
  <si>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</si>
  <si>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</si>
  <si>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</si>
  <si>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</si>
  <si>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</si>
  <si>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</si>
  <si>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</si>
  <si>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</si>
  <si>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</si>
  <si>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</si>
  <si>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</si>
  <si>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</si>
  <si>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</si>
  <si>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</si>
  <si>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</si>
  <si>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</si>
  <si>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</si>
  <si>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</si>
  <si>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</si>
  <si>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</si>
  <si>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</si>
  <si>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</si>
  <si>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</si>
  <si>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</si>
  <si>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</si>
  <si>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</si>
  <si>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</si>
  <si>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</si>
  <si>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</si>
  <si>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</si>
  <si>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</si>
  <si>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</si>
  <si>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</si>
  <si>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</si>
  <si>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</si>
  <si>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</si>
  <si>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</si>
  <si>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</si>
  <si>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</si>
  <si>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</si>
  <si>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</si>
  <si>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</si>
  <si>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</si>
  <si>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</si>
  <si>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</si>
  <si>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</si>
  <si>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</si>
  <si>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</si>
  <si>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</si>
  <si>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</si>
  <si>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</si>
  <si>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</si>
  <si>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</si>
  <si>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</si>
  <si>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</si>
  <si>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</si>
  <si>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</si>
  <si>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</si>
  <si>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</si>
  <si>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</si>
  <si>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</si>
  <si>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</si>
  <si>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</si>
  <si>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</si>
  <si>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</si>
  <si>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</si>
  <si>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</si>
  <si>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</si>
  <si>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</si>
  <si>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</si>
  <si>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</si>
  <si>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</si>
  <si>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</si>
  <si>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</si>
  <si>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</si>
  <si>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</si>
  <si>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</si>
  <si>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</si>
  <si>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</si>
  <si>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</si>
  <si>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</si>
  <si>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</si>
  <si>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</si>
  <si>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</si>
  <si>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</si>
  <si>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</si>
  <si>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</si>
  <si>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</si>
  <si>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</si>
  <si>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</si>
  <si>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</si>
  <si>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</si>
  <si>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</si>
  <si>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</si>
  <si>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</si>
  <si>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</si>
  <si>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</si>
  <si>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</si>
  <si>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</si>
  <si>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</si>
  <si>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</si>
  <si>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</si>
  <si>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</si>
  <si>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</si>
  <si>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</si>
  <si>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</si>
  <si>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</si>
  <si>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</si>
  <si>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</si>
  <si>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</si>
  <si>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</si>
  <si>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</si>
  <si>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</si>
  <si>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</si>
  <si>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</si>
  <si>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</si>
  <si>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</si>
  <si>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</si>
  <si>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</si>
  <si>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</si>
  <si>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</si>
  <si>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</si>
  <si>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</si>
  <si>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</si>
  <si>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</si>
  <si>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</si>
  <si>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</si>
  <si>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</si>
  <si>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</si>
  <si>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</si>
  <si>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</si>
  <si>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</si>
  <si>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</si>
  <si>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</si>
  <si>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</si>
  <si>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</si>
  <si>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</si>
  <si>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</si>
  <si>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</si>
  <si>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</si>
  <si>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</si>
  <si>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</si>
  <si>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</si>
  <si>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</si>
  <si>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</si>
  <si>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</si>
  <si>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</si>
  <si>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</si>
  <si>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</si>
  <si>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</si>
  <si>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</si>
  <si>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</si>
  <si>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</si>
  <si>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</si>
  <si>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</si>
  <si>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</si>
  <si>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</si>
  <si>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</si>
  <si>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</si>
  <si>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</si>
  <si>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</si>
  <si>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</si>
  <si>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</si>
  <si>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</si>
  <si>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</si>
  <si>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</si>
  <si>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</si>
  <si>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</si>
  <si>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</si>
  <si>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</si>
  <si>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</si>
  <si>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</si>
  <si>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</si>
  <si>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</si>
  <si>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</si>
  <si>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</si>
  <si>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</si>
  <si>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</si>
  <si>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</si>
  <si>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</si>
  <si>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</si>
  <si>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</si>
  <si>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</si>
  <si>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</si>
  <si>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</si>
  <si>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</si>
  <si>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</si>
  <si>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</si>
  <si>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</si>
  <si>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</si>
  <si>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</si>
  <si>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</si>
  <si>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</si>
  <si>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</si>
  <si>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</si>
  <si>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</si>
  <si>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</si>
  <si>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</si>
  <si>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</si>
  <si>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</si>
  <si>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</si>
  <si>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</si>
  <si>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</si>
  <si>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</si>
  <si>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</si>
  <si>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</si>
  <si>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</si>
  <si>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</si>
  <si>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</si>
  <si>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</si>
  <si>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</si>
  <si>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</si>
  <si>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</si>
  <si>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</si>
  <si>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</si>
  <si>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</si>
  <si>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</si>
  <si>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</si>
  <si>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</si>
  <si>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</si>
  <si>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</si>
  <si>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</si>
  <si>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</si>
  <si>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</si>
  <si>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</si>
  <si>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</si>
  <si>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</si>
  <si>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</si>
  <si>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</si>
  <si>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</si>
  <si>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</si>
  <si>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</si>
  <si>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</si>
  <si>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</si>
  <si>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</si>
  <si>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</si>
  <si>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</si>
  <si>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</si>
  <si>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</si>
  <si>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</si>
  <si>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</si>
  <si>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</si>
  <si>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</si>
  <si>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</si>
  <si>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</si>
  <si>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</si>
  <si>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</si>
  <si>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</si>
  <si>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</si>
  <si>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</si>
  <si>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</si>
  <si>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</si>
  <si>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</si>
  <si>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</si>
  <si>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</si>
  <si>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</si>
  <si>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</si>
  <si>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</si>
  <si>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</si>
  <si>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</si>
  <si>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</si>
  <si>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</si>
  <si>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</si>
  <si>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</si>
  <si>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</si>
  <si>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</si>
  <si>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</si>
  <si>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</si>
  <si>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</si>
  <si>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</si>
  <si>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</si>
  <si>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</si>
  <si>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</si>
  <si>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</si>
  <si>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</si>
  <si>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</si>
  <si>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</si>
  <si>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</si>
  <si>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</si>
  <si>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</si>
  <si>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</si>
  <si>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</si>
  <si>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</si>
  <si>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</si>
  <si>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</si>
  <si>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</si>
  <si>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</si>
  <si>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</si>
  <si>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</si>
  <si>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</si>
  <si>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</si>
  <si>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</si>
  <si>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</si>
  <si>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</si>
  <si>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</si>
  <si>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</si>
  <si>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</si>
  <si>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</si>
  <si>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</si>
  <si>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</si>
  <si>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</si>
  <si>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</si>
  <si>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</si>
  <si>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</si>
  <si>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</si>
  <si>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</si>
  <si>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</si>
  <si>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</si>
  <si>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</si>
  <si>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</si>
  <si>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</si>
  <si>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</si>
  <si>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</si>
  <si>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</si>
  <si>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</si>
  <si>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</si>
  <si>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</si>
  <si>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</si>
  <si>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</si>
  <si>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</si>
  <si>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</si>
  <si>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</si>
  <si>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</si>
  <si>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</si>
  <si>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</si>
  <si>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</si>
  <si>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</si>
  <si>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</si>
  <si>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</si>
  <si>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</si>
  <si>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</si>
  <si>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</si>
  <si>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</si>
  <si>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</si>
  <si>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</si>
  <si>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</si>
  <si>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</si>
  <si>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</si>
  <si>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</si>
  <si>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</si>
  <si>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</si>
  <si>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</si>
  <si>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</si>
  <si>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</si>
  <si>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</si>
  <si>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</si>
  <si>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</si>
  <si>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</si>
  <si>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</si>
  <si>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</si>
  <si>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</si>
  <si>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</si>
  <si>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</si>
  <si>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</si>
  <si>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</si>
  <si>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</si>
  <si>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</si>
  <si>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</si>
  <si>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</si>
  <si>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</si>
  <si>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</si>
  <si>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</si>
  <si>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</si>
  <si>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</si>
  <si>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</si>
  <si>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</si>
  <si>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</si>
  <si>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</si>
  <si>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</si>
  <si>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</si>
  <si>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</si>
  <si>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</si>
  <si>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</si>
  <si>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</si>
  <si>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</si>
  <si>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</si>
  <si>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</si>
  <si>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</si>
  <si>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</si>
  <si>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</si>
  <si>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</si>
  <si>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</si>
  <si>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</si>
  <si>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</si>
  <si>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</si>
  <si>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</si>
  <si>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</si>
  <si>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</si>
  <si>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</si>
  <si>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</si>
  <si>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</si>
  <si>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</si>
  <si>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</si>
  <si>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</si>
  <si>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</si>
  <si>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</si>
  <si>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</si>
  <si>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</si>
  <si>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</si>
  <si>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</si>
  <si>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</si>
  <si>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</si>
  <si>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</si>
  <si>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</si>
  <si>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</si>
  <si>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</si>
  <si>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</si>
  <si>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</si>
  <si>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</si>
  <si>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</si>
  <si>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</si>
  <si>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</si>
  <si>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</si>
  <si>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</si>
  <si>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</si>
  <si>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</si>
  <si>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</si>
  <si>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</si>
  <si>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</si>
  <si>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</si>
  <si>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</si>
  <si>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</si>
  <si>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</si>
  <si>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</si>
  <si>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</si>
  <si>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</si>
  <si>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</si>
  <si>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</si>
  <si>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</si>
  <si>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</si>
  <si>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</si>
  <si>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</si>
  <si>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</si>
  <si>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</si>
  <si>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</si>
  <si>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</si>
  <si>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</si>
  <si>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</si>
  <si>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</si>
  <si>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</si>
  <si>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</si>
  <si>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</si>
  <si>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</si>
  <si>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</si>
  <si>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</si>
  <si>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</si>
  <si>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</si>
  <si>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</si>
  <si>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</si>
  <si>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</si>
  <si>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</si>
  <si>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</si>
  <si>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</si>
  <si>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</si>
  <si>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</si>
  <si>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</si>
  <si>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</si>
  <si>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</si>
  <si>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</si>
  <si>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</si>
  <si>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</si>
  <si>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</si>
  <si>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</si>
  <si>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</si>
  <si>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</si>
  <si>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</si>
  <si>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</si>
  <si>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</si>
  <si>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</si>
  <si>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</si>
  <si>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</si>
  <si>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</si>
  <si>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</si>
  <si>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</si>
  <si>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</si>
  <si>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</si>
  <si>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</si>
  <si>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</si>
  <si>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</si>
  <si>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</si>
  <si>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</si>
  <si>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</si>
  <si>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</si>
  <si>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</si>
  <si>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</si>
  <si>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</si>
  <si>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</si>
  <si>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</si>
  <si>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</si>
  <si>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</si>
  <si>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</si>
  <si>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</si>
  <si>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</si>
  <si>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</si>
  <si>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</si>
  <si>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</si>
  <si>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</si>
  <si>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</si>
  <si>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</si>
  <si>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</si>
  <si>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</si>
  <si>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</si>
  <si>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</si>
  <si>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</si>
  <si>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</si>
  <si>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</si>
  <si>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</si>
  <si>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</si>
  <si>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</si>
  <si>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</si>
  <si>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</si>
  <si>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</si>
  <si>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</si>
  <si>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</si>
  <si>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</si>
  <si>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</si>
  <si>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</si>
  <si>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</si>
  <si>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</si>
  <si>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</si>
  <si>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</si>
  <si>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</si>
  <si>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</si>
  <si>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</si>
  <si>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</si>
  <si>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</si>
  <si>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</si>
  <si>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</si>
  <si>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</si>
  <si>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</si>
  <si>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</si>
  <si>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</si>
  <si>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</si>
  <si>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</si>
  <si>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</si>
  <si>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</si>
  <si>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</si>
  <si>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</si>
  <si>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</si>
  <si>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</si>
  <si>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</si>
  <si>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</si>
  <si>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</si>
  <si>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</si>
  <si>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</si>
  <si>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</si>
  <si>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</si>
  <si>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</si>
  <si>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</si>
  <si>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</si>
  <si>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</si>
  <si>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</si>
  <si>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</si>
  <si>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</si>
  <si>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</si>
  <si>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</si>
  <si>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</si>
  <si>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</si>
  <si>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</si>
  <si>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</si>
  <si>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</si>
  <si>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</si>
  <si>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</si>
  <si>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</si>
  <si>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</si>
  <si>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</si>
  <si>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</si>
  <si>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</si>
  <si>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</si>
  <si>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</si>
  <si>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</si>
  <si>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</si>
  <si>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</si>
  <si>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</si>
  <si>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</si>
  <si>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</si>
  <si>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</si>
  <si>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</si>
  <si>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</si>
  <si>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</si>
  <si>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</si>
  <si>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</si>
  <si>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</si>
  <si>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</si>
  <si>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</si>
  <si>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</si>
  <si>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</si>
  <si>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</si>
  <si>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</si>
  <si>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</si>
  <si>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</si>
  <si>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</si>
  <si>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</si>
  <si>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</si>
  <si>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</si>
  <si>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</si>
  <si>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</si>
  <si>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</si>
  <si>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</si>
  <si>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</si>
  <si>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</si>
  <si>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</si>
  <si>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</si>
  <si>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</si>
  <si>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</si>
  <si>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</si>
  <si>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</si>
  <si>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</si>
  <si>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</si>
  <si>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</si>
  <si>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</si>
  <si>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</si>
  <si>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</si>
  <si>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</si>
  <si>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</si>
  <si>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</si>
  <si>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</si>
  <si>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</si>
  <si>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</si>
  <si>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</si>
  <si>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</si>
  <si>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</si>
  <si>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</si>
  <si>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</si>
  <si>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</si>
  <si>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</si>
  <si>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</si>
  <si>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</si>
  <si>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</si>
  <si>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</si>
  <si>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</si>
  <si>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</si>
  <si>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</si>
  <si>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</si>
  <si>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</si>
  <si>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</si>
  <si>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</si>
  <si>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</si>
  <si>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</si>
  <si>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</si>
  <si>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</si>
  <si>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</si>
  <si>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</si>
  <si>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</si>
  <si>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</si>
  <si>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</si>
  <si>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</si>
  <si>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</si>
  <si>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</si>
  <si>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</si>
  <si>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</si>
  <si>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</si>
  <si>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</si>
  <si>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</si>
  <si>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</si>
  <si>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</si>
  <si>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</si>
  <si>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</si>
  <si>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</si>
  <si>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</si>
  <si>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</si>
  <si>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</si>
  <si>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</si>
  <si>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</si>
  <si>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</si>
  <si>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</si>
  <si>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</si>
  <si>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</si>
  <si>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</si>
  <si>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</si>
  <si>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</si>
  <si>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</si>
  <si>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</si>
  <si>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</si>
  <si>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</si>
  <si>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</si>
  <si>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</si>
  <si>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</si>
  <si>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</si>
  <si>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</si>
  <si>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</si>
  <si>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</si>
  <si>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</si>
  <si>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</si>
  <si>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</si>
  <si>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</si>
  <si>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</si>
  <si>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</si>
  <si>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</si>
  <si>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</si>
  <si>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</si>
  <si>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</si>
  <si>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</si>
  <si>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</si>
  <si>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</si>
  <si>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</si>
  <si>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</si>
  <si>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</si>
  <si>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</si>
  <si>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</si>
  <si>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</si>
  <si>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</si>
  <si>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</si>
  <si>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</si>
  <si>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</si>
  <si>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</si>
  <si>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</si>
  <si>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</si>
  <si>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</si>
  <si>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</si>
  <si>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</si>
  <si>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</si>
  <si>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</si>
  <si>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</si>
  <si>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</si>
  <si>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</si>
  <si>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</si>
  <si>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</si>
  <si>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</si>
  <si>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</si>
  <si>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</si>
  <si>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</si>
  <si>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</si>
  <si>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</si>
  <si>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</si>
  <si>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</si>
  <si>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</si>
  <si>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</si>
  <si>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</si>
  <si>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</si>
  <si>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</si>
  <si>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</si>
  <si>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</si>
  <si>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</si>
  <si>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</si>
  <si>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</si>
  <si>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</si>
  <si>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</si>
  <si>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</si>
  <si>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</si>
  <si>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</si>
  <si>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</si>
  <si>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</si>
  <si>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</si>
  <si>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</si>
  <si>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</si>
  <si>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</si>
  <si>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</si>
  <si>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</si>
  <si>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</si>
  <si>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</si>
  <si>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</si>
  <si>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</si>
  <si>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</si>
  <si>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</si>
  <si>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</si>
  <si>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</si>
  <si>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</si>
  <si>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</si>
  <si>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</si>
  <si>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</si>
  <si>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</si>
  <si>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</si>
  <si>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</si>
  <si>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</si>
  <si>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</si>
  <si>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</si>
  <si>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</si>
  <si>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</si>
  <si>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</si>
  <si>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</si>
  <si>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</si>
  <si>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</si>
  <si>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</si>
  <si>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</si>
  <si>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</si>
  <si>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</si>
  <si>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</si>
  <si>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</si>
  <si>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</si>
  <si>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</si>
  <si>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</si>
  <si>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</si>
  <si>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</si>
  <si>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</si>
  <si>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</si>
  <si>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</si>
  <si>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</si>
  <si>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</si>
  <si>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</si>
  <si>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</si>
  <si>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</si>
  <si>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</si>
  <si>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</si>
  <si>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</si>
  <si>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</si>
  <si>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</si>
  <si>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</si>
  <si>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</si>
  <si>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</si>
  <si>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</si>
  <si>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</si>
  <si>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</si>
  <si>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</si>
  <si>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</si>
  <si>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</si>
  <si>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</si>
  <si>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</si>
  <si>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</si>
  <si>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</si>
  <si>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</si>
  <si>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</si>
  <si>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</si>
  <si>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</si>
  <si>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</si>
  <si>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</si>
  <si>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</si>
  <si>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</si>
  <si>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</si>
  <si>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</si>
  <si>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</si>
  <si>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</si>
  <si>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</si>
  <si>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</si>
  <si>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</si>
  <si>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</si>
  <si>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</si>
  <si>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</si>
  <si>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</si>
  <si>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</si>
  <si>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</si>
  <si>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</si>
  <si>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</si>
  <si>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</si>
  <si>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</si>
  <si>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</si>
  <si>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</si>
  <si>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</si>
  <si>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</si>
  <si>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</si>
  <si>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</si>
  <si>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</si>
  <si>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</si>
  <si>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</si>
  <si>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</si>
  <si>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</si>
  <si>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</si>
  <si>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</si>
  <si>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</si>
  <si>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</si>
  <si>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</si>
  <si>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</si>
  <si>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</si>
  <si>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</si>
  <si>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</si>
  <si>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</si>
  <si>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</si>
  <si>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</si>
  <si>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</si>
  <si>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</si>
  <si>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</si>
  <si>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</si>
  <si>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</si>
  <si>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</si>
  <si>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</si>
  <si>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</si>
  <si>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</si>
  <si>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</si>
  <si>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</si>
  <si>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</si>
  <si>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</si>
  <si>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</si>
  <si>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</si>
  <si>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</si>
  <si>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</si>
  <si>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</si>
  <si>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</si>
  <si>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</si>
  <si>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</si>
  <si>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</si>
  <si>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</si>
  <si>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</si>
  <si>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</si>
  <si>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</si>
  <si>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</si>
  <si>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</si>
  <si>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</si>
  <si>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</si>
  <si>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</si>
  <si>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</si>
  <si>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</si>
  <si>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</si>
  <si>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</si>
  <si>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</si>
  <si>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</si>
  <si>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</si>
  <si>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</si>
  <si>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</si>
  <si>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</si>
  <si>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</si>
  <si>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</si>
  <si>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</si>
  <si>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</si>
  <si>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</si>
  <si>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</si>
  <si>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</si>
  <si>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</si>
  <si>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</si>
  <si>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</si>
  <si>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</si>
  <si>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</si>
  <si>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</si>
  <si>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</si>
  <si>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</si>
  <si>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</si>
  <si>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</si>
  <si>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</si>
  <si>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</si>
  <si>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</si>
  <si>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</si>
  <si>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</si>
  <si>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</si>
  <si>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</si>
  <si>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</si>
  <si>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</si>
  <si>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</si>
  <si>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</si>
  <si>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</si>
  <si>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</si>
  <si>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</si>
  <si>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</si>
  <si>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</si>
  <si>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</si>
  <si>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</si>
  <si>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</si>
  <si>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</si>
  <si>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</si>
  <si>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</si>
  <si>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</si>
  <si>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</si>
  <si>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</si>
  <si>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</si>
  <si>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</si>
  <si>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</si>
  <si>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</si>
  <si>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</si>
  <si>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</si>
  <si>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</si>
  <si>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</si>
  <si>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</si>
  <si>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</si>
  <si>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</si>
  <si>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</si>
  <si>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</si>
  <si>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</si>
  <si>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</si>
  <si>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</si>
  <si>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</si>
  <si>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</si>
  <si>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</si>
  <si>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</si>
  <si>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</si>
  <si>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</si>
  <si>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</si>
  <si>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</si>
  <si>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</si>
  <si>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</si>
  <si>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</si>
  <si>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</si>
  <si>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</si>
  <si>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</si>
  <si>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</si>
  <si>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</si>
  <si>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</si>
  <si>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</si>
  <si>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</si>
  <si>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</si>
  <si>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</si>
  <si>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</si>
  <si>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</si>
  <si>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</si>
  <si>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</si>
  <si>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</si>
  <si>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</si>
  <si>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</si>
  <si>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</si>
  <si>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</si>
  <si>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</si>
  <si>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</si>
  <si>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</si>
  <si>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</si>
  <si>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</si>
  <si>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</si>
  <si>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</si>
  <si>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</si>
  <si>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</si>
  <si>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</si>
  <si>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</si>
  <si>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</si>
  <si>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</si>
  <si>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</si>
  <si>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</si>
  <si>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</si>
  <si>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</si>
  <si>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</si>
  <si>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</si>
  <si>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</si>
  <si>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</si>
  <si>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</si>
  <si>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</si>
  <si>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</si>
  <si>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</si>
  <si>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</si>
  <si>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</si>
  <si>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</si>
  <si>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</si>
  <si>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</si>
  <si>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</si>
  <si>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</si>
  <si>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</si>
  <si>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</si>
  <si>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</si>
  <si>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</si>
  <si>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</si>
  <si>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</si>
  <si>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</si>
  <si>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</si>
  <si>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</si>
  <si>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</si>
  <si>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</si>
  <si>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</si>
  <si>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</si>
  <si>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</si>
  <si>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</si>
  <si>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</si>
  <si>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</si>
  <si>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</si>
  <si>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</si>
  <si>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</si>
  <si>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</si>
  <si>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</si>
  <si>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</si>
  <si>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</si>
  <si>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</si>
  <si>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</si>
  <si>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</si>
  <si>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</si>
  <si>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</si>
  <si>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</si>
  <si>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</si>
  <si>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</si>
  <si>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</si>
  <si>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</si>
  <si>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</si>
  <si>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</si>
  <si>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</si>
  <si>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</si>
  <si>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</si>
  <si>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</si>
  <si>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</si>
  <si>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</si>
  <si>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</si>
  <si>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</si>
  <si>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</si>
  <si>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</si>
  <si>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</si>
  <si>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</si>
  <si>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</si>
  <si>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</si>
  <si>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</si>
  <si>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</si>
  <si>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</si>
  <si>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</si>
  <si>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</si>
  <si>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</si>
  <si>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</si>
  <si>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</si>
  <si>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</si>
  <si>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</si>
  <si>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</si>
  <si>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</si>
  <si>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</si>
  <si>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</si>
  <si>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</si>
  <si>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</si>
  <si>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</si>
  <si>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</si>
  <si>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</si>
  <si>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</si>
  <si>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</si>
  <si>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</si>
  <si>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</si>
  <si>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</si>
  <si>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</si>
  <si>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</si>
  <si>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</si>
  <si>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</si>
  <si>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</si>
  <si>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</si>
  <si>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</si>
  <si>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</si>
  <si>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</si>
  <si>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</si>
  <si>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</si>
  <si>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</si>
  <si>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</si>
  <si>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</si>
  <si>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</si>
  <si>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</si>
  <si>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</si>
  <si>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</si>
  <si>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</si>
  <si>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</si>
  <si>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</si>
  <si>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</si>
  <si>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</si>
  <si>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</si>
  <si>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</si>
  <si>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</si>
  <si>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</si>
  <si>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</si>
  <si>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</si>
  <si>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</si>
  <si>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</si>
  <si>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</si>
  <si>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</si>
  <si>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</si>
  <si>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</si>
  <si>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</si>
  <si>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</si>
  <si>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</si>
  <si>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</si>
  <si>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</si>
  <si>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</si>
  <si>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</si>
  <si>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</si>
  <si>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</si>
  <si>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</si>
  <si>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</si>
  <si>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</si>
  <si>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</si>
  <si>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</si>
  <si>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</si>
  <si>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</si>
  <si>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</si>
  <si>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</si>
  <si>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</si>
  <si>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</si>
  <si>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</si>
  <si>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</si>
  <si>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</si>
  <si>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</si>
  <si>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</si>
  <si>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</si>
  <si>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</si>
  <si>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</si>
  <si>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</si>
  <si>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</si>
  <si>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</si>
  <si>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</si>
  <si>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</si>
  <si>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</si>
  <si>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</si>
  <si>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</si>
  <si>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</si>
  <si>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</si>
  <si>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</si>
  <si>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</si>
  <si>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</si>
  <si>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</si>
  <si>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</si>
  <si>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</si>
  <si>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</si>
  <si>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</si>
  <si>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</si>
  <si>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</si>
  <si>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</si>
  <si>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</si>
  <si>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</si>
  <si>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</si>
  <si>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</si>
  <si>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</si>
  <si>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</si>
  <si>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</si>
  <si>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</si>
  <si>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</si>
  <si>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</si>
  <si>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</si>
  <si>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</si>
  <si>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</si>
  <si>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</si>
  <si>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</si>
  <si>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</si>
  <si>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</si>
  <si>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</si>
  <si>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</si>
  <si>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</si>
  <si>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</si>
  <si>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</si>
  <si>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</si>
  <si>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</si>
  <si>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</si>
  <si>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</si>
  <si>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</si>
  <si>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</si>
  <si>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</si>
  <si>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</si>
  <si>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</si>
  <si>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</si>
  <si>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</si>
  <si>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</si>
  <si>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</si>
  <si>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</si>
  <si>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</si>
  <si>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</si>
  <si>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</si>
  <si>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</si>
  <si>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</si>
  <si>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</si>
  <si>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</si>
  <si>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</si>
  <si>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</si>
  <si>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</si>
  <si>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</si>
  <si>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</si>
  <si>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</si>
  <si>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</si>
  <si>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</si>
  <si>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</si>
  <si>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</si>
  <si>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</si>
  <si>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</si>
  <si>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</si>
  <si>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</si>
  <si>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</si>
  <si>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</si>
  <si>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</si>
  <si>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</si>
  <si>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</si>
  <si>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</si>
  <si>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</si>
  <si>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</si>
  <si>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</si>
  <si>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</si>
  <si>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</si>
  <si>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</si>
  <si>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</si>
  <si>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</si>
  <si>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</si>
  <si>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</si>
  <si>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</si>
  <si>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</si>
  <si>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</si>
  <si>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</si>
  <si>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</si>
  <si>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</si>
  <si>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</si>
  <si>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</si>
  <si>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</si>
  <si>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</si>
  <si>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</si>
  <si>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</si>
  <si>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Succesful</t>
  </si>
  <si>
    <t>Number Failed</t>
  </si>
  <si>
    <t>Number Canceled</t>
  </si>
  <si>
    <t>Total Projects</t>
  </si>
  <si>
    <t>Percentage Successful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</si>
  <si>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</si>
  <si>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</si>
  <si>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</si>
  <si>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</si>
  <si>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</si>
  <si>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</si>
  <si>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</si>
  <si>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</si>
  <si>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</si>
  <si>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</si>
  <si>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</si>
  <si>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</si>
  <si>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</si>
  <si>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</si>
  <si>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</si>
  <si>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</si>
  <si>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</si>
  <si>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</si>
  <si>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</si>
  <si>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</si>
  <si>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</si>
  <si>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Unsuccessful campaign</t>
  </si>
  <si>
    <t>Sub-Category</t>
  </si>
  <si>
    <t>Mode</t>
  </si>
  <si>
    <t>Quartile 1</t>
  </si>
  <si>
    <t>Quartile 2</t>
  </si>
  <si>
    <t>Quartile 3</t>
  </si>
  <si>
    <t>IQR</t>
  </si>
  <si>
    <t>Lower Outlier</t>
  </si>
  <si>
    <t>Upper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</si>
</sst>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  <font>
      <sz val="12"/>
      <color rgb="FF2B2B2B"/>
      <name val="Calibri"/>
      <family val="2"/>
      <scheme val="minor"/>
    </font>
    <font>
      <sz val="12"/>
      <color rgb="FF2B2B2B"/>
      <name val="Roboto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18" fillId="0" borderId="0" xfId="0" applyNumberFormat="1" applyFont="1"/>
    <xf numFmtId="164" fontId="0" fillId="0" borderId="0" xfId="0" applyNumberFormat="1"/>
    <xf numFmtId="9" fontId="0" fillId="0" borderId="0" xfId="42" applyFont="1"/>
    <xf numFmtId="0" fontId="16" fillId="0" borderId="0" xfId="0" applyFon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left" vertical="center" wrapText="1" indent="1"/>
    </xf>
    <xf numFmtId="0" fontId="21" fillId="0" borderId="0" xfId="0" applyFont="1" applyAlignment="1">
      <alignment horizontal="lef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[CrowdfundingBook_Updated.xlsx]Parent Category!PivotTable19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1-4BB4-AEAC-6042D2A325B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1-4BB4-AEAC-6042D2A325B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1-4BB4-AEAC-6042D2A325B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1-4BB4-AEAC-6042D2A3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990976"/>
        <c:axId val="1955881072"/>
      </c:barChart>
      <c:catAx>
        <c:axId val="180699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81072"/>
        <c:crosses val="autoZero"/>
        <c:auto val="1"/>
        <c:lblAlgn val="ctr"/>
        <c:lblOffset val="100"/>
        <c:noMultiLvlLbl val="0"/>
      </c:catAx>
      <c:valAx>
        <c:axId val="195588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99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[CrowdfundingBook_Updated.xlsx]Sub-Category!PivotTable20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0-42C2-B6A5-895D369268B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70-42C2-B6A5-895D369268B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70-42C2-B6A5-895D369268B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70-42C2-B6A5-895D36926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448032"/>
        <c:axId val="1955883952"/>
      </c:barChart>
      <c:catAx>
        <c:axId val="18024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83952"/>
        <c:crosses val="autoZero"/>
        <c:auto val="1"/>
        <c:lblAlgn val="ctr"/>
        <c:lblOffset val="100"/>
        <c:noMultiLvlLbl val="0"/>
      </c:catAx>
      <c:valAx>
        <c:axId val="19558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4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[CrowdfundingBook_Updated.xlsx]LineGraph!PivotTable23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LineGraph!$B$4:$B$5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1CB-B00A-1ACBF1B8FF3B}"/>
            </c:ext>
          </c:extLst>
        </c:ser>
        <c:ser>
          <c:idx val="1"/>
          <c:order val="1"/>
          <c:tx>
            <c:strRef>
              <c:f>LineGraph!$C$4:$C$5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52-4792-94CE-9C14A8A281FF}"/>
            </c:ext>
          </c:extLst>
        </c:ser>
        <c:ser>
          <c:idx val="2"/>
          <c:order val="2"/>
          <c:tx>
            <c:strRef>
              <c:f>LineGraph!$D$4:$D$5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52-4792-94CE-9C14A8A281FF}"/>
            </c:ext>
          </c:extLst>
        </c:ser>
        <c:ser>
          <c:idx val="3"/>
          <c:order val="3"/>
          <c:tx>
            <c:strRef>
              <c:f>LineGraph!$E$4:$E$5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LineGraph!$A$6:$A$18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LineGraph!$E$6:$E$18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52-4792-94CE-9C14A8A28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5885344"/>
        <c:axId val="1955870992"/>
      </c:lineChart>
      <c:catAx>
        <c:axId val="185588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70992"/>
        <c:crosses val="autoZero"/>
        <c:auto val="1"/>
        <c:lblAlgn val="ctr"/>
        <c:lblOffset val="100"/>
        <c:noMultiLvlLbl val="0"/>
      </c:catAx>
      <c:valAx>
        <c:axId val="19558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B-482A-BFD1-41C457B986FE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B-482A-BFD1-41C457B986FE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B-482A-BFD1-41C457B9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722960"/>
        <c:axId val="1805435824"/>
      </c:lineChart>
      <c:catAx>
        <c:axId val="185372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35824"/>
        <c:crosses val="autoZero"/>
        <c:auto val="1"/>
        <c:lblAlgn val="ctr"/>
        <c:lblOffset val="100"/>
        <c:noMultiLvlLbl val="0"/>
      </c:catAx>
      <c:valAx>
        <c:axId val="1805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7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Successful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Outcome</a:t>
          </a:r>
        </a:p>
      </cx:txPr>
    </cx:title>
    <cx:plotArea>
      <cx:plotAreaRegion>
        <cx:series layoutId="boxWhisker" uniqueId="{8E285C0A-F746-454F-A690-63DF9C80153E}">
          <cx:tx>
            <cx:txData>
              <cx:f>_xlchart.v1.2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ln w="12700"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Unsuccessful Outcome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Unsuccessful Outcome</a:t>
          </a:r>
        </a:p>
      </cx:txPr>
    </cx:title>
    <cx:plotArea>
      <cx:plotAreaRegion>
        <cx:series layoutId="boxWhisker" uniqueId="{13D958B8-0D54-43FE-801E-AA91767F70F7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spPr>
    <a:ln w="127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1</xdr:row>
      <xdr:rowOff>179070</xdr:rowOff>
    </xdr:from>
    <xdr:to>
      <xdr:col>14</xdr:col>
      <xdr:colOff>251460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7D418-30F3-4CC0-E944-33EFA7A02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453390</xdr:colOff>
      <xdr:row>9</xdr:row>
      <xdr:rowOff>53340</xdr:rowOff>
    </xdr:from>
    <xdr:to>
      <xdr:col>14</xdr:col>
      <xdr:colOff>563880</xdr:colOff>
      <xdr:row>28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226D3-4687-548C-0590-0C1C74083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</xdr:colOff>
      <xdr:row>1</xdr:row>
      <xdr:rowOff>15240</xdr:rowOff>
    </xdr:from>
    <xdr:to>
      <xdr:col>14</xdr:col>
      <xdr:colOff>594360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7AB9E-5D15-6483-89D6-C3B1FF289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499110</xdr:colOff>
      <xdr:row>14</xdr:row>
      <xdr:rowOff>110490</xdr:rowOff>
    </xdr:from>
    <xdr:to>
      <xdr:col>6</xdr:col>
      <xdr:colOff>445770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A1F50A-EBFF-4EC6-77CC-913030F37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17</xdr:row>
      <xdr:rowOff>41910</xdr:rowOff>
    </xdr:from>
    <xdr:to>
      <xdr:col>10</xdr:col>
      <xdr:colOff>11430</xdr:colOff>
      <xdr:row>31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375EE2-6B17-1F6D-69F5-A0932D2490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1490" y="4796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102870</xdr:colOff>
      <xdr:row>17</xdr:row>
      <xdr:rowOff>41910</xdr:rowOff>
    </xdr:from>
    <xdr:to>
      <xdr:col>14</xdr:col>
      <xdr:colOff>476250</xdr:colOff>
      <xdr:row>31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D926B5F-3841-07E2-8C82-8613888CA2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930" y="47967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aiyappan Venkatachalam" refreshedDate="45159.450475231482" createdVersion="8" refreshedVersion="8" minRefreshableVersion="3" recordCount="1000" xr:uid="{F3CEA416-CD42-48C5-B56C-A86C48E085C6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2">
        <rangePr groupBy="months" startDate="2010-01-09T06:00:00" endDate="2020-01-27T06:00:00"/>
        <groupItems count="14">
          <s v="&lt;09-01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01-2020"/>
        </groupItems>
      </fieldGroup>
    </cacheField>
    <cacheField name="Quarters (Date Created Conversion)" numFmtId="0" databaseField="0">
      <fieldGroup base="12">
        <rangePr groupBy="quarters" startDate="2010-01-09T06:00:00" endDate="2020-01-27T06:00:00"/>
        <groupItems count="6">
          <s v="&lt;09-01-2010"/>
          <s v="Qtr1"/>
          <s v="Qtr2"/>
          <s v="Qtr3"/>
          <s v="Qtr4"/>
          <s v="&gt;27-01-2020"/>
        </groupItems>
      </fieldGroup>
    </cacheField>
    <cacheField name="Years (Date Created Conversion)" numFmtId="0" databaseField="0">
      <fieldGroup base="12">
        <rangePr groupBy="years" startDate="2010-01-09T06:00:00" endDate="2020-01-27T06:00:00"/>
        <groupItems count="13">
          <s v="&lt;09-01-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aiyappan Venkatachalam" refreshedDate="45159.45047546296" createdVersion="8" refreshedVersion="8" minRefreshableVersion="3" recordCount="1000" xr:uid="{1A28C9DF-BEA3-4461-8709-A31CB618591A}">
  <cacheSource type="worksheet">
    <worksheetSource ref="F1:T1001" sheet="Crowdfunding"/>
  </cacheSource>
  <cacheFields count="15"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x v="0"/>
    <s v="CAD"/>
    <n v="1448690400"/>
    <d v="2015-11-28T06:00:00"/>
    <n v="1450159200"/>
    <d v="2015-12-15T06:00:00"/>
    <b v="0"/>
    <b v="0"/>
    <s v="food/food trucks"/>
    <x v="0"/>
    <x v="0"/>
  </r>
  <r>
    <n v="1040"/>
    <x v="1"/>
    <n v="158"/>
    <n v="92.15"/>
    <x v="1"/>
    <s v="USD"/>
    <n v="1408424400"/>
    <d v="2014-08-19T05:00:00"/>
    <n v="1408597200"/>
    <d v="2014-08-21T05:00:00"/>
    <b v="0"/>
    <b v="1"/>
    <s v="music/rock"/>
    <x v="1"/>
    <x v="1"/>
  </r>
  <r>
    <n v="131"/>
    <x v="1"/>
    <n v="1425"/>
    <n v="100.02"/>
    <x v="2"/>
    <s v="AUD"/>
    <n v="1384668000"/>
    <d v="2013-11-17T06:00:00"/>
    <n v="1384840800"/>
    <d v="2013-11-19T06:00:00"/>
    <b v="0"/>
    <b v="0"/>
    <s v="technology/web"/>
    <x v="2"/>
    <x v="2"/>
  </r>
  <r>
    <n v="59"/>
    <x v="0"/>
    <n v="24"/>
    <n v="103.21"/>
    <x v="1"/>
    <s v="USD"/>
    <n v="1565499600"/>
    <d v="2019-08-11T05:00:00"/>
    <n v="1568955600"/>
    <d v="2019-09-20T05:00:00"/>
    <b v="0"/>
    <b v="0"/>
    <s v="music/rock"/>
    <x v="1"/>
    <x v="1"/>
  </r>
  <r>
    <n v="69"/>
    <x v="0"/>
    <n v="53"/>
    <n v="99.34"/>
    <x v="1"/>
    <s v="USD"/>
    <n v="1547964000"/>
    <d v="2019-01-20T06:00:00"/>
    <n v="1548309600"/>
    <d v="2019-01-24T06:00:00"/>
    <b v="0"/>
    <b v="0"/>
    <s v="theater/plays"/>
    <x v="3"/>
    <x v="3"/>
  </r>
  <r>
    <n v="174"/>
    <x v="1"/>
    <n v="174"/>
    <n v="75.83"/>
    <x v="3"/>
    <s v="DKK"/>
    <n v="1346130000"/>
    <d v="2012-08-28T05:00:00"/>
    <n v="1347080400"/>
    <d v="2012-09-08T05:00:00"/>
    <b v="0"/>
    <b v="0"/>
    <s v="theater/plays"/>
    <x v="3"/>
    <x v="3"/>
  </r>
  <r>
    <n v="21"/>
    <x v="0"/>
    <n v="18"/>
    <n v="60.56"/>
    <x v="4"/>
    <s v="GBP"/>
    <n v="1505278800"/>
    <d v="2017-09-13T05:00:00"/>
    <n v="1505365200"/>
    <d v="2017-09-14T05:00:00"/>
    <b v="0"/>
    <b v="0"/>
    <s v="film &amp; video/documentary"/>
    <x v="4"/>
    <x v="4"/>
  </r>
  <r>
    <n v="328"/>
    <x v="1"/>
    <n v="227"/>
    <n v="64.94"/>
    <x v="3"/>
    <s v="DKK"/>
    <n v="1439442000"/>
    <d v="2015-08-13T05:00:00"/>
    <n v="1439614800"/>
    <d v="2015-08-15T05:00:00"/>
    <b v="0"/>
    <b v="0"/>
    <s v="theater/plays"/>
    <x v="3"/>
    <x v="3"/>
  </r>
  <r>
    <n v="20"/>
    <x v="2"/>
    <n v="708"/>
    <n v="31"/>
    <x v="3"/>
    <s v="DKK"/>
    <n v="1281330000"/>
    <d v="2010-08-09T05:00:00"/>
    <n v="1281502800"/>
    <d v="2010-08-11T05:00:00"/>
    <b v="0"/>
    <b v="0"/>
    <s v="theater/plays"/>
    <x v="3"/>
    <x v="3"/>
  </r>
  <r>
    <n v="52"/>
    <x v="0"/>
    <n v="44"/>
    <n v="72.91"/>
    <x v="1"/>
    <s v="USD"/>
    <n v="1379566800"/>
    <d v="2013-09-19T05:00:00"/>
    <n v="1383804000"/>
    <d v="2013-11-07T06:00:00"/>
    <b v="0"/>
    <b v="0"/>
    <s v="music/electric music"/>
    <x v="1"/>
    <x v="5"/>
  </r>
  <r>
    <n v="266"/>
    <x v="1"/>
    <n v="220"/>
    <n v="62.9"/>
    <x v="1"/>
    <s v="USD"/>
    <n v="1281762000"/>
    <d v="2010-08-14T05:00:00"/>
    <n v="1285909200"/>
    <d v="2010-10-01T05:00:00"/>
    <b v="0"/>
    <b v="0"/>
    <s v="film &amp; video/drama"/>
    <x v="4"/>
    <x v="6"/>
  </r>
  <r>
    <n v="48"/>
    <x v="0"/>
    <n v="27"/>
    <n v="112.22"/>
    <x v="1"/>
    <s v="USD"/>
    <n v="1285045200"/>
    <d v="2010-09-21T05:00:00"/>
    <n v="1285563600"/>
    <d v="2010-09-27T05:00:00"/>
    <b v="0"/>
    <b v="1"/>
    <s v="theater/plays"/>
    <x v="3"/>
    <x v="3"/>
  </r>
  <r>
    <n v="89"/>
    <x v="0"/>
    <n v="55"/>
    <n v="102.35"/>
    <x v="1"/>
    <s v="USD"/>
    <n v="1571720400"/>
    <d v="2019-10-22T05:00:00"/>
    <n v="1572411600"/>
    <d v="2019-10-30T05:00:00"/>
    <b v="0"/>
    <b v="0"/>
    <s v="film &amp; video/drama"/>
    <x v="4"/>
    <x v="6"/>
  </r>
  <r>
    <n v="245"/>
    <x v="1"/>
    <n v="98"/>
    <n v="105.05"/>
    <x v="1"/>
    <s v="USD"/>
    <n v="1465621200"/>
    <d v="2016-06-11T05:00:00"/>
    <n v="1466658000"/>
    <d v="2016-06-23T05:00:00"/>
    <b v="0"/>
    <b v="0"/>
    <s v="music/indie rock"/>
    <x v="1"/>
    <x v="7"/>
  </r>
  <r>
    <n v="67"/>
    <x v="0"/>
    <n v="200"/>
    <n v="94.15"/>
    <x v="1"/>
    <s v="USD"/>
    <n v="1331013600"/>
    <d v="2012-03-06T06:00:00"/>
    <n v="1333342800"/>
    <d v="2012-04-02T05:00:00"/>
    <b v="0"/>
    <b v="0"/>
    <s v="music/indie rock"/>
    <x v="1"/>
    <x v="7"/>
  </r>
  <r>
    <n v="47"/>
    <x v="0"/>
    <n v="452"/>
    <n v="84.99"/>
    <x v="1"/>
    <s v="USD"/>
    <n v="1575957600"/>
    <d v="2019-12-10T06:00:00"/>
    <n v="1576303200"/>
    <d v="2019-12-14T06:00:00"/>
    <b v="0"/>
    <b v="0"/>
    <s v="technology/wearables"/>
    <x v="2"/>
    <x v="8"/>
  </r>
  <r>
    <n v="649"/>
    <x v="1"/>
    <n v="100"/>
    <n v="110.41"/>
    <x v="1"/>
    <s v="USD"/>
    <n v="1390370400"/>
    <d v="2014-01-22T06:00:00"/>
    <n v="1392271200"/>
    <d v="2014-02-13T06:00:00"/>
    <b v="0"/>
    <b v="0"/>
    <s v="publishing/nonfiction"/>
    <x v="5"/>
    <x v="9"/>
  </r>
  <r>
    <n v="159"/>
    <x v="1"/>
    <n v="1249"/>
    <n v="107.96"/>
    <x v="1"/>
    <s v="USD"/>
    <n v="1294812000"/>
    <d v="2011-01-12T06:00:00"/>
    <n v="1294898400"/>
    <d v="2011-01-13T06:00:00"/>
    <b v="0"/>
    <b v="0"/>
    <s v="film &amp; video/animation"/>
    <x v="4"/>
    <x v="10"/>
  </r>
  <r>
    <n v="67"/>
    <x v="3"/>
    <n v="135"/>
    <n v="45.1"/>
    <x v="1"/>
    <s v="USD"/>
    <n v="1536382800"/>
    <d v="2018-09-08T05:00:00"/>
    <n v="1537074000"/>
    <d v="2018-09-16T05:00:00"/>
    <b v="0"/>
    <b v="0"/>
    <s v="theater/plays"/>
    <x v="3"/>
    <x v="3"/>
  </r>
  <r>
    <n v="49"/>
    <x v="0"/>
    <n v="674"/>
    <n v="45"/>
    <x v="1"/>
    <s v="USD"/>
    <n v="1551679200"/>
    <d v="2019-03-04T06:00:00"/>
    <n v="1553490000"/>
    <d v="2019-03-25T05:00:00"/>
    <b v="0"/>
    <b v="1"/>
    <s v="theater/plays"/>
    <x v="3"/>
    <x v="3"/>
  </r>
  <r>
    <n v="112"/>
    <x v="1"/>
    <n v="1396"/>
    <n v="105.97"/>
    <x v="1"/>
    <s v="USD"/>
    <n v="1406523600"/>
    <d v="2014-07-28T05:00:00"/>
    <n v="1406523600"/>
    <d v="2014-07-28T05:00:00"/>
    <b v="0"/>
    <b v="0"/>
    <s v="film &amp; video/drama"/>
    <x v="4"/>
    <x v="6"/>
  </r>
  <r>
    <n v="41"/>
    <x v="0"/>
    <n v="558"/>
    <n v="69.06"/>
    <x v="1"/>
    <s v="USD"/>
    <n v="1313384400"/>
    <d v="2011-08-15T05:00:00"/>
    <n v="1316322000"/>
    <d v="2011-09-18T05:00:00"/>
    <b v="0"/>
    <b v="0"/>
    <s v="theater/plays"/>
    <x v="3"/>
    <x v="3"/>
  </r>
  <r>
    <n v="128"/>
    <x v="1"/>
    <n v="890"/>
    <n v="85.04"/>
    <x v="1"/>
    <s v="USD"/>
    <n v="1522731600"/>
    <d v="2018-04-03T05:00:00"/>
    <n v="1524027600"/>
    <d v="2018-04-18T05:00:00"/>
    <b v="0"/>
    <b v="0"/>
    <s v="theater/plays"/>
    <x v="3"/>
    <x v="3"/>
  </r>
  <r>
    <n v="332"/>
    <x v="1"/>
    <n v="142"/>
    <n v="105.23"/>
    <x v="4"/>
    <s v="GBP"/>
    <n v="1550124000"/>
    <d v="2019-02-14T06:00:00"/>
    <n v="1554699600"/>
    <d v="2019-04-08T05:00:00"/>
    <b v="0"/>
    <b v="0"/>
    <s v="film &amp; video/documentary"/>
    <x v="4"/>
    <x v="4"/>
  </r>
  <r>
    <n v="113"/>
    <x v="1"/>
    <n v="2673"/>
    <n v="39"/>
    <x v="1"/>
    <s v="USD"/>
    <n v="1403326800"/>
    <d v="2014-06-21T05:00:00"/>
    <n v="1403499600"/>
    <d v="2014-06-23T05:00:00"/>
    <b v="0"/>
    <b v="0"/>
    <s v="technology/wearables"/>
    <x v="2"/>
    <x v="8"/>
  </r>
  <r>
    <n v="216"/>
    <x v="1"/>
    <n v="163"/>
    <n v="73.03"/>
    <x v="1"/>
    <s v="USD"/>
    <n v="1305694800"/>
    <d v="2011-05-18T05:00:00"/>
    <n v="1307422800"/>
    <d v="2011-06-07T05:00:00"/>
    <b v="0"/>
    <b v="1"/>
    <s v="games/video games"/>
    <x v="6"/>
    <x v="11"/>
  </r>
  <r>
    <n v="48"/>
    <x v="3"/>
    <n v="1480"/>
    <n v="35.01"/>
    <x v="1"/>
    <s v="USD"/>
    <n v="1533013200"/>
    <d v="2018-07-31T05:00:00"/>
    <n v="1535346000"/>
    <d v="2018-08-27T05:00:00"/>
    <b v="0"/>
    <b v="0"/>
    <s v="theater/plays"/>
    <x v="3"/>
    <x v="3"/>
  </r>
  <r>
    <n v="80"/>
    <x v="0"/>
    <n v="15"/>
    <n v="106.6"/>
    <x v="1"/>
    <s v="USD"/>
    <n v="1443848400"/>
    <d v="2015-10-03T05:00:00"/>
    <n v="1444539600"/>
    <d v="2015-10-11T05:00:00"/>
    <b v="0"/>
    <b v="0"/>
    <s v="music/rock"/>
    <x v="1"/>
    <x v="1"/>
  </r>
  <r>
    <n v="105"/>
    <x v="1"/>
    <n v="2220"/>
    <n v="62"/>
    <x v="1"/>
    <s v="USD"/>
    <n v="1265695200"/>
    <d v="2010-02-09T06:00:00"/>
    <n v="1267682400"/>
    <d v="2010-03-04T06:00:00"/>
    <b v="0"/>
    <b v="1"/>
    <s v="theater/plays"/>
    <x v="3"/>
    <x v="3"/>
  </r>
  <r>
    <n v="329"/>
    <x v="1"/>
    <n v="1606"/>
    <n v="94"/>
    <x v="5"/>
    <s v="CHF"/>
    <n v="1532062800"/>
    <d v="2018-07-20T05:00:00"/>
    <n v="1535518800"/>
    <d v="2018-08-29T05:00:00"/>
    <b v="0"/>
    <b v="0"/>
    <s v="film &amp; video/shorts"/>
    <x v="4"/>
    <x v="12"/>
  </r>
  <r>
    <n v="161"/>
    <x v="1"/>
    <n v="129"/>
    <n v="112.05"/>
    <x v="1"/>
    <s v="USD"/>
    <n v="1558674000"/>
    <d v="2019-05-24T05:00:00"/>
    <n v="1559106000"/>
    <d v="2019-05-29T05:00:00"/>
    <b v="0"/>
    <b v="0"/>
    <s v="film &amp; video/animation"/>
    <x v="4"/>
    <x v="10"/>
  </r>
  <r>
    <n v="310"/>
    <x v="1"/>
    <n v="226"/>
    <n v="48.01"/>
    <x v="4"/>
    <s v="GBP"/>
    <n v="1451973600"/>
    <d v="2016-01-05T06:00:00"/>
    <n v="1454392800"/>
    <d v="2016-02-02T06:00:00"/>
    <b v="0"/>
    <b v="0"/>
    <s v="games/video games"/>
    <x v="6"/>
    <x v="11"/>
  </r>
  <r>
    <n v="87"/>
    <x v="0"/>
    <n v="2307"/>
    <n v="38"/>
    <x v="6"/>
    <s v="EUR"/>
    <n v="1515564000"/>
    <d v="2018-01-10T06:00:00"/>
    <n v="1517896800"/>
    <d v="2018-02-06T06:00:00"/>
    <b v="0"/>
    <b v="0"/>
    <s v="film &amp; video/documentary"/>
    <x v="4"/>
    <x v="4"/>
  </r>
  <r>
    <n v="378"/>
    <x v="1"/>
    <n v="5419"/>
    <n v="35"/>
    <x v="1"/>
    <s v="USD"/>
    <n v="1412485200"/>
    <d v="2014-10-05T05:00:00"/>
    <n v="1415685600"/>
    <d v="2014-11-11T06:00:00"/>
    <b v="0"/>
    <b v="0"/>
    <s v="theater/plays"/>
    <x v="3"/>
    <x v="3"/>
  </r>
  <r>
    <n v="151"/>
    <x v="1"/>
    <n v="165"/>
    <n v="85"/>
    <x v="1"/>
    <s v="USD"/>
    <n v="1490245200"/>
    <d v="2017-03-23T05:00:00"/>
    <n v="1490677200"/>
    <d v="2017-03-28T05:00:00"/>
    <b v="0"/>
    <b v="0"/>
    <s v="film &amp; video/documentary"/>
    <x v="4"/>
    <x v="4"/>
  </r>
  <r>
    <n v="150"/>
    <x v="1"/>
    <n v="1965"/>
    <n v="95.99"/>
    <x v="3"/>
    <s v="DKK"/>
    <n v="1547877600"/>
    <d v="2019-01-19T06:00:00"/>
    <n v="1551506400"/>
    <d v="2019-03-02T06:00:00"/>
    <b v="0"/>
    <b v="1"/>
    <s v="film &amp; video/drama"/>
    <x v="4"/>
    <x v="6"/>
  </r>
  <r>
    <n v="157"/>
    <x v="1"/>
    <n v="16"/>
    <n v="68.81"/>
    <x v="1"/>
    <s v="USD"/>
    <n v="1298700000"/>
    <d v="2011-02-26T06:00:00"/>
    <n v="1300856400"/>
    <d v="2011-03-23T05:00:00"/>
    <b v="0"/>
    <b v="0"/>
    <s v="theater/plays"/>
    <x v="3"/>
    <x v="3"/>
  </r>
  <r>
    <n v="140"/>
    <x v="1"/>
    <n v="107"/>
    <n v="105.97"/>
    <x v="1"/>
    <s v="USD"/>
    <n v="1570338000"/>
    <d v="2019-10-06T05:00:00"/>
    <n v="1573192800"/>
    <d v="2019-11-08T06:00:00"/>
    <b v="0"/>
    <b v="1"/>
    <s v="publishing/fiction"/>
    <x v="5"/>
    <x v="13"/>
  </r>
  <r>
    <n v="325"/>
    <x v="1"/>
    <n v="134"/>
    <n v="75.260000000000005"/>
    <x v="1"/>
    <s v="USD"/>
    <n v="1287378000"/>
    <d v="2010-10-18T05:00:00"/>
    <n v="1287810000"/>
    <d v="2010-10-23T05:00:00"/>
    <b v="0"/>
    <b v="0"/>
    <s v="photography/photography books"/>
    <x v="7"/>
    <x v="14"/>
  </r>
  <r>
    <n v="51"/>
    <x v="0"/>
    <n v="88"/>
    <n v="57.13"/>
    <x v="3"/>
    <s v="DKK"/>
    <n v="1361772000"/>
    <d v="2013-02-25T06:00:00"/>
    <n v="1362978000"/>
    <d v="2013-03-11T05:00:00"/>
    <b v="0"/>
    <b v="0"/>
    <s v="theater/plays"/>
    <x v="3"/>
    <x v="3"/>
  </r>
  <r>
    <n v="169"/>
    <x v="1"/>
    <n v="198"/>
    <n v="75.14"/>
    <x v="1"/>
    <s v="USD"/>
    <n v="1275714000"/>
    <d v="2010-06-05T05:00:00"/>
    <n v="1277355600"/>
    <d v="2010-06-24T05:00:00"/>
    <b v="0"/>
    <b v="1"/>
    <s v="technology/wearables"/>
    <x v="2"/>
    <x v="8"/>
  </r>
  <r>
    <n v="213"/>
    <x v="1"/>
    <n v="111"/>
    <n v="107.42"/>
    <x v="6"/>
    <s v="EUR"/>
    <n v="1346734800"/>
    <d v="2012-09-04T05:00:00"/>
    <n v="1348981200"/>
    <d v="2012-09-30T05:00:00"/>
    <b v="0"/>
    <b v="1"/>
    <s v="music/rock"/>
    <x v="1"/>
    <x v="1"/>
  </r>
  <r>
    <n v="444"/>
    <x v="1"/>
    <n v="222"/>
    <n v="36"/>
    <x v="1"/>
    <s v="USD"/>
    <n v="1309755600"/>
    <d v="2011-07-04T05:00:00"/>
    <n v="1310533200"/>
    <d v="2011-07-13T05:00:00"/>
    <b v="0"/>
    <b v="0"/>
    <s v="food/food trucks"/>
    <x v="0"/>
    <x v="0"/>
  </r>
  <r>
    <n v="186"/>
    <x v="1"/>
    <n v="6212"/>
    <n v="27"/>
    <x v="1"/>
    <s v="USD"/>
    <n v="1406178000"/>
    <d v="2014-07-24T05:00:00"/>
    <n v="1407560400"/>
    <d v="2014-08-09T05:00:00"/>
    <b v="0"/>
    <b v="0"/>
    <s v="publishing/radio &amp; podcasts"/>
    <x v="5"/>
    <x v="15"/>
  </r>
  <r>
    <n v="659"/>
    <x v="1"/>
    <n v="98"/>
    <n v="107.56"/>
    <x v="3"/>
    <s v="DKK"/>
    <n v="1552798800"/>
    <d v="2019-03-17T05:00:00"/>
    <n v="1552885200"/>
    <d v="2019-03-18T05:00:00"/>
    <b v="0"/>
    <b v="0"/>
    <s v="publishing/fiction"/>
    <x v="5"/>
    <x v="13"/>
  </r>
  <r>
    <n v="48"/>
    <x v="0"/>
    <n v="48"/>
    <n v="94.38"/>
    <x v="1"/>
    <s v="USD"/>
    <n v="1478062800"/>
    <d v="2016-11-02T05:00:00"/>
    <n v="1479362400"/>
    <d v="2016-11-17T06:00:00"/>
    <b v="0"/>
    <b v="1"/>
    <s v="theater/plays"/>
    <x v="3"/>
    <x v="3"/>
  </r>
  <r>
    <n v="115"/>
    <x v="1"/>
    <n v="92"/>
    <n v="46.16"/>
    <x v="1"/>
    <s v="USD"/>
    <n v="1278565200"/>
    <d v="2010-07-08T05:00:00"/>
    <n v="1280552400"/>
    <d v="2010-07-31T05:00:00"/>
    <b v="0"/>
    <b v="0"/>
    <s v="music/rock"/>
    <x v="1"/>
    <x v="1"/>
  </r>
  <r>
    <n v="475"/>
    <x v="1"/>
    <n v="149"/>
    <n v="47.85"/>
    <x v="1"/>
    <s v="USD"/>
    <n v="1396069200"/>
    <d v="2014-03-29T05:00:00"/>
    <n v="1398661200"/>
    <d v="2014-04-28T05:00:00"/>
    <b v="0"/>
    <b v="0"/>
    <s v="theater/plays"/>
    <x v="3"/>
    <x v="3"/>
  </r>
  <r>
    <n v="387"/>
    <x v="1"/>
    <n v="2431"/>
    <n v="53.01"/>
    <x v="1"/>
    <s v="USD"/>
    <n v="1435208400"/>
    <d v="2015-06-25T05:00:00"/>
    <n v="1436245200"/>
    <d v="2015-07-07T05:00:00"/>
    <b v="0"/>
    <b v="0"/>
    <s v="theater/plays"/>
    <x v="3"/>
    <x v="3"/>
  </r>
  <r>
    <n v="190"/>
    <x v="1"/>
    <n v="303"/>
    <n v="45.06"/>
    <x v="1"/>
    <s v="USD"/>
    <n v="1571547600"/>
    <d v="2019-10-20T05:00:00"/>
    <n v="1575439200"/>
    <d v="2019-12-04T06:00:00"/>
    <b v="0"/>
    <b v="0"/>
    <s v="music/rock"/>
    <x v="1"/>
    <x v="1"/>
  </r>
  <r>
    <n v="2"/>
    <x v="0"/>
    <n v="1"/>
    <n v="2"/>
    <x v="6"/>
    <s v="EUR"/>
    <n v="1375333200"/>
    <d v="2013-08-01T05:00:00"/>
    <n v="1377752400"/>
    <d v="2013-08-29T05:00:00"/>
    <b v="0"/>
    <b v="0"/>
    <s v="music/metal"/>
    <x v="1"/>
    <x v="16"/>
  </r>
  <r>
    <n v="92"/>
    <x v="0"/>
    <n v="1467"/>
    <n v="99.01"/>
    <x v="4"/>
    <s v="GBP"/>
    <n v="1332824400"/>
    <d v="2012-03-27T05:00:00"/>
    <n v="1334206800"/>
    <d v="2012-04-12T05:00:00"/>
    <b v="0"/>
    <b v="1"/>
    <s v="technology/wearables"/>
    <x v="2"/>
    <x v="8"/>
  </r>
  <r>
    <n v="34"/>
    <x v="0"/>
    <n v="75"/>
    <n v="32.79"/>
    <x v="1"/>
    <s v="USD"/>
    <n v="1284526800"/>
    <d v="2010-09-15T05:00:00"/>
    <n v="1284872400"/>
    <d v="2010-09-19T05:00:00"/>
    <b v="0"/>
    <b v="0"/>
    <s v="theater/plays"/>
    <x v="3"/>
    <x v="3"/>
  </r>
  <r>
    <n v="140"/>
    <x v="1"/>
    <n v="209"/>
    <n v="59.12"/>
    <x v="1"/>
    <s v="USD"/>
    <n v="1400562000"/>
    <d v="2014-05-20T05:00:00"/>
    <n v="1403931600"/>
    <d v="2014-06-28T05:00:00"/>
    <b v="0"/>
    <b v="0"/>
    <s v="film &amp; video/drama"/>
    <x v="4"/>
    <x v="6"/>
  </r>
  <r>
    <n v="90"/>
    <x v="0"/>
    <n v="120"/>
    <n v="44.93"/>
    <x v="1"/>
    <s v="USD"/>
    <n v="1520748000"/>
    <d v="2018-03-11T06:00:00"/>
    <n v="1521262800"/>
    <d v="2018-03-17T05:00:00"/>
    <b v="0"/>
    <b v="0"/>
    <s v="technology/wearables"/>
    <x v="2"/>
    <x v="8"/>
  </r>
  <r>
    <n v="178"/>
    <x v="1"/>
    <n v="131"/>
    <n v="89.66"/>
    <x v="1"/>
    <s v="USD"/>
    <n v="1532926800"/>
    <d v="2018-07-30T05:00:00"/>
    <n v="1533358800"/>
    <d v="2018-08-04T05:00:00"/>
    <b v="0"/>
    <b v="0"/>
    <s v="music/jazz"/>
    <x v="1"/>
    <x v="17"/>
  </r>
  <r>
    <n v="144"/>
    <x v="1"/>
    <n v="164"/>
    <n v="70.08"/>
    <x v="1"/>
    <s v="USD"/>
    <n v="1420869600"/>
    <d v="2015-01-10T06:00:00"/>
    <n v="1421474400"/>
    <d v="2015-01-17T06:00:00"/>
    <b v="0"/>
    <b v="0"/>
    <s v="technology/wearables"/>
    <x v="2"/>
    <x v="8"/>
  </r>
  <r>
    <n v="215"/>
    <x v="1"/>
    <n v="201"/>
    <n v="31.06"/>
    <x v="1"/>
    <s v="USD"/>
    <n v="1504242000"/>
    <d v="2017-09-01T05:00:00"/>
    <n v="1505278800"/>
    <d v="2017-09-13T05:00:00"/>
    <b v="0"/>
    <b v="0"/>
    <s v="games/video games"/>
    <x v="6"/>
    <x v="11"/>
  </r>
  <r>
    <n v="227"/>
    <x v="1"/>
    <n v="211"/>
    <n v="29.06"/>
    <x v="1"/>
    <s v="USD"/>
    <n v="1442811600"/>
    <d v="2015-09-21T05:00:00"/>
    <n v="1443934800"/>
    <d v="2015-10-04T05:00:00"/>
    <b v="0"/>
    <b v="0"/>
    <s v="theater/plays"/>
    <x v="3"/>
    <x v="3"/>
  </r>
  <r>
    <n v="275"/>
    <x v="1"/>
    <n v="128"/>
    <n v="30.09"/>
    <x v="1"/>
    <s v="USD"/>
    <n v="1497243600"/>
    <d v="2017-06-12T05:00:00"/>
    <n v="1498539600"/>
    <d v="2017-06-27T05:00:00"/>
    <b v="0"/>
    <b v="1"/>
    <s v="theater/plays"/>
    <x v="3"/>
    <x v="3"/>
  </r>
  <r>
    <n v="144"/>
    <x v="1"/>
    <n v="1600"/>
    <n v="85"/>
    <x v="0"/>
    <s v="CAD"/>
    <n v="1342501200"/>
    <d v="2012-07-17T05:00:00"/>
    <n v="1342760400"/>
    <d v="2012-07-20T05:00:00"/>
    <b v="0"/>
    <b v="0"/>
    <s v="theater/plays"/>
    <x v="3"/>
    <x v="3"/>
  </r>
  <r>
    <n v="93"/>
    <x v="0"/>
    <n v="2253"/>
    <n v="82"/>
    <x v="0"/>
    <s v="CAD"/>
    <n v="1298268000"/>
    <d v="2011-02-21T06:00:00"/>
    <n v="1301720400"/>
    <d v="2011-04-02T05:00:00"/>
    <b v="0"/>
    <b v="0"/>
    <s v="theater/plays"/>
    <x v="3"/>
    <x v="3"/>
  </r>
  <r>
    <n v="723"/>
    <x v="1"/>
    <n v="249"/>
    <n v="58.04"/>
    <x v="1"/>
    <s v="USD"/>
    <n v="1433480400"/>
    <d v="2015-06-05T05:00:00"/>
    <n v="1433566800"/>
    <d v="2015-06-06T05:00:00"/>
    <b v="0"/>
    <b v="0"/>
    <s v="technology/web"/>
    <x v="2"/>
    <x v="2"/>
  </r>
  <r>
    <n v="12"/>
    <x v="0"/>
    <n v="5"/>
    <n v="111.4"/>
    <x v="1"/>
    <s v="USD"/>
    <n v="1493355600"/>
    <d v="2017-04-28T05:00:00"/>
    <n v="1493874000"/>
    <d v="2017-05-04T05:00:00"/>
    <b v="0"/>
    <b v="0"/>
    <s v="theater/plays"/>
    <x v="3"/>
    <x v="3"/>
  </r>
  <r>
    <n v="98"/>
    <x v="0"/>
    <n v="38"/>
    <n v="71.95"/>
    <x v="1"/>
    <s v="USD"/>
    <n v="1530507600"/>
    <d v="2018-07-02T05:00:00"/>
    <n v="1531803600"/>
    <d v="2018-07-17T05:00:00"/>
    <b v="0"/>
    <b v="1"/>
    <s v="technology/web"/>
    <x v="2"/>
    <x v="2"/>
  </r>
  <r>
    <n v="236"/>
    <x v="1"/>
    <n v="236"/>
    <n v="61.04"/>
    <x v="1"/>
    <s v="USD"/>
    <n v="1296108000"/>
    <d v="2011-01-27T06:00:00"/>
    <n v="1296712800"/>
    <d v="2011-02-03T06:00:00"/>
    <b v="0"/>
    <b v="0"/>
    <s v="theater/plays"/>
    <x v="3"/>
    <x v="3"/>
  </r>
  <r>
    <n v="45"/>
    <x v="0"/>
    <n v="12"/>
    <n v="108.92"/>
    <x v="1"/>
    <s v="USD"/>
    <n v="1428469200"/>
    <d v="2015-04-08T05:00:00"/>
    <n v="1428901200"/>
    <d v="2015-04-13T05:00:00"/>
    <b v="0"/>
    <b v="1"/>
    <s v="theater/plays"/>
    <x v="3"/>
    <x v="3"/>
  </r>
  <r>
    <n v="162"/>
    <x v="1"/>
    <n v="4065"/>
    <n v="29"/>
    <x v="4"/>
    <s v="GBP"/>
    <n v="1264399200"/>
    <d v="2010-01-25T06:00:00"/>
    <n v="1264831200"/>
    <d v="2010-01-30T06:00:00"/>
    <b v="0"/>
    <b v="1"/>
    <s v="technology/wearables"/>
    <x v="2"/>
    <x v="8"/>
  </r>
  <r>
    <n v="255"/>
    <x v="1"/>
    <n v="246"/>
    <n v="58.98"/>
    <x v="6"/>
    <s v="EUR"/>
    <n v="1501131600"/>
    <d v="2017-07-27T05:00:00"/>
    <n v="1505192400"/>
    <d v="2017-09-12T05:00:00"/>
    <b v="0"/>
    <b v="1"/>
    <s v="theater/plays"/>
    <x v="3"/>
    <x v="3"/>
  </r>
  <r>
    <n v="24"/>
    <x v="3"/>
    <n v="17"/>
    <n v="111.82"/>
    <x v="1"/>
    <s v="USD"/>
    <n v="1292738400"/>
    <d v="2010-12-19T06:00:00"/>
    <n v="1295676000"/>
    <d v="2011-01-22T06:00:00"/>
    <b v="0"/>
    <b v="0"/>
    <s v="theater/plays"/>
    <x v="3"/>
    <x v="3"/>
  </r>
  <r>
    <n v="124"/>
    <x v="1"/>
    <n v="2475"/>
    <n v="64"/>
    <x v="6"/>
    <s v="EUR"/>
    <n v="1288674000"/>
    <d v="2010-11-02T05:00:00"/>
    <n v="1292911200"/>
    <d v="2010-12-21T06:00:00"/>
    <b v="0"/>
    <b v="1"/>
    <s v="theater/plays"/>
    <x v="3"/>
    <x v="3"/>
  </r>
  <r>
    <n v="108"/>
    <x v="1"/>
    <n v="76"/>
    <n v="85.32"/>
    <x v="1"/>
    <s v="USD"/>
    <n v="1575093600"/>
    <d v="2019-11-30T06:00:00"/>
    <n v="1575439200"/>
    <d v="2019-12-04T06:00:00"/>
    <b v="0"/>
    <b v="0"/>
    <s v="theater/plays"/>
    <x v="3"/>
    <x v="3"/>
  </r>
  <r>
    <n v="670"/>
    <x v="1"/>
    <n v="54"/>
    <n v="74.48"/>
    <x v="1"/>
    <s v="USD"/>
    <n v="1435726800"/>
    <d v="2015-07-01T05:00:00"/>
    <n v="1438837200"/>
    <d v="2015-08-06T05:00:00"/>
    <b v="0"/>
    <b v="0"/>
    <s v="film &amp; video/animation"/>
    <x v="4"/>
    <x v="10"/>
  </r>
  <r>
    <n v="661"/>
    <x v="1"/>
    <n v="88"/>
    <n v="105.15"/>
    <x v="1"/>
    <s v="USD"/>
    <n v="1480226400"/>
    <d v="2016-11-27T06:00:00"/>
    <n v="1480485600"/>
    <d v="2016-11-30T06:00:00"/>
    <b v="0"/>
    <b v="0"/>
    <s v="music/jazz"/>
    <x v="1"/>
    <x v="17"/>
  </r>
  <r>
    <n v="122"/>
    <x v="1"/>
    <n v="85"/>
    <n v="56.19"/>
    <x v="4"/>
    <s v="GBP"/>
    <n v="1459054800"/>
    <d v="2016-03-27T05:00:00"/>
    <n v="1459141200"/>
    <d v="2016-03-28T05:00:00"/>
    <b v="0"/>
    <b v="0"/>
    <s v="music/metal"/>
    <x v="1"/>
    <x v="16"/>
  </r>
  <r>
    <n v="151"/>
    <x v="1"/>
    <n v="170"/>
    <n v="85.92"/>
    <x v="1"/>
    <s v="USD"/>
    <n v="1531630800"/>
    <d v="2018-07-15T05:00:00"/>
    <n v="1532322000"/>
    <d v="2018-07-23T05:00:00"/>
    <b v="0"/>
    <b v="0"/>
    <s v="photography/photography books"/>
    <x v="7"/>
    <x v="14"/>
  </r>
  <r>
    <n v="78"/>
    <x v="0"/>
    <n v="1684"/>
    <n v="57"/>
    <x v="1"/>
    <s v="USD"/>
    <n v="1421992800"/>
    <d v="2015-01-23T06:00:00"/>
    <n v="1426222800"/>
    <d v="2015-03-13T05:00:00"/>
    <b v="1"/>
    <b v="1"/>
    <s v="theater/plays"/>
    <x v="3"/>
    <x v="3"/>
  </r>
  <r>
    <n v="47"/>
    <x v="0"/>
    <n v="56"/>
    <n v="79.64"/>
    <x v="1"/>
    <s v="USD"/>
    <n v="1285563600"/>
    <d v="2010-09-27T05:00:00"/>
    <n v="1286773200"/>
    <d v="2010-10-11T05:00:00"/>
    <b v="0"/>
    <b v="1"/>
    <s v="film &amp; video/animation"/>
    <x v="4"/>
    <x v="10"/>
  </r>
  <r>
    <n v="301"/>
    <x v="1"/>
    <n v="330"/>
    <n v="41.02"/>
    <x v="1"/>
    <s v="USD"/>
    <n v="1523854800"/>
    <d v="2018-04-16T05:00:00"/>
    <n v="1523941200"/>
    <d v="2018-04-17T05:00:00"/>
    <b v="0"/>
    <b v="0"/>
    <s v="publishing/translations"/>
    <x v="5"/>
    <x v="18"/>
  </r>
  <r>
    <n v="70"/>
    <x v="0"/>
    <n v="838"/>
    <n v="48"/>
    <x v="1"/>
    <s v="USD"/>
    <n v="1529125200"/>
    <d v="2018-06-16T05:00:00"/>
    <n v="1529557200"/>
    <d v="2018-06-21T05:00:00"/>
    <b v="0"/>
    <b v="0"/>
    <s v="theater/plays"/>
    <x v="3"/>
    <x v="3"/>
  </r>
  <r>
    <n v="637"/>
    <x v="1"/>
    <n v="127"/>
    <n v="55.21"/>
    <x v="1"/>
    <s v="USD"/>
    <n v="1503982800"/>
    <d v="2017-08-29T05:00:00"/>
    <n v="1506574800"/>
    <d v="2017-09-28T05:00:00"/>
    <b v="0"/>
    <b v="0"/>
    <s v="games/video games"/>
    <x v="6"/>
    <x v="11"/>
  </r>
  <r>
    <n v="225"/>
    <x v="1"/>
    <n v="411"/>
    <n v="92.11"/>
    <x v="1"/>
    <s v="USD"/>
    <n v="1511416800"/>
    <d v="2017-11-23T06:00:00"/>
    <n v="1513576800"/>
    <d v="2017-12-18T06:00:00"/>
    <b v="0"/>
    <b v="0"/>
    <s v="music/rock"/>
    <x v="1"/>
    <x v="1"/>
  </r>
  <r>
    <n v="1497"/>
    <x v="1"/>
    <n v="180"/>
    <n v="83.18"/>
    <x v="4"/>
    <s v="GBP"/>
    <n v="1547704800"/>
    <d v="2019-01-17T06:00:00"/>
    <n v="1548309600"/>
    <d v="2019-01-24T06:00:00"/>
    <b v="0"/>
    <b v="1"/>
    <s v="games/video games"/>
    <x v="6"/>
    <x v="11"/>
  </r>
  <r>
    <n v="38"/>
    <x v="0"/>
    <n v="1000"/>
    <n v="40"/>
    <x v="1"/>
    <s v="USD"/>
    <n v="1469682000"/>
    <d v="2016-07-28T05:00:00"/>
    <n v="1471582800"/>
    <d v="2016-08-19T05:00:00"/>
    <b v="0"/>
    <b v="0"/>
    <s v="music/electric music"/>
    <x v="1"/>
    <x v="5"/>
  </r>
  <r>
    <n v="132"/>
    <x v="1"/>
    <n v="374"/>
    <n v="111.13"/>
    <x v="1"/>
    <s v="USD"/>
    <n v="1343451600"/>
    <d v="2012-07-28T05:00:00"/>
    <n v="1344315600"/>
    <d v="2012-08-07T05:00:00"/>
    <b v="0"/>
    <b v="0"/>
    <s v="technology/wearables"/>
    <x v="2"/>
    <x v="8"/>
  </r>
  <r>
    <n v="131"/>
    <x v="1"/>
    <n v="71"/>
    <n v="90.56"/>
    <x v="2"/>
    <s v="AUD"/>
    <n v="1315717200"/>
    <d v="2011-09-11T05:00:00"/>
    <n v="1316408400"/>
    <d v="2011-09-19T05:00:00"/>
    <b v="0"/>
    <b v="0"/>
    <s v="music/indie rock"/>
    <x v="1"/>
    <x v="7"/>
  </r>
  <r>
    <n v="168"/>
    <x v="1"/>
    <n v="203"/>
    <n v="61.11"/>
    <x v="1"/>
    <s v="USD"/>
    <n v="1430715600"/>
    <d v="2015-05-04T05:00:00"/>
    <n v="1431838800"/>
    <d v="2015-05-17T05:00:00"/>
    <b v="1"/>
    <b v="0"/>
    <s v="theater/plays"/>
    <x v="3"/>
    <x v="3"/>
  </r>
  <r>
    <n v="62"/>
    <x v="0"/>
    <n v="1482"/>
    <n v="83.02"/>
    <x v="2"/>
    <s v="AUD"/>
    <n v="1299564000"/>
    <d v="2011-03-08T06:00:00"/>
    <n v="1300510800"/>
    <d v="2011-03-19T05:00:00"/>
    <b v="0"/>
    <b v="1"/>
    <s v="music/rock"/>
    <x v="1"/>
    <x v="1"/>
  </r>
  <r>
    <n v="261"/>
    <x v="1"/>
    <n v="113"/>
    <n v="110.76"/>
    <x v="1"/>
    <s v="USD"/>
    <n v="1429160400"/>
    <d v="2015-04-16T05:00:00"/>
    <n v="1431061200"/>
    <d v="2015-05-08T05:00:00"/>
    <b v="0"/>
    <b v="0"/>
    <s v="publishing/translations"/>
    <x v="5"/>
    <x v="18"/>
  </r>
  <r>
    <n v="253"/>
    <x v="1"/>
    <n v="96"/>
    <n v="89.46"/>
    <x v="1"/>
    <s v="USD"/>
    <n v="1271307600"/>
    <d v="2010-04-15T05:00:00"/>
    <n v="1271480400"/>
    <d v="2010-04-17T05:00:00"/>
    <b v="0"/>
    <b v="0"/>
    <s v="theater/plays"/>
    <x v="3"/>
    <x v="3"/>
  </r>
  <r>
    <n v="79"/>
    <x v="0"/>
    <n v="106"/>
    <n v="57.85"/>
    <x v="1"/>
    <s v="USD"/>
    <n v="1456380000"/>
    <d v="2016-02-25T06:00:00"/>
    <n v="1456380000"/>
    <d v="2016-02-25T06:00:00"/>
    <b v="0"/>
    <b v="1"/>
    <s v="theater/plays"/>
    <x v="3"/>
    <x v="3"/>
  </r>
  <r>
    <n v="48"/>
    <x v="0"/>
    <n v="679"/>
    <n v="110"/>
    <x v="6"/>
    <s v="EUR"/>
    <n v="1470459600"/>
    <d v="2016-08-06T05:00:00"/>
    <n v="1472878800"/>
    <d v="2016-09-03T05:00:00"/>
    <b v="0"/>
    <b v="0"/>
    <s v="publishing/translations"/>
    <x v="5"/>
    <x v="18"/>
  </r>
  <r>
    <n v="259"/>
    <x v="1"/>
    <n v="498"/>
    <n v="103.97"/>
    <x v="5"/>
    <s v="CHF"/>
    <n v="1277269200"/>
    <d v="2010-06-23T05:00:00"/>
    <n v="1277355600"/>
    <d v="2010-06-24T05:00:00"/>
    <b v="0"/>
    <b v="1"/>
    <s v="games/video games"/>
    <x v="6"/>
    <x v="11"/>
  </r>
  <r>
    <n v="61"/>
    <x v="3"/>
    <n v="610"/>
    <n v="108"/>
    <x v="1"/>
    <s v="USD"/>
    <n v="1350709200"/>
    <d v="2012-10-20T05:00:00"/>
    <n v="1351054800"/>
    <d v="2012-10-24T05:00:00"/>
    <b v="0"/>
    <b v="1"/>
    <s v="theater/plays"/>
    <x v="3"/>
    <x v="3"/>
  </r>
  <r>
    <n v="304"/>
    <x v="1"/>
    <n v="180"/>
    <n v="48.93"/>
    <x v="4"/>
    <s v="GBP"/>
    <n v="1554613200"/>
    <d v="2019-04-07T05:00:00"/>
    <n v="1555563600"/>
    <d v="2019-04-18T05:00:00"/>
    <b v="0"/>
    <b v="0"/>
    <s v="technology/web"/>
    <x v="2"/>
    <x v="2"/>
  </r>
  <r>
    <n v="113"/>
    <x v="1"/>
    <n v="27"/>
    <n v="37.67"/>
    <x v="1"/>
    <s v="USD"/>
    <n v="1571029200"/>
    <d v="2019-10-14T05:00:00"/>
    <n v="1571634000"/>
    <d v="2019-10-21T05:00:00"/>
    <b v="0"/>
    <b v="0"/>
    <s v="film &amp; video/documentary"/>
    <x v="4"/>
    <x v="4"/>
  </r>
  <r>
    <n v="217"/>
    <x v="1"/>
    <n v="2331"/>
    <n v="65"/>
    <x v="1"/>
    <s v="USD"/>
    <n v="1299736800"/>
    <d v="2011-03-10T06:00:00"/>
    <n v="1300856400"/>
    <d v="2011-03-23T05:00:00"/>
    <b v="0"/>
    <b v="0"/>
    <s v="theater/plays"/>
    <x v="3"/>
    <x v="3"/>
  </r>
  <r>
    <n v="927"/>
    <x v="1"/>
    <n v="113"/>
    <n v="106.61"/>
    <x v="1"/>
    <s v="USD"/>
    <n v="1435208400"/>
    <d v="2015-06-25T05:00:00"/>
    <n v="1439874000"/>
    <d v="2015-08-18T05:00:00"/>
    <b v="0"/>
    <b v="0"/>
    <s v="food/food trucks"/>
    <x v="0"/>
    <x v="0"/>
  </r>
  <r>
    <n v="34"/>
    <x v="0"/>
    <n v="1220"/>
    <n v="27.01"/>
    <x v="2"/>
    <s v="AUD"/>
    <n v="1437973200"/>
    <d v="2015-07-27T05:00:00"/>
    <n v="1438318800"/>
    <d v="2015-07-31T05:00:00"/>
    <b v="0"/>
    <b v="0"/>
    <s v="games/video games"/>
    <x v="6"/>
    <x v="11"/>
  </r>
  <r>
    <n v="197"/>
    <x v="1"/>
    <n v="164"/>
    <n v="91.16"/>
    <x v="1"/>
    <s v="USD"/>
    <n v="1416895200"/>
    <d v="2014-11-25T06:00:00"/>
    <n v="1419400800"/>
    <d v="2014-12-24T06:00:00"/>
    <b v="0"/>
    <b v="0"/>
    <s v="theater/plays"/>
    <x v="3"/>
    <x v="3"/>
  </r>
  <r>
    <n v="1"/>
    <x v="0"/>
    <n v="1"/>
    <n v="1"/>
    <x v="1"/>
    <s v="USD"/>
    <n v="1319000400"/>
    <d v="2011-10-19T05:00:00"/>
    <n v="1320555600"/>
    <d v="2011-11-06T05:00:00"/>
    <b v="0"/>
    <b v="0"/>
    <s v="theater/plays"/>
    <x v="3"/>
    <x v="3"/>
  </r>
  <r>
    <n v="1021"/>
    <x v="1"/>
    <n v="164"/>
    <n v="56.05"/>
    <x v="1"/>
    <s v="USD"/>
    <n v="1424498400"/>
    <d v="2015-02-21T06:00:00"/>
    <n v="1425103200"/>
    <d v="2015-02-28T06:00:00"/>
    <b v="0"/>
    <b v="1"/>
    <s v="music/electric music"/>
    <x v="1"/>
    <x v="5"/>
  </r>
  <r>
    <n v="282"/>
    <x v="1"/>
    <n v="336"/>
    <n v="31.02"/>
    <x v="1"/>
    <s v="USD"/>
    <n v="1526274000"/>
    <d v="2018-05-14T05:00:00"/>
    <n v="1526878800"/>
    <d v="2018-05-21T05:00:00"/>
    <b v="0"/>
    <b v="1"/>
    <s v="technology/wearables"/>
    <x v="2"/>
    <x v="8"/>
  </r>
  <r>
    <n v="25"/>
    <x v="0"/>
    <n v="37"/>
    <n v="66.510000000000005"/>
    <x v="6"/>
    <s v="EUR"/>
    <n v="1287896400"/>
    <d v="2010-10-24T05:00:00"/>
    <n v="1288674000"/>
    <d v="2010-11-02T05:00:00"/>
    <b v="0"/>
    <b v="0"/>
    <s v="music/electric music"/>
    <x v="1"/>
    <x v="5"/>
  </r>
  <r>
    <n v="143"/>
    <x v="1"/>
    <n v="1917"/>
    <n v="89.01"/>
    <x v="1"/>
    <s v="USD"/>
    <n v="1495515600"/>
    <d v="2017-05-23T05:00:00"/>
    <n v="1495602000"/>
    <d v="2017-05-24T05:00:00"/>
    <b v="0"/>
    <b v="0"/>
    <s v="music/indie rock"/>
    <x v="1"/>
    <x v="7"/>
  </r>
  <r>
    <n v="145"/>
    <x v="1"/>
    <n v="95"/>
    <n v="103.46"/>
    <x v="1"/>
    <s v="USD"/>
    <n v="1364878800"/>
    <d v="2013-04-02T05:00:00"/>
    <n v="1366434000"/>
    <d v="2013-04-20T05:00:00"/>
    <b v="0"/>
    <b v="0"/>
    <s v="technology/web"/>
    <x v="2"/>
    <x v="2"/>
  </r>
  <r>
    <n v="359"/>
    <x v="1"/>
    <n v="147"/>
    <n v="95.28"/>
    <x v="1"/>
    <s v="USD"/>
    <n v="1567918800"/>
    <d v="2019-09-08T05:00:00"/>
    <n v="1568350800"/>
    <d v="2019-09-13T05:00:00"/>
    <b v="0"/>
    <b v="0"/>
    <s v="theater/plays"/>
    <x v="3"/>
    <x v="3"/>
  </r>
  <r>
    <n v="186"/>
    <x v="1"/>
    <n v="86"/>
    <n v="75.900000000000006"/>
    <x v="1"/>
    <s v="USD"/>
    <n v="1524459600"/>
    <d v="2018-04-23T05:00:00"/>
    <n v="1525928400"/>
    <d v="2018-05-10T05:00:00"/>
    <b v="0"/>
    <b v="1"/>
    <s v="theater/plays"/>
    <x v="3"/>
    <x v="3"/>
  </r>
  <r>
    <n v="595"/>
    <x v="1"/>
    <n v="83"/>
    <n v="107.58"/>
    <x v="1"/>
    <s v="USD"/>
    <n v="1333688400"/>
    <d v="2012-04-06T05:00:00"/>
    <n v="1336885200"/>
    <d v="2012-05-13T05:00:00"/>
    <b v="0"/>
    <b v="0"/>
    <s v="film &amp; video/documentary"/>
    <x v="4"/>
    <x v="4"/>
  </r>
  <r>
    <n v="59"/>
    <x v="0"/>
    <n v="60"/>
    <n v="51.32"/>
    <x v="1"/>
    <s v="USD"/>
    <n v="1389506400"/>
    <d v="2014-01-12T06:00:00"/>
    <n v="1389679200"/>
    <d v="2014-01-14T06:00:00"/>
    <b v="0"/>
    <b v="0"/>
    <s v="film &amp; video/television"/>
    <x v="4"/>
    <x v="19"/>
  </r>
  <r>
    <n v="15"/>
    <x v="0"/>
    <n v="296"/>
    <n v="71.98"/>
    <x v="1"/>
    <s v="USD"/>
    <n v="1536642000"/>
    <d v="2018-09-11T05:00:00"/>
    <n v="1538283600"/>
    <d v="2018-09-30T05:00:00"/>
    <b v="0"/>
    <b v="0"/>
    <s v="food/food trucks"/>
    <x v="0"/>
    <x v="0"/>
  </r>
  <r>
    <n v="120"/>
    <x v="1"/>
    <n v="676"/>
    <n v="108.95"/>
    <x v="1"/>
    <s v="USD"/>
    <n v="1348290000"/>
    <d v="2012-09-22T05:00:00"/>
    <n v="1348808400"/>
    <d v="2012-09-28T05:00:00"/>
    <b v="0"/>
    <b v="0"/>
    <s v="publishing/radio &amp; podcasts"/>
    <x v="5"/>
    <x v="15"/>
  </r>
  <r>
    <n v="269"/>
    <x v="1"/>
    <n v="361"/>
    <n v="35"/>
    <x v="2"/>
    <s v="AUD"/>
    <n v="1408856400"/>
    <d v="2014-08-24T05:00:00"/>
    <n v="1410152400"/>
    <d v="2014-09-08T05:00:00"/>
    <b v="0"/>
    <b v="0"/>
    <s v="technology/web"/>
    <x v="2"/>
    <x v="2"/>
  </r>
  <r>
    <n v="377"/>
    <x v="1"/>
    <n v="131"/>
    <n v="94.94"/>
    <x v="1"/>
    <s v="USD"/>
    <n v="1505192400"/>
    <d v="2017-09-12T05:00:00"/>
    <n v="1505797200"/>
    <d v="2017-09-19T05:00:00"/>
    <b v="0"/>
    <b v="0"/>
    <s v="food/food trucks"/>
    <x v="0"/>
    <x v="0"/>
  </r>
  <r>
    <n v="727"/>
    <x v="1"/>
    <n v="126"/>
    <n v="109.65"/>
    <x v="1"/>
    <s v="USD"/>
    <n v="1554786000"/>
    <d v="2019-04-09T05:00:00"/>
    <n v="1554872400"/>
    <d v="2019-04-10T05:00:00"/>
    <b v="0"/>
    <b v="1"/>
    <s v="technology/wearables"/>
    <x v="2"/>
    <x v="8"/>
  </r>
  <r>
    <n v="87"/>
    <x v="0"/>
    <n v="3304"/>
    <n v="44"/>
    <x v="6"/>
    <s v="EUR"/>
    <n v="1510898400"/>
    <d v="2017-11-17T06:00:00"/>
    <n v="1513922400"/>
    <d v="2017-12-22T06:00:00"/>
    <b v="0"/>
    <b v="0"/>
    <s v="publishing/fiction"/>
    <x v="5"/>
    <x v="13"/>
  </r>
  <r>
    <n v="88"/>
    <x v="0"/>
    <n v="73"/>
    <n v="86.79"/>
    <x v="1"/>
    <s v="USD"/>
    <n v="1442552400"/>
    <d v="2015-09-18T05:00:00"/>
    <n v="1442638800"/>
    <d v="2015-09-19T05:00:00"/>
    <b v="0"/>
    <b v="0"/>
    <s v="theater/plays"/>
    <x v="3"/>
    <x v="3"/>
  </r>
  <r>
    <n v="174"/>
    <x v="1"/>
    <n v="275"/>
    <n v="30.99"/>
    <x v="1"/>
    <s v="USD"/>
    <n v="1316667600"/>
    <d v="2011-09-22T05:00:00"/>
    <n v="1317186000"/>
    <d v="2011-09-28T05:00:00"/>
    <b v="0"/>
    <b v="0"/>
    <s v="film &amp; video/television"/>
    <x v="4"/>
    <x v="19"/>
  </r>
  <r>
    <n v="118"/>
    <x v="1"/>
    <n v="67"/>
    <n v="94.79"/>
    <x v="1"/>
    <s v="USD"/>
    <n v="1390716000"/>
    <d v="2014-01-26T06:00:00"/>
    <n v="1391234400"/>
    <d v="2014-02-01T06:00:00"/>
    <b v="0"/>
    <b v="0"/>
    <s v="photography/photography books"/>
    <x v="7"/>
    <x v="14"/>
  </r>
  <r>
    <n v="215"/>
    <x v="1"/>
    <n v="154"/>
    <n v="69.790000000000006"/>
    <x v="1"/>
    <s v="USD"/>
    <n v="1402894800"/>
    <d v="2014-06-16T05:00:00"/>
    <n v="1404363600"/>
    <d v="2014-07-03T05:00:00"/>
    <b v="0"/>
    <b v="1"/>
    <s v="film &amp; video/documentary"/>
    <x v="4"/>
    <x v="4"/>
  </r>
  <r>
    <n v="149"/>
    <x v="1"/>
    <n v="1782"/>
    <n v="63"/>
    <x v="1"/>
    <s v="USD"/>
    <n v="1429246800"/>
    <d v="2015-04-17T05:00:00"/>
    <n v="1429592400"/>
    <d v="2015-04-21T05:00:00"/>
    <b v="0"/>
    <b v="1"/>
    <s v="games/mobile games"/>
    <x v="6"/>
    <x v="20"/>
  </r>
  <r>
    <n v="219"/>
    <x v="1"/>
    <n v="903"/>
    <n v="110.03"/>
    <x v="1"/>
    <s v="USD"/>
    <n v="1412485200"/>
    <d v="2014-10-05T05:00:00"/>
    <n v="1413608400"/>
    <d v="2014-10-18T05:00:00"/>
    <b v="0"/>
    <b v="0"/>
    <s v="games/video games"/>
    <x v="6"/>
    <x v="11"/>
  </r>
  <r>
    <n v="64"/>
    <x v="0"/>
    <n v="3387"/>
    <n v="26"/>
    <x v="1"/>
    <s v="USD"/>
    <n v="1417068000"/>
    <d v="2014-11-27T06:00:00"/>
    <n v="1419400800"/>
    <d v="2014-12-24T06:00:00"/>
    <b v="0"/>
    <b v="0"/>
    <s v="publishing/fiction"/>
    <x v="5"/>
    <x v="13"/>
  </r>
  <r>
    <n v="19"/>
    <x v="0"/>
    <n v="662"/>
    <n v="49.99"/>
    <x v="0"/>
    <s v="CAD"/>
    <n v="1448344800"/>
    <d v="2015-11-24T06:00:00"/>
    <n v="1448604000"/>
    <d v="2015-11-27T06:00:00"/>
    <b v="1"/>
    <b v="0"/>
    <s v="theater/plays"/>
    <x v="3"/>
    <x v="3"/>
  </r>
  <r>
    <n v="368"/>
    <x v="1"/>
    <n v="94"/>
    <n v="101.72"/>
    <x v="6"/>
    <s v="EUR"/>
    <n v="1557723600"/>
    <d v="2019-05-13T05:00:00"/>
    <n v="1562302800"/>
    <d v="2019-07-05T05:00:00"/>
    <b v="0"/>
    <b v="0"/>
    <s v="photography/photography books"/>
    <x v="7"/>
    <x v="14"/>
  </r>
  <r>
    <n v="160"/>
    <x v="1"/>
    <n v="180"/>
    <n v="47.08"/>
    <x v="1"/>
    <s v="USD"/>
    <n v="1537333200"/>
    <d v="2018-09-19T05:00:00"/>
    <n v="1537678800"/>
    <d v="2018-09-23T05:00:00"/>
    <b v="0"/>
    <b v="0"/>
    <s v="theater/plays"/>
    <x v="3"/>
    <x v="3"/>
  </r>
  <r>
    <n v="39"/>
    <x v="0"/>
    <n v="774"/>
    <n v="89.94"/>
    <x v="1"/>
    <s v="USD"/>
    <n v="1471150800"/>
    <d v="2016-08-14T05:00:00"/>
    <n v="1473570000"/>
    <d v="2016-09-11T05:00:00"/>
    <b v="0"/>
    <b v="1"/>
    <s v="theater/plays"/>
    <x v="3"/>
    <x v="3"/>
  </r>
  <r>
    <n v="51"/>
    <x v="0"/>
    <n v="672"/>
    <n v="78.97"/>
    <x v="0"/>
    <s v="CAD"/>
    <n v="1273640400"/>
    <d v="2010-05-12T05:00:00"/>
    <n v="1273899600"/>
    <d v="2010-05-15T05:00:00"/>
    <b v="0"/>
    <b v="0"/>
    <s v="theater/plays"/>
    <x v="3"/>
    <x v="3"/>
  </r>
  <r>
    <n v="60"/>
    <x v="3"/>
    <n v="532"/>
    <n v="80.069999999999993"/>
    <x v="1"/>
    <s v="USD"/>
    <n v="1282885200"/>
    <d v="2010-08-27T05:00:00"/>
    <n v="1284008400"/>
    <d v="2010-09-09T05:00:00"/>
    <b v="0"/>
    <b v="0"/>
    <s v="music/rock"/>
    <x v="1"/>
    <x v="1"/>
  </r>
  <r>
    <n v="3"/>
    <x v="3"/>
    <n v="55"/>
    <n v="86.47"/>
    <x v="2"/>
    <s v="AUD"/>
    <n v="1422943200"/>
    <d v="2015-02-03T06:00:00"/>
    <n v="1425103200"/>
    <d v="2015-02-28T06:00:00"/>
    <b v="0"/>
    <b v="0"/>
    <s v="food/food trucks"/>
    <x v="0"/>
    <x v="0"/>
  </r>
  <r>
    <n v="155"/>
    <x v="1"/>
    <n v="533"/>
    <n v="28"/>
    <x v="3"/>
    <s v="DKK"/>
    <n v="1319605200"/>
    <d v="2011-10-26T05:00:00"/>
    <n v="1320991200"/>
    <d v="2011-11-11T06:00:00"/>
    <b v="0"/>
    <b v="0"/>
    <s v="film &amp; video/drama"/>
    <x v="4"/>
    <x v="6"/>
  </r>
  <r>
    <n v="101"/>
    <x v="1"/>
    <n v="2443"/>
    <n v="68"/>
    <x v="4"/>
    <s v="GBP"/>
    <n v="1385704800"/>
    <d v="2013-11-29T06:00:00"/>
    <n v="1386828000"/>
    <d v="2013-12-12T06:00:00"/>
    <b v="0"/>
    <b v="0"/>
    <s v="technology/web"/>
    <x v="2"/>
    <x v="2"/>
  </r>
  <r>
    <n v="116"/>
    <x v="1"/>
    <n v="89"/>
    <n v="43.08"/>
    <x v="1"/>
    <s v="USD"/>
    <n v="1515736800"/>
    <d v="2018-01-12T06:00:00"/>
    <n v="1517119200"/>
    <d v="2018-01-28T06:00:00"/>
    <b v="0"/>
    <b v="1"/>
    <s v="theater/plays"/>
    <x v="3"/>
    <x v="3"/>
  </r>
  <r>
    <n v="311"/>
    <x v="1"/>
    <n v="159"/>
    <n v="87.96"/>
    <x v="1"/>
    <s v="USD"/>
    <n v="1313125200"/>
    <d v="2011-08-12T05:00:00"/>
    <n v="1315026000"/>
    <d v="2011-09-03T05:00:00"/>
    <b v="0"/>
    <b v="0"/>
    <s v="music/world music"/>
    <x v="1"/>
    <x v="21"/>
  </r>
  <r>
    <n v="90"/>
    <x v="0"/>
    <n v="940"/>
    <n v="94.99"/>
    <x v="5"/>
    <s v="CHF"/>
    <n v="1308459600"/>
    <d v="2011-06-19T05:00:00"/>
    <n v="1312693200"/>
    <d v="2011-08-07T05:00:00"/>
    <b v="0"/>
    <b v="1"/>
    <s v="film &amp; video/documentary"/>
    <x v="4"/>
    <x v="4"/>
  </r>
  <r>
    <n v="71"/>
    <x v="0"/>
    <n v="117"/>
    <n v="46.91"/>
    <x v="1"/>
    <s v="USD"/>
    <n v="1362636000"/>
    <d v="2013-03-07T06:00:00"/>
    <n v="1363064400"/>
    <d v="2013-03-12T05:00:00"/>
    <b v="0"/>
    <b v="1"/>
    <s v="theater/plays"/>
    <x v="3"/>
    <x v="3"/>
  </r>
  <r>
    <n v="3"/>
    <x v="3"/>
    <n v="58"/>
    <n v="46.91"/>
    <x v="1"/>
    <s v="USD"/>
    <n v="1402117200"/>
    <d v="2014-06-07T05:00:00"/>
    <n v="1403154000"/>
    <d v="2014-06-19T05:00:00"/>
    <b v="0"/>
    <b v="1"/>
    <s v="film &amp; video/drama"/>
    <x v="4"/>
    <x v="6"/>
  </r>
  <r>
    <n v="262"/>
    <x v="1"/>
    <n v="50"/>
    <n v="94.24"/>
    <x v="1"/>
    <s v="USD"/>
    <n v="1286341200"/>
    <d v="2010-10-06T05:00:00"/>
    <n v="1286859600"/>
    <d v="2010-10-12T05:00:00"/>
    <b v="0"/>
    <b v="0"/>
    <s v="publishing/nonfiction"/>
    <x v="5"/>
    <x v="9"/>
  </r>
  <r>
    <n v="96"/>
    <x v="0"/>
    <n v="115"/>
    <n v="80.14"/>
    <x v="1"/>
    <s v="USD"/>
    <n v="1348808400"/>
    <d v="2012-09-28T05:00:00"/>
    <n v="1349326800"/>
    <d v="2012-10-04T05:00:00"/>
    <b v="0"/>
    <b v="0"/>
    <s v="games/mobile games"/>
    <x v="6"/>
    <x v="20"/>
  </r>
  <r>
    <n v="21"/>
    <x v="0"/>
    <n v="326"/>
    <n v="59.04"/>
    <x v="1"/>
    <s v="USD"/>
    <n v="1429592400"/>
    <d v="2015-04-21T05:00:00"/>
    <n v="1430974800"/>
    <d v="2015-05-07T05:00:00"/>
    <b v="0"/>
    <b v="1"/>
    <s v="technology/wearables"/>
    <x v="2"/>
    <x v="8"/>
  </r>
  <r>
    <n v="223"/>
    <x v="1"/>
    <n v="186"/>
    <n v="65.989999999999995"/>
    <x v="1"/>
    <s v="USD"/>
    <n v="1519538400"/>
    <d v="2018-02-25T06:00:00"/>
    <n v="1519970400"/>
    <d v="2018-03-02T06:00:00"/>
    <b v="0"/>
    <b v="0"/>
    <s v="film &amp; video/documentary"/>
    <x v="4"/>
    <x v="4"/>
  </r>
  <r>
    <n v="102"/>
    <x v="1"/>
    <n v="1071"/>
    <n v="60.99"/>
    <x v="1"/>
    <s v="USD"/>
    <n v="1434085200"/>
    <d v="2015-06-12T05:00:00"/>
    <n v="1434603600"/>
    <d v="2015-06-18T05:00:00"/>
    <b v="0"/>
    <b v="0"/>
    <s v="technology/web"/>
    <x v="2"/>
    <x v="2"/>
  </r>
  <r>
    <n v="230"/>
    <x v="1"/>
    <n v="117"/>
    <n v="98.31"/>
    <x v="1"/>
    <s v="USD"/>
    <n v="1333688400"/>
    <d v="2012-04-06T05:00:00"/>
    <n v="1337230800"/>
    <d v="2012-05-17T05:00:00"/>
    <b v="0"/>
    <b v="0"/>
    <s v="technology/web"/>
    <x v="2"/>
    <x v="2"/>
  </r>
  <r>
    <n v="136"/>
    <x v="1"/>
    <n v="70"/>
    <n v="104.6"/>
    <x v="1"/>
    <s v="USD"/>
    <n v="1277701200"/>
    <d v="2010-06-28T05:00:00"/>
    <n v="1279429200"/>
    <d v="2010-07-18T05:00:00"/>
    <b v="0"/>
    <b v="0"/>
    <s v="music/indie rock"/>
    <x v="1"/>
    <x v="7"/>
  </r>
  <r>
    <n v="129"/>
    <x v="1"/>
    <n v="135"/>
    <n v="86.07"/>
    <x v="1"/>
    <s v="USD"/>
    <n v="1560747600"/>
    <d v="2019-06-17T05:00:00"/>
    <n v="1561438800"/>
    <d v="2019-06-25T05:00:00"/>
    <b v="0"/>
    <b v="0"/>
    <s v="theater/plays"/>
    <x v="3"/>
    <x v="3"/>
  </r>
  <r>
    <n v="237"/>
    <x v="1"/>
    <n v="768"/>
    <n v="76.989999999999995"/>
    <x v="5"/>
    <s v="CHF"/>
    <n v="1410066000"/>
    <d v="2014-09-07T05:00:00"/>
    <n v="1410498000"/>
    <d v="2014-09-12T05:00:00"/>
    <b v="0"/>
    <b v="0"/>
    <s v="technology/wearables"/>
    <x v="2"/>
    <x v="8"/>
  </r>
  <r>
    <n v="17"/>
    <x v="3"/>
    <n v="51"/>
    <n v="29.76"/>
    <x v="1"/>
    <s v="USD"/>
    <n v="1320732000"/>
    <d v="2011-11-08T06:00:00"/>
    <n v="1322460000"/>
    <d v="2011-11-28T06:00:00"/>
    <b v="0"/>
    <b v="0"/>
    <s v="theater/plays"/>
    <x v="3"/>
    <x v="3"/>
  </r>
  <r>
    <n v="112"/>
    <x v="1"/>
    <n v="199"/>
    <n v="46.92"/>
    <x v="1"/>
    <s v="USD"/>
    <n v="1465794000"/>
    <d v="2016-06-13T05:00:00"/>
    <n v="1466312400"/>
    <d v="2016-06-19T05:00:00"/>
    <b v="0"/>
    <b v="1"/>
    <s v="theater/plays"/>
    <x v="3"/>
    <x v="3"/>
  </r>
  <r>
    <n v="121"/>
    <x v="1"/>
    <n v="107"/>
    <n v="105.19"/>
    <x v="1"/>
    <s v="USD"/>
    <n v="1500958800"/>
    <d v="2017-07-25T05:00:00"/>
    <n v="1501736400"/>
    <d v="2017-08-03T05:00:00"/>
    <b v="0"/>
    <b v="0"/>
    <s v="technology/wearables"/>
    <x v="2"/>
    <x v="8"/>
  </r>
  <r>
    <n v="220"/>
    <x v="1"/>
    <n v="195"/>
    <n v="69.91"/>
    <x v="1"/>
    <s v="USD"/>
    <n v="1357020000"/>
    <d v="2013-01-01T06:00:00"/>
    <n v="1361512800"/>
    <d v="2013-02-22T06:00:00"/>
    <b v="0"/>
    <b v="0"/>
    <s v="music/indie rock"/>
    <x v="1"/>
    <x v="7"/>
  </r>
  <r>
    <n v="1"/>
    <x v="0"/>
    <n v="1"/>
    <n v="1"/>
    <x v="1"/>
    <s v="USD"/>
    <n v="1544940000"/>
    <d v="2018-12-16T06:00:00"/>
    <n v="1545026400"/>
    <d v="2018-12-17T06:00:00"/>
    <b v="0"/>
    <b v="0"/>
    <s v="music/rock"/>
    <x v="1"/>
    <x v="1"/>
  </r>
  <r>
    <n v="64"/>
    <x v="0"/>
    <n v="1467"/>
    <n v="60.01"/>
    <x v="1"/>
    <s v="USD"/>
    <n v="1402290000"/>
    <d v="2014-06-09T05:00:00"/>
    <n v="1406696400"/>
    <d v="2014-07-30T05:00:00"/>
    <b v="0"/>
    <b v="0"/>
    <s v="music/electric music"/>
    <x v="1"/>
    <x v="5"/>
  </r>
  <r>
    <n v="423"/>
    <x v="1"/>
    <n v="3376"/>
    <n v="52.01"/>
    <x v="1"/>
    <s v="USD"/>
    <n v="1487311200"/>
    <d v="2017-02-17T06:00:00"/>
    <n v="1487916000"/>
    <d v="2017-02-24T06:00:00"/>
    <b v="0"/>
    <b v="0"/>
    <s v="music/indie rock"/>
    <x v="1"/>
    <x v="7"/>
  </r>
  <r>
    <n v="93"/>
    <x v="0"/>
    <n v="5681"/>
    <n v="31"/>
    <x v="1"/>
    <s v="USD"/>
    <n v="1350622800"/>
    <d v="2012-10-19T05:00:00"/>
    <n v="1351141200"/>
    <d v="2012-10-25T05:00:00"/>
    <b v="0"/>
    <b v="0"/>
    <s v="theater/plays"/>
    <x v="3"/>
    <x v="3"/>
  </r>
  <r>
    <n v="59"/>
    <x v="0"/>
    <n v="1059"/>
    <n v="95.04"/>
    <x v="1"/>
    <s v="USD"/>
    <n v="1463029200"/>
    <d v="2016-05-12T05:00:00"/>
    <n v="1465016400"/>
    <d v="2016-06-04T05:00:00"/>
    <b v="0"/>
    <b v="1"/>
    <s v="music/indie rock"/>
    <x v="1"/>
    <x v="7"/>
  </r>
  <r>
    <n v="65"/>
    <x v="0"/>
    <n v="1194"/>
    <n v="75.97"/>
    <x v="1"/>
    <s v="USD"/>
    <n v="1269493200"/>
    <d v="2010-03-25T05:00:00"/>
    <n v="1270789200"/>
    <d v="2010-04-09T05:00:00"/>
    <b v="0"/>
    <b v="0"/>
    <s v="theater/plays"/>
    <x v="3"/>
    <x v="3"/>
  </r>
  <r>
    <n v="74"/>
    <x v="3"/>
    <n v="379"/>
    <n v="71.010000000000005"/>
    <x v="2"/>
    <s v="AUD"/>
    <n v="1570251600"/>
    <d v="2019-10-05T05:00:00"/>
    <n v="1572325200"/>
    <d v="2019-10-29T05:00:00"/>
    <b v="0"/>
    <b v="0"/>
    <s v="music/rock"/>
    <x v="1"/>
    <x v="1"/>
  </r>
  <r>
    <n v="53"/>
    <x v="0"/>
    <n v="30"/>
    <n v="73.73"/>
    <x v="2"/>
    <s v="AUD"/>
    <n v="1388383200"/>
    <d v="2013-12-30T06:00:00"/>
    <n v="1389420000"/>
    <d v="2014-01-11T06:00:00"/>
    <b v="0"/>
    <b v="0"/>
    <s v="photography/photography books"/>
    <x v="7"/>
    <x v="14"/>
  </r>
  <r>
    <n v="221"/>
    <x v="1"/>
    <n v="41"/>
    <n v="113.17"/>
    <x v="1"/>
    <s v="USD"/>
    <n v="1449554400"/>
    <d v="2015-12-08T06:00:00"/>
    <n v="1449640800"/>
    <d v="2015-12-09T06:00:00"/>
    <b v="0"/>
    <b v="0"/>
    <s v="music/rock"/>
    <x v="1"/>
    <x v="1"/>
  </r>
  <r>
    <n v="100"/>
    <x v="1"/>
    <n v="1821"/>
    <n v="105.01"/>
    <x v="1"/>
    <s v="USD"/>
    <n v="1553662800"/>
    <d v="2019-03-27T05:00:00"/>
    <n v="1555218000"/>
    <d v="2019-04-14T05:00:00"/>
    <b v="0"/>
    <b v="1"/>
    <s v="theater/plays"/>
    <x v="3"/>
    <x v="3"/>
  </r>
  <r>
    <n v="162"/>
    <x v="1"/>
    <n v="164"/>
    <n v="79.180000000000007"/>
    <x v="1"/>
    <s v="USD"/>
    <n v="1556341200"/>
    <d v="2019-04-27T05:00:00"/>
    <n v="1557723600"/>
    <d v="2019-05-13T05:00:00"/>
    <b v="0"/>
    <b v="0"/>
    <s v="technology/wearables"/>
    <x v="2"/>
    <x v="8"/>
  </r>
  <r>
    <n v="78"/>
    <x v="0"/>
    <n v="75"/>
    <n v="57.33"/>
    <x v="1"/>
    <s v="USD"/>
    <n v="1442984400"/>
    <d v="2015-09-23T05:00:00"/>
    <n v="1443502800"/>
    <d v="2015-09-29T05:00:00"/>
    <b v="0"/>
    <b v="1"/>
    <s v="technology/web"/>
    <x v="2"/>
    <x v="2"/>
  </r>
  <r>
    <n v="150"/>
    <x v="1"/>
    <n v="157"/>
    <n v="58.18"/>
    <x v="5"/>
    <s v="CHF"/>
    <n v="1544248800"/>
    <d v="2018-12-08T06:00:00"/>
    <n v="1546840800"/>
    <d v="2019-01-07T06:00:00"/>
    <b v="0"/>
    <b v="0"/>
    <s v="music/rock"/>
    <x v="1"/>
    <x v="1"/>
  </r>
  <r>
    <n v="253"/>
    <x v="1"/>
    <n v="246"/>
    <n v="36.03"/>
    <x v="1"/>
    <s v="USD"/>
    <n v="1508475600"/>
    <d v="2017-10-20T05:00:00"/>
    <n v="1512712800"/>
    <d v="2017-12-08T06:00:00"/>
    <b v="0"/>
    <b v="1"/>
    <s v="photography/photography books"/>
    <x v="7"/>
    <x v="14"/>
  </r>
  <r>
    <n v="100"/>
    <x v="1"/>
    <n v="1396"/>
    <n v="107.99"/>
    <x v="1"/>
    <s v="USD"/>
    <n v="1507438800"/>
    <d v="2017-10-08T05:00:00"/>
    <n v="1507525200"/>
    <d v="2017-10-09T05:00:00"/>
    <b v="0"/>
    <b v="0"/>
    <s v="theater/plays"/>
    <x v="3"/>
    <x v="3"/>
  </r>
  <r>
    <n v="122"/>
    <x v="1"/>
    <n v="2506"/>
    <n v="44.01"/>
    <x v="1"/>
    <s v="USD"/>
    <n v="1501563600"/>
    <d v="2017-08-01T05:00:00"/>
    <n v="1504328400"/>
    <d v="2017-09-02T05:00:00"/>
    <b v="0"/>
    <b v="0"/>
    <s v="technology/web"/>
    <x v="2"/>
    <x v="2"/>
  </r>
  <r>
    <n v="137"/>
    <x v="1"/>
    <n v="244"/>
    <n v="55.08"/>
    <x v="1"/>
    <s v="USD"/>
    <n v="1292997600"/>
    <d v="2010-12-22T06:00:00"/>
    <n v="1293343200"/>
    <d v="2010-12-26T06:00:00"/>
    <b v="0"/>
    <b v="0"/>
    <s v="photography/photography books"/>
    <x v="7"/>
    <x v="14"/>
  </r>
  <r>
    <n v="416"/>
    <x v="1"/>
    <n v="146"/>
    <n v="74"/>
    <x v="2"/>
    <s v="AUD"/>
    <n v="1370840400"/>
    <d v="2013-06-10T05:00:00"/>
    <n v="1371704400"/>
    <d v="2013-06-20T05:00:00"/>
    <b v="0"/>
    <b v="0"/>
    <s v="theater/plays"/>
    <x v="3"/>
    <x v="3"/>
  </r>
  <r>
    <n v="31"/>
    <x v="0"/>
    <n v="955"/>
    <n v="42"/>
    <x v="3"/>
    <s v="DKK"/>
    <n v="1550815200"/>
    <d v="2019-02-22T06:00:00"/>
    <n v="1552798800"/>
    <d v="2019-03-17T05:00:00"/>
    <b v="0"/>
    <b v="1"/>
    <s v="music/indie rock"/>
    <x v="1"/>
    <x v="7"/>
  </r>
  <r>
    <n v="424"/>
    <x v="1"/>
    <n v="1267"/>
    <n v="77.989999999999995"/>
    <x v="1"/>
    <s v="USD"/>
    <n v="1339909200"/>
    <d v="2012-06-17T05:00:00"/>
    <n v="1342328400"/>
    <d v="2012-07-15T05:00:00"/>
    <b v="0"/>
    <b v="1"/>
    <s v="film &amp; video/shorts"/>
    <x v="4"/>
    <x v="12"/>
  </r>
  <r>
    <n v="3"/>
    <x v="0"/>
    <n v="67"/>
    <n v="82.51"/>
    <x v="1"/>
    <s v="USD"/>
    <n v="1501736400"/>
    <d v="2017-08-03T05:00:00"/>
    <n v="1502341200"/>
    <d v="2017-08-10T05:00:00"/>
    <b v="0"/>
    <b v="0"/>
    <s v="music/indie rock"/>
    <x v="1"/>
    <x v="7"/>
  </r>
  <r>
    <n v="11"/>
    <x v="0"/>
    <n v="5"/>
    <n v="104.2"/>
    <x v="1"/>
    <s v="USD"/>
    <n v="1395291600"/>
    <d v="2014-03-20T05:00:00"/>
    <n v="1397192400"/>
    <d v="2014-04-11T05:00:00"/>
    <b v="0"/>
    <b v="0"/>
    <s v="publishing/translations"/>
    <x v="5"/>
    <x v="18"/>
  </r>
  <r>
    <n v="83"/>
    <x v="0"/>
    <n v="26"/>
    <n v="25.5"/>
    <x v="1"/>
    <s v="USD"/>
    <n v="1405746000"/>
    <d v="2014-07-19T05:00:00"/>
    <n v="1407042000"/>
    <d v="2014-08-03T05:00:00"/>
    <b v="0"/>
    <b v="1"/>
    <s v="film &amp; video/documentary"/>
    <x v="4"/>
    <x v="4"/>
  </r>
  <r>
    <n v="163"/>
    <x v="1"/>
    <n v="1561"/>
    <n v="100.98"/>
    <x v="1"/>
    <s v="USD"/>
    <n v="1368853200"/>
    <d v="2013-05-18T05:00:00"/>
    <n v="1369371600"/>
    <d v="2013-05-24T05:00:00"/>
    <b v="0"/>
    <b v="0"/>
    <s v="theater/plays"/>
    <x v="3"/>
    <x v="3"/>
  </r>
  <r>
    <n v="895"/>
    <x v="1"/>
    <n v="48"/>
    <n v="111.83"/>
    <x v="1"/>
    <s v="USD"/>
    <n v="1444021200"/>
    <d v="2015-10-05T05:00:00"/>
    <n v="1444107600"/>
    <d v="2015-10-06T05:00:00"/>
    <b v="0"/>
    <b v="1"/>
    <s v="technology/wearables"/>
    <x v="2"/>
    <x v="8"/>
  </r>
  <r>
    <n v="26"/>
    <x v="0"/>
    <n v="1130"/>
    <n v="42"/>
    <x v="1"/>
    <s v="USD"/>
    <n v="1472619600"/>
    <d v="2016-08-31T05:00:00"/>
    <n v="1474261200"/>
    <d v="2016-09-19T05:00:00"/>
    <b v="0"/>
    <b v="0"/>
    <s v="theater/plays"/>
    <x v="3"/>
    <x v="3"/>
  </r>
  <r>
    <n v="75"/>
    <x v="0"/>
    <n v="782"/>
    <n v="110.05"/>
    <x v="1"/>
    <s v="USD"/>
    <n v="1472878800"/>
    <d v="2016-09-03T05:00:00"/>
    <n v="1473656400"/>
    <d v="2016-09-12T05:00:00"/>
    <b v="0"/>
    <b v="0"/>
    <s v="theater/plays"/>
    <x v="3"/>
    <x v="3"/>
  </r>
  <r>
    <n v="416"/>
    <x v="1"/>
    <n v="2739"/>
    <n v="59"/>
    <x v="1"/>
    <s v="USD"/>
    <n v="1289800800"/>
    <d v="2010-11-15T06:00:00"/>
    <n v="1291960800"/>
    <d v="2010-12-10T06:00:00"/>
    <b v="0"/>
    <b v="0"/>
    <s v="theater/plays"/>
    <x v="3"/>
    <x v="3"/>
  </r>
  <r>
    <n v="96"/>
    <x v="0"/>
    <n v="210"/>
    <n v="32.99"/>
    <x v="1"/>
    <s v="USD"/>
    <n v="1505970000"/>
    <d v="2017-09-21T05:00:00"/>
    <n v="1506747600"/>
    <d v="2017-09-30T05:00:00"/>
    <b v="0"/>
    <b v="0"/>
    <s v="food/food trucks"/>
    <x v="0"/>
    <x v="0"/>
  </r>
  <r>
    <n v="358"/>
    <x v="1"/>
    <n v="3537"/>
    <n v="45.01"/>
    <x v="0"/>
    <s v="CAD"/>
    <n v="1363496400"/>
    <d v="2013-03-17T05:00:00"/>
    <n v="1363582800"/>
    <d v="2013-03-18T05:00:00"/>
    <b v="0"/>
    <b v="1"/>
    <s v="theater/plays"/>
    <x v="3"/>
    <x v="3"/>
  </r>
  <r>
    <n v="308"/>
    <x v="1"/>
    <n v="2107"/>
    <n v="81.98"/>
    <x v="2"/>
    <s v="AUD"/>
    <n v="1269234000"/>
    <d v="2010-03-22T05:00:00"/>
    <n v="1269666000"/>
    <d v="2010-03-27T05:00:00"/>
    <b v="0"/>
    <b v="0"/>
    <s v="technology/wearables"/>
    <x v="2"/>
    <x v="8"/>
  </r>
  <r>
    <n v="62"/>
    <x v="0"/>
    <n v="136"/>
    <n v="39.08"/>
    <x v="1"/>
    <s v="USD"/>
    <n v="1507093200"/>
    <d v="2017-10-04T05:00:00"/>
    <n v="1508648400"/>
    <d v="2017-10-22T05:00:00"/>
    <b v="0"/>
    <b v="0"/>
    <s v="technology/web"/>
    <x v="2"/>
    <x v="2"/>
  </r>
  <r>
    <n v="722"/>
    <x v="1"/>
    <n v="3318"/>
    <n v="59"/>
    <x v="3"/>
    <s v="DKK"/>
    <n v="1560574800"/>
    <d v="2019-06-15T05:00:00"/>
    <n v="1561957200"/>
    <d v="2019-07-01T05:00:00"/>
    <b v="0"/>
    <b v="0"/>
    <s v="theater/plays"/>
    <x v="3"/>
    <x v="3"/>
  </r>
  <r>
    <n v="69"/>
    <x v="0"/>
    <n v="86"/>
    <n v="40.99"/>
    <x v="0"/>
    <s v="CAD"/>
    <n v="1284008400"/>
    <d v="2010-09-09T05:00:00"/>
    <n v="1285131600"/>
    <d v="2010-09-22T05:00:00"/>
    <b v="0"/>
    <b v="0"/>
    <s v="music/rock"/>
    <x v="1"/>
    <x v="1"/>
  </r>
  <r>
    <n v="293"/>
    <x v="1"/>
    <n v="340"/>
    <n v="31.03"/>
    <x v="1"/>
    <s v="USD"/>
    <n v="1556859600"/>
    <d v="2019-05-03T05:00:00"/>
    <n v="1556946000"/>
    <d v="2019-05-04T05:00:00"/>
    <b v="0"/>
    <b v="0"/>
    <s v="theater/plays"/>
    <x v="3"/>
    <x v="3"/>
  </r>
  <r>
    <n v="72"/>
    <x v="0"/>
    <n v="19"/>
    <n v="37.79"/>
    <x v="1"/>
    <s v="USD"/>
    <n v="1526187600"/>
    <d v="2018-05-13T05:00:00"/>
    <n v="1527138000"/>
    <d v="2018-05-24T05:00:00"/>
    <b v="0"/>
    <b v="0"/>
    <s v="film &amp; video/television"/>
    <x v="4"/>
    <x v="19"/>
  </r>
  <r>
    <n v="32"/>
    <x v="0"/>
    <n v="886"/>
    <n v="32.01"/>
    <x v="1"/>
    <s v="USD"/>
    <n v="1400821200"/>
    <d v="2014-05-23T05:00:00"/>
    <n v="1402117200"/>
    <d v="2014-06-07T05:00:00"/>
    <b v="0"/>
    <b v="0"/>
    <s v="theater/plays"/>
    <x v="3"/>
    <x v="3"/>
  </r>
  <r>
    <n v="230"/>
    <x v="1"/>
    <n v="1442"/>
    <n v="95.97"/>
    <x v="0"/>
    <s v="CAD"/>
    <n v="1361599200"/>
    <d v="2013-02-23T06:00:00"/>
    <n v="1364014800"/>
    <d v="2013-03-23T05:00:00"/>
    <b v="0"/>
    <b v="1"/>
    <s v="film &amp; video/shorts"/>
    <x v="4"/>
    <x v="12"/>
  </r>
  <r>
    <n v="32"/>
    <x v="0"/>
    <n v="35"/>
    <n v="75"/>
    <x v="6"/>
    <s v="EUR"/>
    <n v="1417500000"/>
    <d v="2014-12-02T06:00:00"/>
    <n v="1417586400"/>
    <d v="2014-12-03T06:00:00"/>
    <b v="0"/>
    <b v="0"/>
    <s v="theater/plays"/>
    <x v="3"/>
    <x v="3"/>
  </r>
  <r>
    <n v="24"/>
    <x v="3"/>
    <n v="441"/>
    <n v="102.05"/>
    <x v="1"/>
    <s v="USD"/>
    <n v="1457071200"/>
    <d v="2016-03-04T06:00:00"/>
    <n v="1457071200"/>
    <d v="2016-03-04T06:00:00"/>
    <b v="0"/>
    <b v="0"/>
    <s v="theater/plays"/>
    <x v="3"/>
    <x v="3"/>
  </r>
  <r>
    <n v="69"/>
    <x v="0"/>
    <n v="24"/>
    <n v="105.75"/>
    <x v="1"/>
    <s v="USD"/>
    <n v="1370322000"/>
    <d v="2013-06-04T05:00:00"/>
    <n v="1370408400"/>
    <d v="2013-06-05T05:00:00"/>
    <b v="0"/>
    <b v="1"/>
    <s v="theater/plays"/>
    <x v="3"/>
    <x v="3"/>
  </r>
  <r>
    <n v="38"/>
    <x v="0"/>
    <n v="86"/>
    <n v="37.07"/>
    <x v="6"/>
    <s v="EUR"/>
    <n v="1552366800"/>
    <d v="2019-03-12T05:00:00"/>
    <n v="1552626000"/>
    <d v="2019-03-15T05:00:00"/>
    <b v="0"/>
    <b v="0"/>
    <s v="theater/plays"/>
    <x v="3"/>
    <x v="3"/>
  </r>
  <r>
    <n v="20"/>
    <x v="0"/>
    <n v="243"/>
    <n v="35.049999999999997"/>
    <x v="1"/>
    <s v="USD"/>
    <n v="1403845200"/>
    <d v="2014-06-27T05:00:00"/>
    <n v="1404190800"/>
    <d v="2014-07-01T05:00:00"/>
    <b v="0"/>
    <b v="0"/>
    <s v="music/rock"/>
    <x v="1"/>
    <x v="1"/>
  </r>
  <r>
    <n v="46"/>
    <x v="0"/>
    <n v="65"/>
    <n v="46.34"/>
    <x v="1"/>
    <s v="USD"/>
    <n v="1523163600"/>
    <d v="2018-04-08T05:00:00"/>
    <n v="1523509200"/>
    <d v="2018-04-12T05:00:00"/>
    <b v="1"/>
    <b v="0"/>
    <s v="music/indie rock"/>
    <x v="1"/>
    <x v="7"/>
  </r>
  <r>
    <n v="123"/>
    <x v="1"/>
    <n v="126"/>
    <n v="69.17"/>
    <x v="1"/>
    <s v="USD"/>
    <n v="1442206800"/>
    <d v="2015-09-14T05:00:00"/>
    <n v="1443589200"/>
    <d v="2015-09-30T05:00:00"/>
    <b v="0"/>
    <b v="0"/>
    <s v="music/metal"/>
    <x v="1"/>
    <x v="16"/>
  </r>
  <r>
    <n v="362"/>
    <x v="1"/>
    <n v="524"/>
    <n v="109.08"/>
    <x v="1"/>
    <s v="USD"/>
    <n v="1532840400"/>
    <d v="2018-07-29T05:00:00"/>
    <n v="1533445200"/>
    <d v="2018-08-05T05:00:00"/>
    <b v="0"/>
    <b v="0"/>
    <s v="music/electric music"/>
    <x v="1"/>
    <x v="5"/>
  </r>
  <r>
    <n v="63"/>
    <x v="0"/>
    <n v="100"/>
    <n v="51.78"/>
    <x v="3"/>
    <s v="DKK"/>
    <n v="1472878800"/>
    <d v="2016-09-03T05:00:00"/>
    <n v="1474520400"/>
    <d v="2016-09-22T05:00:00"/>
    <b v="0"/>
    <b v="0"/>
    <s v="technology/wearables"/>
    <x v="2"/>
    <x v="8"/>
  </r>
  <r>
    <n v="298"/>
    <x v="1"/>
    <n v="1989"/>
    <n v="82.01"/>
    <x v="1"/>
    <s v="USD"/>
    <n v="1498194000"/>
    <d v="2017-06-23T05:00:00"/>
    <n v="1499403600"/>
    <d v="2017-07-07T05:00:00"/>
    <b v="0"/>
    <b v="0"/>
    <s v="film &amp; video/drama"/>
    <x v="4"/>
    <x v="6"/>
  </r>
  <r>
    <n v="10"/>
    <x v="0"/>
    <n v="168"/>
    <n v="35.96"/>
    <x v="1"/>
    <s v="USD"/>
    <n v="1281070800"/>
    <d v="2010-08-06T05:00:00"/>
    <n v="1283576400"/>
    <d v="2010-09-04T05:00:00"/>
    <b v="0"/>
    <b v="0"/>
    <s v="music/electric music"/>
    <x v="1"/>
    <x v="5"/>
  </r>
  <r>
    <n v="54"/>
    <x v="0"/>
    <n v="13"/>
    <n v="74.459999999999994"/>
    <x v="1"/>
    <s v="USD"/>
    <n v="1436245200"/>
    <d v="2015-07-07T05:00:00"/>
    <n v="1436590800"/>
    <d v="2015-07-11T05:00:00"/>
    <b v="0"/>
    <b v="0"/>
    <s v="music/rock"/>
    <x v="1"/>
    <x v="1"/>
  </r>
  <r>
    <n v="2"/>
    <x v="0"/>
    <n v="1"/>
    <n v="2"/>
    <x v="0"/>
    <s v="CAD"/>
    <n v="1269493200"/>
    <d v="2010-03-25T05:00:00"/>
    <n v="1270443600"/>
    <d v="2010-04-05T05:00:00"/>
    <b v="0"/>
    <b v="0"/>
    <s v="theater/plays"/>
    <x v="3"/>
    <x v="3"/>
  </r>
  <r>
    <n v="681"/>
    <x v="1"/>
    <n v="157"/>
    <n v="91.11"/>
    <x v="1"/>
    <s v="USD"/>
    <n v="1406264400"/>
    <d v="2014-07-25T05:00:00"/>
    <n v="1407819600"/>
    <d v="2014-08-12T05:00:00"/>
    <b v="0"/>
    <b v="0"/>
    <s v="technology/web"/>
    <x v="2"/>
    <x v="2"/>
  </r>
  <r>
    <n v="79"/>
    <x v="3"/>
    <n v="82"/>
    <n v="79.790000000000006"/>
    <x v="1"/>
    <s v="USD"/>
    <n v="1317531600"/>
    <d v="2011-10-02T05:00:00"/>
    <n v="1317877200"/>
    <d v="2011-10-06T05:00:00"/>
    <b v="0"/>
    <b v="0"/>
    <s v="food/food trucks"/>
    <x v="0"/>
    <x v="0"/>
  </r>
  <r>
    <n v="134"/>
    <x v="1"/>
    <n v="4498"/>
    <n v="43"/>
    <x v="2"/>
    <s v="AUD"/>
    <n v="1484632800"/>
    <d v="2017-01-17T06:00:00"/>
    <n v="1484805600"/>
    <d v="2017-01-19T06:00:00"/>
    <b v="0"/>
    <b v="0"/>
    <s v="theater/plays"/>
    <x v="3"/>
    <x v="3"/>
  </r>
  <r>
    <n v="3"/>
    <x v="0"/>
    <n v="40"/>
    <n v="63.23"/>
    <x v="1"/>
    <s v="USD"/>
    <n v="1301806800"/>
    <d v="2011-04-03T05:00:00"/>
    <n v="1302670800"/>
    <d v="2011-04-13T05:00:00"/>
    <b v="0"/>
    <b v="0"/>
    <s v="music/jazz"/>
    <x v="1"/>
    <x v="17"/>
  </r>
  <r>
    <n v="432"/>
    <x v="1"/>
    <n v="80"/>
    <n v="70.180000000000007"/>
    <x v="1"/>
    <s v="USD"/>
    <n v="1539752400"/>
    <d v="2018-10-17T05:00:00"/>
    <n v="1540789200"/>
    <d v="2018-10-29T05:00:00"/>
    <b v="1"/>
    <b v="0"/>
    <s v="theater/plays"/>
    <x v="3"/>
    <x v="3"/>
  </r>
  <r>
    <n v="39"/>
    <x v="3"/>
    <n v="57"/>
    <n v="61.33"/>
    <x v="1"/>
    <s v="USD"/>
    <n v="1267250400"/>
    <d v="2010-02-27T06:00:00"/>
    <n v="1268028000"/>
    <d v="2010-03-08T06:00:00"/>
    <b v="0"/>
    <b v="0"/>
    <s v="publishing/fiction"/>
    <x v="5"/>
    <x v="13"/>
  </r>
  <r>
    <n v="426"/>
    <x v="1"/>
    <n v="43"/>
    <n v="99"/>
    <x v="1"/>
    <s v="USD"/>
    <n v="1535432400"/>
    <d v="2018-08-28T05:00:00"/>
    <n v="1537160400"/>
    <d v="2018-09-17T05:00:00"/>
    <b v="0"/>
    <b v="1"/>
    <s v="music/rock"/>
    <x v="1"/>
    <x v="1"/>
  </r>
  <r>
    <n v="101"/>
    <x v="1"/>
    <n v="2053"/>
    <n v="96.98"/>
    <x v="1"/>
    <s v="USD"/>
    <n v="1510207200"/>
    <d v="2017-11-09T06:00:00"/>
    <n v="1512280800"/>
    <d v="2017-12-03T06:00:00"/>
    <b v="0"/>
    <b v="0"/>
    <s v="film &amp; video/documentary"/>
    <x v="4"/>
    <x v="4"/>
  </r>
  <r>
    <n v="21"/>
    <x v="2"/>
    <n v="808"/>
    <n v="51"/>
    <x v="2"/>
    <s v="AUD"/>
    <n v="1462510800"/>
    <d v="2016-05-06T05:00:00"/>
    <n v="1463115600"/>
    <d v="2016-05-13T05:00:00"/>
    <b v="0"/>
    <b v="0"/>
    <s v="film &amp; video/documentary"/>
    <x v="4"/>
    <x v="4"/>
  </r>
  <r>
    <n v="67"/>
    <x v="0"/>
    <n v="226"/>
    <n v="28.04"/>
    <x v="3"/>
    <s v="DKK"/>
    <n v="1488520800"/>
    <d v="2017-03-03T06:00:00"/>
    <n v="1490850000"/>
    <d v="2017-03-30T05:00:00"/>
    <b v="0"/>
    <b v="0"/>
    <s v="film &amp; video/science fiction"/>
    <x v="4"/>
    <x v="22"/>
  </r>
  <r>
    <n v="95"/>
    <x v="0"/>
    <n v="1625"/>
    <n v="60.98"/>
    <x v="1"/>
    <s v="USD"/>
    <n v="1377579600"/>
    <d v="2013-08-27T05:00:00"/>
    <n v="1379653200"/>
    <d v="2013-09-20T05:00:00"/>
    <b v="0"/>
    <b v="0"/>
    <s v="theater/plays"/>
    <x v="3"/>
    <x v="3"/>
  </r>
  <r>
    <n v="152"/>
    <x v="1"/>
    <n v="168"/>
    <n v="73.209999999999994"/>
    <x v="1"/>
    <s v="USD"/>
    <n v="1576389600"/>
    <d v="2019-12-15T06:00:00"/>
    <n v="1580364000"/>
    <d v="2020-01-30T06:00:00"/>
    <b v="0"/>
    <b v="0"/>
    <s v="theater/plays"/>
    <x v="3"/>
    <x v="3"/>
  </r>
  <r>
    <n v="195"/>
    <x v="1"/>
    <n v="4289"/>
    <n v="40"/>
    <x v="1"/>
    <s v="USD"/>
    <n v="1289019600"/>
    <d v="2010-11-06T05:00:00"/>
    <n v="1289714400"/>
    <d v="2010-11-14T06:00:00"/>
    <b v="0"/>
    <b v="1"/>
    <s v="music/indie rock"/>
    <x v="1"/>
    <x v="7"/>
  </r>
  <r>
    <n v="1023"/>
    <x v="1"/>
    <n v="165"/>
    <n v="86.81"/>
    <x v="1"/>
    <s v="USD"/>
    <n v="1282194000"/>
    <d v="2010-08-19T05:00:00"/>
    <n v="1282712400"/>
    <d v="2010-08-25T05:00:00"/>
    <b v="0"/>
    <b v="0"/>
    <s v="music/rock"/>
    <x v="1"/>
    <x v="1"/>
  </r>
  <r>
    <n v="4"/>
    <x v="0"/>
    <n v="143"/>
    <n v="42.13"/>
    <x v="1"/>
    <s v="USD"/>
    <n v="1550037600"/>
    <d v="2019-02-13T06:00:00"/>
    <n v="1550210400"/>
    <d v="2019-02-15T06:00:00"/>
    <b v="0"/>
    <b v="0"/>
    <s v="theater/plays"/>
    <x v="3"/>
    <x v="3"/>
  </r>
  <r>
    <n v="155"/>
    <x v="1"/>
    <n v="1815"/>
    <n v="103.98"/>
    <x v="1"/>
    <s v="USD"/>
    <n v="1321941600"/>
    <d v="2011-11-22T06:00:00"/>
    <n v="1322114400"/>
    <d v="2011-11-24T06:00:00"/>
    <b v="0"/>
    <b v="0"/>
    <s v="theater/plays"/>
    <x v="3"/>
    <x v="3"/>
  </r>
  <r>
    <n v="45"/>
    <x v="0"/>
    <n v="934"/>
    <n v="62"/>
    <x v="1"/>
    <s v="USD"/>
    <n v="1556427600"/>
    <d v="2019-04-28T05:00:00"/>
    <n v="1557205200"/>
    <d v="2019-05-07T05:00:00"/>
    <b v="0"/>
    <b v="0"/>
    <s v="film &amp; video/science fiction"/>
    <x v="4"/>
    <x v="22"/>
  </r>
  <r>
    <n v="216"/>
    <x v="1"/>
    <n v="397"/>
    <n v="31.01"/>
    <x v="4"/>
    <s v="GBP"/>
    <n v="1320991200"/>
    <d v="2011-11-11T06:00:00"/>
    <n v="1323928800"/>
    <d v="2011-12-15T06:00:00"/>
    <b v="0"/>
    <b v="1"/>
    <s v="film &amp; video/shorts"/>
    <x v="4"/>
    <x v="12"/>
  </r>
  <r>
    <n v="332"/>
    <x v="1"/>
    <n v="1539"/>
    <n v="89.99"/>
    <x v="1"/>
    <s v="USD"/>
    <n v="1345093200"/>
    <d v="2012-08-16T05:00:00"/>
    <n v="1346130000"/>
    <d v="2012-08-28T05:00:00"/>
    <b v="0"/>
    <b v="0"/>
    <s v="film &amp; video/animation"/>
    <x v="4"/>
    <x v="10"/>
  </r>
  <r>
    <n v="8"/>
    <x v="0"/>
    <n v="17"/>
    <n v="39.24"/>
    <x v="1"/>
    <s v="USD"/>
    <n v="1309496400"/>
    <d v="2011-07-01T05:00:00"/>
    <n v="1311051600"/>
    <d v="2011-07-19T05:00:00"/>
    <b v="1"/>
    <b v="0"/>
    <s v="theater/plays"/>
    <x v="3"/>
    <x v="3"/>
  </r>
  <r>
    <n v="99"/>
    <x v="0"/>
    <n v="2179"/>
    <n v="54.99"/>
    <x v="1"/>
    <s v="USD"/>
    <n v="1340254800"/>
    <d v="2012-06-21T05:00:00"/>
    <n v="1340427600"/>
    <d v="2012-06-23T05:00:00"/>
    <b v="1"/>
    <b v="0"/>
    <s v="food/food trucks"/>
    <x v="0"/>
    <x v="0"/>
  </r>
  <r>
    <n v="138"/>
    <x v="1"/>
    <n v="138"/>
    <n v="47.99"/>
    <x v="1"/>
    <s v="USD"/>
    <n v="1412226000"/>
    <d v="2014-10-02T05:00:00"/>
    <n v="1412312400"/>
    <d v="2014-10-03T05:00:00"/>
    <b v="0"/>
    <b v="0"/>
    <s v="photography/photography books"/>
    <x v="7"/>
    <x v="14"/>
  </r>
  <r>
    <n v="94"/>
    <x v="0"/>
    <n v="931"/>
    <n v="87.97"/>
    <x v="1"/>
    <s v="USD"/>
    <n v="1458104400"/>
    <d v="2016-03-16T05:00:00"/>
    <n v="1459314000"/>
    <d v="2016-03-30T05:00:00"/>
    <b v="0"/>
    <b v="0"/>
    <s v="theater/plays"/>
    <x v="3"/>
    <x v="3"/>
  </r>
  <r>
    <n v="404"/>
    <x v="1"/>
    <n v="3594"/>
    <n v="52"/>
    <x v="1"/>
    <s v="USD"/>
    <n v="1411534800"/>
    <d v="2014-09-24T05:00:00"/>
    <n v="1415426400"/>
    <d v="2014-11-08T06:00:00"/>
    <b v="0"/>
    <b v="0"/>
    <s v="film &amp; video/science fiction"/>
    <x v="4"/>
    <x v="22"/>
  </r>
  <r>
    <n v="260"/>
    <x v="1"/>
    <n v="5880"/>
    <n v="30"/>
    <x v="1"/>
    <s v="USD"/>
    <n v="1399093200"/>
    <d v="2014-05-03T05:00:00"/>
    <n v="1399093200"/>
    <d v="2014-05-03T05:00:00"/>
    <b v="1"/>
    <b v="0"/>
    <s v="music/rock"/>
    <x v="1"/>
    <x v="1"/>
  </r>
  <r>
    <n v="367"/>
    <x v="1"/>
    <n v="112"/>
    <n v="98.21"/>
    <x v="1"/>
    <s v="USD"/>
    <n v="1270702800"/>
    <d v="2010-04-08T05:00:00"/>
    <n v="1273899600"/>
    <d v="2010-05-15T05:00:00"/>
    <b v="0"/>
    <b v="0"/>
    <s v="photography/photography books"/>
    <x v="7"/>
    <x v="14"/>
  </r>
  <r>
    <n v="169"/>
    <x v="1"/>
    <n v="943"/>
    <n v="108.96"/>
    <x v="1"/>
    <s v="USD"/>
    <n v="1431666000"/>
    <d v="2015-05-15T05:00:00"/>
    <n v="1432184400"/>
    <d v="2015-05-21T05:00:00"/>
    <b v="0"/>
    <b v="0"/>
    <s v="games/mobile games"/>
    <x v="6"/>
    <x v="20"/>
  </r>
  <r>
    <n v="120"/>
    <x v="1"/>
    <n v="2468"/>
    <n v="67"/>
    <x v="1"/>
    <s v="USD"/>
    <n v="1472619600"/>
    <d v="2016-08-31T05:00:00"/>
    <n v="1474779600"/>
    <d v="2016-09-25T05:00:00"/>
    <b v="0"/>
    <b v="0"/>
    <s v="film &amp; video/animation"/>
    <x v="4"/>
    <x v="10"/>
  </r>
  <r>
    <n v="194"/>
    <x v="1"/>
    <n v="2551"/>
    <n v="64.989999999999995"/>
    <x v="1"/>
    <s v="USD"/>
    <n v="1496293200"/>
    <d v="2017-06-01T05:00:00"/>
    <n v="1500440400"/>
    <d v="2017-07-19T05:00:00"/>
    <b v="0"/>
    <b v="1"/>
    <s v="games/mobile games"/>
    <x v="6"/>
    <x v="20"/>
  </r>
  <r>
    <n v="420"/>
    <x v="1"/>
    <n v="101"/>
    <n v="99.84"/>
    <x v="1"/>
    <s v="USD"/>
    <n v="1575612000"/>
    <d v="2019-12-06T06:00:00"/>
    <n v="1575612000"/>
    <d v="2019-12-06T06:00:00"/>
    <b v="0"/>
    <b v="0"/>
    <s v="games/video games"/>
    <x v="6"/>
    <x v="11"/>
  </r>
  <r>
    <n v="77"/>
    <x v="3"/>
    <n v="67"/>
    <n v="82.43"/>
    <x v="1"/>
    <s v="USD"/>
    <n v="1369112400"/>
    <d v="2013-05-21T05:00:00"/>
    <n v="1374123600"/>
    <d v="2013-07-18T05:00:00"/>
    <b v="0"/>
    <b v="0"/>
    <s v="theater/plays"/>
    <x v="3"/>
    <x v="3"/>
  </r>
  <r>
    <n v="171"/>
    <x v="1"/>
    <n v="92"/>
    <n v="63.29"/>
    <x v="1"/>
    <s v="USD"/>
    <n v="1469422800"/>
    <d v="2016-07-25T05:00:00"/>
    <n v="1469509200"/>
    <d v="2016-07-26T05:00:00"/>
    <b v="0"/>
    <b v="0"/>
    <s v="theater/plays"/>
    <x v="3"/>
    <x v="3"/>
  </r>
  <r>
    <n v="158"/>
    <x v="1"/>
    <n v="62"/>
    <n v="96.77"/>
    <x v="1"/>
    <s v="USD"/>
    <n v="1307854800"/>
    <d v="2011-06-12T05:00:00"/>
    <n v="1309237200"/>
    <d v="2011-06-28T05:00:00"/>
    <b v="0"/>
    <b v="0"/>
    <s v="film &amp; video/animation"/>
    <x v="4"/>
    <x v="10"/>
  </r>
  <r>
    <n v="109"/>
    <x v="1"/>
    <n v="149"/>
    <n v="54.91"/>
    <x v="6"/>
    <s v="EUR"/>
    <n v="1503378000"/>
    <d v="2017-08-22T05:00:00"/>
    <n v="1503982800"/>
    <d v="2017-08-29T05:00:00"/>
    <b v="0"/>
    <b v="1"/>
    <s v="games/video games"/>
    <x v="6"/>
    <x v="11"/>
  </r>
  <r>
    <n v="42"/>
    <x v="0"/>
    <n v="92"/>
    <n v="39.01"/>
    <x v="1"/>
    <s v="USD"/>
    <n v="1486965600"/>
    <d v="2017-02-13T06:00:00"/>
    <n v="1487397600"/>
    <d v="2017-02-18T06:00:00"/>
    <b v="0"/>
    <b v="0"/>
    <s v="film &amp; video/animation"/>
    <x v="4"/>
    <x v="10"/>
  </r>
  <r>
    <n v="11"/>
    <x v="0"/>
    <n v="57"/>
    <n v="75.84"/>
    <x v="2"/>
    <s v="AUD"/>
    <n v="1561438800"/>
    <d v="2019-06-25T05:00:00"/>
    <n v="1562043600"/>
    <d v="2019-07-02T05:00:00"/>
    <b v="0"/>
    <b v="1"/>
    <s v="music/rock"/>
    <x v="1"/>
    <x v="1"/>
  </r>
  <r>
    <n v="159"/>
    <x v="1"/>
    <n v="329"/>
    <n v="45.05"/>
    <x v="1"/>
    <s v="USD"/>
    <n v="1398402000"/>
    <d v="2014-04-25T05:00:00"/>
    <n v="1398574800"/>
    <d v="2014-04-27T05:00:00"/>
    <b v="0"/>
    <b v="0"/>
    <s v="film &amp; video/animation"/>
    <x v="4"/>
    <x v="10"/>
  </r>
  <r>
    <n v="422"/>
    <x v="1"/>
    <n v="97"/>
    <n v="104.52"/>
    <x v="3"/>
    <s v="DKK"/>
    <n v="1513231200"/>
    <d v="2017-12-14T06:00:00"/>
    <n v="1515391200"/>
    <d v="2018-01-08T06:00:00"/>
    <b v="0"/>
    <b v="1"/>
    <s v="theater/plays"/>
    <x v="3"/>
    <x v="3"/>
  </r>
  <r>
    <n v="98"/>
    <x v="0"/>
    <n v="41"/>
    <n v="76.27"/>
    <x v="1"/>
    <s v="USD"/>
    <n v="1440824400"/>
    <d v="2015-08-29T05:00:00"/>
    <n v="1441170000"/>
    <d v="2015-09-02T05:00:00"/>
    <b v="0"/>
    <b v="0"/>
    <s v="technology/wearables"/>
    <x v="2"/>
    <x v="8"/>
  </r>
  <r>
    <n v="419"/>
    <x v="1"/>
    <n v="1784"/>
    <n v="69.02"/>
    <x v="1"/>
    <s v="USD"/>
    <n v="1281070800"/>
    <d v="2010-08-06T05:00:00"/>
    <n v="1281157200"/>
    <d v="2010-08-07T05:00:00"/>
    <b v="0"/>
    <b v="0"/>
    <s v="theater/plays"/>
    <x v="3"/>
    <x v="3"/>
  </r>
  <r>
    <n v="102"/>
    <x v="1"/>
    <n v="1684"/>
    <n v="101.98"/>
    <x v="2"/>
    <s v="AUD"/>
    <n v="1397365200"/>
    <d v="2014-04-13T05:00:00"/>
    <n v="1398229200"/>
    <d v="2014-04-23T05:00:00"/>
    <b v="0"/>
    <b v="1"/>
    <s v="publishing/nonfiction"/>
    <x v="5"/>
    <x v="9"/>
  </r>
  <r>
    <n v="128"/>
    <x v="1"/>
    <n v="250"/>
    <n v="42.92"/>
    <x v="1"/>
    <s v="USD"/>
    <n v="1494392400"/>
    <d v="2017-05-10T05:00:00"/>
    <n v="1495256400"/>
    <d v="2017-05-20T05:00:00"/>
    <b v="0"/>
    <b v="1"/>
    <s v="music/rock"/>
    <x v="1"/>
    <x v="1"/>
  </r>
  <r>
    <n v="445"/>
    <x v="1"/>
    <n v="238"/>
    <n v="43.03"/>
    <x v="1"/>
    <s v="USD"/>
    <n v="1520143200"/>
    <d v="2018-03-04T06:00:00"/>
    <n v="1520402400"/>
    <d v="2018-03-07T06:00:00"/>
    <b v="0"/>
    <b v="0"/>
    <s v="theater/plays"/>
    <x v="3"/>
    <x v="3"/>
  </r>
  <r>
    <n v="570"/>
    <x v="1"/>
    <n v="53"/>
    <n v="75.25"/>
    <x v="1"/>
    <s v="USD"/>
    <n v="1405314000"/>
    <d v="2014-07-14T05:00:00"/>
    <n v="1409806800"/>
    <d v="2014-09-04T05:00:00"/>
    <b v="0"/>
    <b v="0"/>
    <s v="theater/plays"/>
    <x v="3"/>
    <x v="3"/>
  </r>
  <r>
    <n v="509"/>
    <x v="1"/>
    <n v="214"/>
    <n v="69.02"/>
    <x v="1"/>
    <s v="USD"/>
    <n v="1396846800"/>
    <d v="2014-04-07T05:00:00"/>
    <n v="1396933200"/>
    <d v="2014-04-08T05:00:00"/>
    <b v="0"/>
    <b v="0"/>
    <s v="theater/plays"/>
    <x v="3"/>
    <x v="3"/>
  </r>
  <r>
    <n v="326"/>
    <x v="1"/>
    <n v="222"/>
    <n v="65.989999999999995"/>
    <x v="1"/>
    <s v="USD"/>
    <n v="1375678800"/>
    <d v="2013-08-05T05:00:00"/>
    <n v="1376024400"/>
    <d v="2013-08-09T05:00:00"/>
    <b v="0"/>
    <b v="0"/>
    <s v="technology/web"/>
    <x v="2"/>
    <x v="2"/>
  </r>
  <r>
    <n v="933"/>
    <x v="1"/>
    <n v="1884"/>
    <n v="98.01"/>
    <x v="1"/>
    <s v="USD"/>
    <n v="1482386400"/>
    <d v="2016-12-22T06:00:00"/>
    <n v="1483682400"/>
    <d v="2017-01-06T06:00:00"/>
    <b v="0"/>
    <b v="1"/>
    <s v="publishing/fiction"/>
    <x v="5"/>
    <x v="13"/>
  </r>
  <r>
    <n v="211"/>
    <x v="1"/>
    <n v="218"/>
    <n v="60.11"/>
    <x v="2"/>
    <s v="AUD"/>
    <n v="1420005600"/>
    <d v="2014-12-31T06:00:00"/>
    <n v="1420437600"/>
    <d v="2015-01-05T06:00:00"/>
    <b v="0"/>
    <b v="0"/>
    <s v="games/mobile games"/>
    <x v="6"/>
    <x v="20"/>
  </r>
  <r>
    <n v="273"/>
    <x v="1"/>
    <n v="6465"/>
    <n v="26"/>
    <x v="1"/>
    <s v="USD"/>
    <n v="1420178400"/>
    <d v="2015-01-02T06:00:00"/>
    <n v="1420783200"/>
    <d v="2015-01-09T06:00:00"/>
    <b v="0"/>
    <b v="0"/>
    <s v="publishing/translations"/>
    <x v="5"/>
    <x v="18"/>
  </r>
  <r>
    <n v="3"/>
    <x v="0"/>
    <n v="1"/>
    <n v="3"/>
    <x v="1"/>
    <s v="USD"/>
    <n v="1264399200"/>
    <d v="2010-01-25T06:00:00"/>
    <n v="1267423200"/>
    <d v="2010-03-01T06:00:00"/>
    <b v="0"/>
    <b v="0"/>
    <s v="music/rock"/>
    <x v="1"/>
    <x v="1"/>
  </r>
  <r>
    <n v="54"/>
    <x v="0"/>
    <n v="101"/>
    <n v="38.020000000000003"/>
    <x v="1"/>
    <s v="USD"/>
    <n v="1355032800"/>
    <d v="2012-12-09T06:00:00"/>
    <n v="1355205600"/>
    <d v="2012-12-11T06:00:00"/>
    <b v="0"/>
    <b v="0"/>
    <s v="theater/plays"/>
    <x v="3"/>
    <x v="3"/>
  </r>
  <r>
    <n v="626"/>
    <x v="1"/>
    <n v="59"/>
    <n v="106.15"/>
    <x v="1"/>
    <s v="USD"/>
    <n v="1382677200"/>
    <d v="2013-10-25T05:00:00"/>
    <n v="1383109200"/>
    <d v="2013-10-30T05:00:00"/>
    <b v="0"/>
    <b v="0"/>
    <s v="theater/plays"/>
    <x v="3"/>
    <x v="3"/>
  </r>
  <r>
    <n v="89"/>
    <x v="0"/>
    <n v="1335"/>
    <n v="81.02"/>
    <x v="0"/>
    <s v="CAD"/>
    <n v="1302238800"/>
    <d v="2011-04-08T05:00:00"/>
    <n v="1303275600"/>
    <d v="2011-04-20T05:00:00"/>
    <b v="0"/>
    <b v="0"/>
    <s v="film &amp; video/drama"/>
    <x v="4"/>
    <x v="6"/>
  </r>
  <r>
    <n v="185"/>
    <x v="1"/>
    <n v="88"/>
    <n v="96.65"/>
    <x v="1"/>
    <s v="USD"/>
    <n v="1487656800"/>
    <d v="2017-02-21T06:00:00"/>
    <n v="1487829600"/>
    <d v="2017-02-23T06:00:00"/>
    <b v="0"/>
    <b v="0"/>
    <s v="publishing/nonfiction"/>
    <x v="5"/>
    <x v="9"/>
  </r>
  <r>
    <n v="120"/>
    <x v="1"/>
    <n v="1697"/>
    <n v="57"/>
    <x v="1"/>
    <s v="USD"/>
    <n v="1297836000"/>
    <d v="2011-02-16T06:00:00"/>
    <n v="1298268000"/>
    <d v="2011-02-21T06:00:00"/>
    <b v="0"/>
    <b v="1"/>
    <s v="music/rock"/>
    <x v="1"/>
    <x v="1"/>
  </r>
  <r>
    <n v="23"/>
    <x v="0"/>
    <n v="15"/>
    <n v="63.93"/>
    <x v="4"/>
    <s v="GBP"/>
    <n v="1453615200"/>
    <d v="2016-01-24T06:00:00"/>
    <n v="1456812000"/>
    <d v="2016-03-01T06:00:00"/>
    <b v="0"/>
    <b v="0"/>
    <s v="music/rock"/>
    <x v="1"/>
    <x v="1"/>
  </r>
  <r>
    <n v="146"/>
    <x v="1"/>
    <n v="92"/>
    <n v="90.46"/>
    <x v="1"/>
    <s v="USD"/>
    <n v="1362463200"/>
    <d v="2013-03-05T06:00:00"/>
    <n v="1363669200"/>
    <d v="2013-03-19T05:00:00"/>
    <b v="0"/>
    <b v="0"/>
    <s v="theater/plays"/>
    <x v="3"/>
    <x v="3"/>
  </r>
  <r>
    <n v="268"/>
    <x v="1"/>
    <n v="186"/>
    <n v="72.17"/>
    <x v="1"/>
    <s v="USD"/>
    <n v="1481176800"/>
    <d v="2016-12-08T06:00:00"/>
    <n v="1482904800"/>
    <d v="2016-12-28T06:00:00"/>
    <b v="0"/>
    <b v="1"/>
    <s v="theater/plays"/>
    <x v="3"/>
    <x v="3"/>
  </r>
  <r>
    <n v="598"/>
    <x v="1"/>
    <n v="138"/>
    <n v="77.930000000000007"/>
    <x v="1"/>
    <s v="USD"/>
    <n v="1354946400"/>
    <d v="2012-12-08T06:00:00"/>
    <n v="1356588000"/>
    <d v="2012-12-27T06:00:00"/>
    <b v="1"/>
    <b v="0"/>
    <s v="photography/photography books"/>
    <x v="7"/>
    <x v="14"/>
  </r>
  <r>
    <n v="158"/>
    <x v="1"/>
    <n v="261"/>
    <n v="38.07"/>
    <x v="1"/>
    <s v="USD"/>
    <n v="1348808400"/>
    <d v="2012-09-28T05:00:00"/>
    <n v="1349845200"/>
    <d v="2012-10-10T05:00:00"/>
    <b v="0"/>
    <b v="0"/>
    <s v="music/rock"/>
    <x v="1"/>
    <x v="1"/>
  </r>
  <r>
    <n v="31"/>
    <x v="0"/>
    <n v="454"/>
    <n v="57.94"/>
    <x v="1"/>
    <s v="USD"/>
    <n v="1282712400"/>
    <d v="2010-08-25T05:00:00"/>
    <n v="1283058000"/>
    <d v="2010-08-29T05:00:00"/>
    <b v="0"/>
    <b v="1"/>
    <s v="music/rock"/>
    <x v="1"/>
    <x v="1"/>
  </r>
  <r>
    <n v="313"/>
    <x v="1"/>
    <n v="107"/>
    <n v="49.79"/>
    <x v="1"/>
    <s v="USD"/>
    <n v="1301979600"/>
    <d v="2011-04-05T05:00:00"/>
    <n v="1304226000"/>
    <d v="2011-05-01T05:00:00"/>
    <b v="0"/>
    <b v="1"/>
    <s v="music/indie rock"/>
    <x v="1"/>
    <x v="7"/>
  </r>
  <r>
    <n v="371"/>
    <x v="1"/>
    <n v="199"/>
    <n v="54.05"/>
    <x v="1"/>
    <s v="USD"/>
    <n v="1263016800"/>
    <d v="2010-01-09T06:00:00"/>
    <n v="1263016800"/>
    <d v="2010-01-09T06:00:00"/>
    <b v="0"/>
    <b v="0"/>
    <s v="photography/photography books"/>
    <x v="7"/>
    <x v="14"/>
  </r>
  <r>
    <n v="363"/>
    <x v="1"/>
    <n v="5512"/>
    <n v="30"/>
    <x v="1"/>
    <s v="USD"/>
    <n v="1360648800"/>
    <d v="2013-02-12T06:00:00"/>
    <n v="1362031200"/>
    <d v="2013-02-28T06:00:00"/>
    <b v="0"/>
    <b v="0"/>
    <s v="theater/plays"/>
    <x v="3"/>
    <x v="3"/>
  </r>
  <r>
    <n v="123"/>
    <x v="1"/>
    <n v="86"/>
    <n v="70.13"/>
    <x v="1"/>
    <s v="USD"/>
    <n v="1451800800"/>
    <d v="2016-01-03T06:00:00"/>
    <n v="1455602400"/>
    <d v="2016-02-16T06:00:00"/>
    <b v="0"/>
    <b v="0"/>
    <s v="theater/plays"/>
    <x v="3"/>
    <x v="3"/>
  </r>
  <r>
    <n v="77"/>
    <x v="0"/>
    <n v="3182"/>
    <n v="27"/>
    <x v="6"/>
    <s v="EUR"/>
    <n v="1415340000"/>
    <d v="2014-11-07T06:00:00"/>
    <n v="1418191200"/>
    <d v="2014-12-10T06:00:00"/>
    <b v="0"/>
    <b v="1"/>
    <s v="music/jazz"/>
    <x v="1"/>
    <x v="17"/>
  </r>
  <r>
    <n v="234"/>
    <x v="1"/>
    <n v="2768"/>
    <n v="51.99"/>
    <x v="2"/>
    <s v="AUD"/>
    <n v="1351054800"/>
    <d v="2012-10-24T05:00:00"/>
    <n v="1352440800"/>
    <d v="2012-11-09T06:00:00"/>
    <b v="0"/>
    <b v="0"/>
    <s v="theater/plays"/>
    <x v="3"/>
    <x v="3"/>
  </r>
  <r>
    <n v="181"/>
    <x v="1"/>
    <n v="48"/>
    <n v="56.42"/>
    <x v="1"/>
    <s v="USD"/>
    <n v="1349326800"/>
    <d v="2012-10-04T05:00:00"/>
    <n v="1353304800"/>
    <d v="2012-11-19T06:00:00"/>
    <b v="0"/>
    <b v="0"/>
    <s v="film &amp; video/documentary"/>
    <x v="4"/>
    <x v="4"/>
  </r>
  <r>
    <n v="253"/>
    <x v="1"/>
    <n v="87"/>
    <n v="101.63"/>
    <x v="1"/>
    <s v="USD"/>
    <n v="1548914400"/>
    <d v="2019-01-31T06:00:00"/>
    <n v="1550728800"/>
    <d v="2019-02-21T06:00:00"/>
    <b v="0"/>
    <b v="0"/>
    <s v="film &amp; video/television"/>
    <x v="4"/>
    <x v="19"/>
  </r>
  <r>
    <n v="27"/>
    <x v="3"/>
    <n v="1890"/>
    <n v="25.01"/>
    <x v="1"/>
    <s v="USD"/>
    <n v="1291269600"/>
    <d v="2010-12-02T06:00:00"/>
    <n v="1291442400"/>
    <d v="2010-12-04T06:00:00"/>
    <b v="0"/>
    <b v="0"/>
    <s v="games/video games"/>
    <x v="6"/>
    <x v="11"/>
  </r>
  <r>
    <n v="1"/>
    <x v="2"/>
    <n v="61"/>
    <n v="32.020000000000003"/>
    <x v="1"/>
    <s v="USD"/>
    <n v="1449468000"/>
    <d v="2015-12-07T06:00:00"/>
    <n v="1452146400"/>
    <d v="2016-01-07T06:00:00"/>
    <b v="0"/>
    <b v="0"/>
    <s v="photography/photography books"/>
    <x v="7"/>
    <x v="14"/>
  </r>
  <r>
    <n v="304"/>
    <x v="1"/>
    <n v="1894"/>
    <n v="82.02"/>
    <x v="1"/>
    <s v="USD"/>
    <n v="1562734800"/>
    <d v="2019-07-10T05:00:00"/>
    <n v="1564894800"/>
    <d v="2019-08-04T05:00:00"/>
    <b v="0"/>
    <b v="1"/>
    <s v="theater/plays"/>
    <x v="3"/>
    <x v="3"/>
  </r>
  <r>
    <n v="137"/>
    <x v="1"/>
    <n v="282"/>
    <n v="37.96"/>
    <x v="0"/>
    <s v="CAD"/>
    <n v="1505624400"/>
    <d v="2017-09-17T05:00:00"/>
    <n v="1505883600"/>
    <d v="2017-09-20T05:00:00"/>
    <b v="0"/>
    <b v="0"/>
    <s v="theater/plays"/>
    <x v="3"/>
    <x v="3"/>
  </r>
  <r>
    <n v="32"/>
    <x v="0"/>
    <n v="15"/>
    <n v="51.53"/>
    <x v="1"/>
    <s v="USD"/>
    <n v="1509948000"/>
    <d v="2017-11-06T06:00:00"/>
    <n v="1510380000"/>
    <d v="2017-11-11T06:00:00"/>
    <b v="0"/>
    <b v="0"/>
    <s v="theater/plays"/>
    <x v="3"/>
    <x v="3"/>
  </r>
  <r>
    <n v="242"/>
    <x v="1"/>
    <n v="116"/>
    <n v="81.2"/>
    <x v="1"/>
    <s v="USD"/>
    <n v="1554526800"/>
    <d v="2019-04-06T05:00:00"/>
    <n v="1555218000"/>
    <d v="2019-04-14T05:00:00"/>
    <b v="0"/>
    <b v="0"/>
    <s v="publishing/translations"/>
    <x v="5"/>
    <x v="18"/>
  </r>
  <r>
    <n v="97"/>
    <x v="0"/>
    <n v="133"/>
    <n v="40.03"/>
    <x v="1"/>
    <s v="USD"/>
    <n v="1334811600"/>
    <d v="2012-04-19T05:00:00"/>
    <n v="1335243600"/>
    <d v="2012-04-24T05:00:00"/>
    <b v="0"/>
    <b v="1"/>
    <s v="games/video games"/>
    <x v="6"/>
    <x v="11"/>
  </r>
  <r>
    <n v="1066"/>
    <x v="1"/>
    <n v="83"/>
    <n v="89.94"/>
    <x v="1"/>
    <s v="USD"/>
    <n v="1279515600"/>
    <d v="2010-07-19T05:00:00"/>
    <n v="1279688400"/>
    <d v="2010-07-21T05:00:00"/>
    <b v="0"/>
    <b v="0"/>
    <s v="theater/plays"/>
    <x v="3"/>
    <x v="3"/>
  </r>
  <r>
    <n v="326"/>
    <x v="1"/>
    <n v="91"/>
    <n v="96.69"/>
    <x v="1"/>
    <s v="USD"/>
    <n v="1353909600"/>
    <d v="2012-11-26T06:00:00"/>
    <n v="1356069600"/>
    <d v="2012-12-21T06:00:00"/>
    <b v="0"/>
    <b v="0"/>
    <s v="technology/web"/>
    <x v="2"/>
    <x v="2"/>
  </r>
  <r>
    <n v="171"/>
    <x v="1"/>
    <n v="546"/>
    <n v="25.01"/>
    <x v="1"/>
    <s v="USD"/>
    <n v="1535950800"/>
    <d v="2018-09-03T05:00:00"/>
    <n v="1536210000"/>
    <d v="2018-09-06T05:00:00"/>
    <b v="0"/>
    <b v="0"/>
    <s v="theater/plays"/>
    <x v="3"/>
    <x v="3"/>
  </r>
  <r>
    <n v="581"/>
    <x v="1"/>
    <n v="393"/>
    <n v="36.99"/>
    <x v="1"/>
    <s v="USD"/>
    <n v="1511244000"/>
    <d v="2017-11-21T06:00:00"/>
    <n v="1511762400"/>
    <d v="2017-11-27T06:00:00"/>
    <b v="0"/>
    <b v="0"/>
    <s v="film &amp; video/animation"/>
    <x v="4"/>
    <x v="10"/>
  </r>
  <r>
    <n v="92"/>
    <x v="0"/>
    <n v="2062"/>
    <n v="73.010000000000005"/>
    <x v="1"/>
    <s v="USD"/>
    <n v="1331445600"/>
    <d v="2012-03-11T06:00:00"/>
    <n v="1333256400"/>
    <d v="2012-04-01T05:00:00"/>
    <b v="0"/>
    <b v="1"/>
    <s v="theater/plays"/>
    <x v="3"/>
    <x v="3"/>
  </r>
  <r>
    <n v="108"/>
    <x v="1"/>
    <n v="133"/>
    <n v="68.239999999999995"/>
    <x v="1"/>
    <s v="USD"/>
    <n v="1480226400"/>
    <d v="2016-11-27T06:00:00"/>
    <n v="1480744800"/>
    <d v="2016-12-03T06:00:00"/>
    <b v="0"/>
    <b v="1"/>
    <s v="film &amp; video/television"/>
    <x v="4"/>
    <x v="19"/>
  </r>
  <r>
    <n v="19"/>
    <x v="0"/>
    <n v="29"/>
    <n v="52.31"/>
    <x v="3"/>
    <s v="DKK"/>
    <n v="1464584400"/>
    <d v="2016-05-30T05:00:00"/>
    <n v="1465016400"/>
    <d v="2016-06-04T05:00:00"/>
    <b v="0"/>
    <b v="0"/>
    <s v="music/rock"/>
    <x v="1"/>
    <x v="1"/>
  </r>
  <r>
    <n v="83"/>
    <x v="0"/>
    <n v="132"/>
    <n v="61.77"/>
    <x v="1"/>
    <s v="USD"/>
    <n v="1335848400"/>
    <d v="2012-05-01T05:00:00"/>
    <n v="1336280400"/>
    <d v="2012-05-06T05:00:00"/>
    <b v="0"/>
    <b v="0"/>
    <s v="technology/web"/>
    <x v="2"/>
    <x v="2"/>
  </r>
  <r>
    <n v="706"/>
    <x v="1"/>
    <n v="254"/>
    <n v="25.03"/>
    <x v="1"/>
    <s v="USD"/>
    <n v="1473483600"/>
    <d v="2016-09-10T05:00:00"/>
    <n v="1476766800"/>
    <d v="2016-10-18T05:00:00"/>
    <b v="0"/>
    <b v="0"/>
    <s v="theater/plays"/>
    <x v="3"/>
    <x v="3"/>
  </r>
  <r>
    <n v="17"/>
    <x v="3"/>
    <n v="184"/>
    <n v="106.29"/>
    <x v="1"/>
    <s v="USD"/>
    <n v="1479880800"/>
    <d v="2016-11-23T06:00:00"/>
    <n v="1480485600"/>
    <d v="2016-11-30T06:00:00"/>
    <b v="0"/>
    <b v="0"/>
    <s v="theater/plays"/>
    <x v="3"/>
    <x v="3"/>
  </r>
  <r>
    <n v="210"/>
    <x v="1"/>
    <n v="176"/>
    <n v="75.069999999999993"/>
    <x v="1"/>
    <s v="USD"/>
    <n v="1430197200"/>
    <d v="2015-04-28T05:00:00"/>
    <n v="1430197200"/>
    <d v="2015-04-28T05:00:00"/>
    <b v="0"/>
    <b v="0"/>
    <s v="music/electric music"/>
    <x v="1"/>
    <x v="5"/>
  </r>
  <r>
    <n v="98"/>
    <x v="0"/>
    <n v="137"/>
    <n v="39.97"/>
    <x v="3"/>
    <s v="DKK"/>
    <n v="1331701200"/>
    <d v="2012-03-14T05:00:00"/>
    <n v="1331787600"/>
    <d v="2012-03-15T05:00:00"/>
    <b v="0"/>
    <b v="1"/>
    <s v="music/metal"/>
    <x v="1"/>
    <x v="16"/>
  </r>
  <r>
    <n v="1684"/>
    <x v="1"/>
    <n v="337"/>
    <n v="39.979999999999997"/>
    <x v="0"/>
    <s v="CAD"/>
    <n v="1438578000"/>
    <d v="2015-08-03T05:00:00"/>
    <n v="1438837200"/>
    <d v="2015-08-06T05:00:00"/>
    <b v="0"/>
    <b v="0"/>
    <s v="theater/plays"/>
    <x v="3"/>
    <x v="3"/>
  </r>
  <r>
    <n v="54"/>
    <x v="0"/>
    <n v="908"/>
    <n v="101.02"/>
    <x v="1"/>
    <s v="USD"/>
    <n v="1368162000"/>
    <d v="2013-05-10T05:00:00"/>
    <n v="1370926800"/>
    <d v="2013-06-11T05:00:00"/>
    <b v="0"/>
    <b v="1"/>
    <s v="film &amp; video/documentary"/>
    <x v="4"/>
    <x v="4"/>
  </r>
  <r>
    <n v="457"/>
    <x v="1"/>
    <n v="107"/>
    <n v="76.81"/>
    <x v="1"/>
    <s v="USD"/>
    <n v="1318654800"/>
    <d v="2011-10-15T05:00:00"/>
    <n v="1319000400"/>
    <d v="2011-10-19T05:00:00"/>
    <b v="1"/>
    <b v="0"/>
    <s v="technology/web"/>
    <x v="2"/>
    <x v="2"/>
  </r>
  <r>
    <n v="10"/>
    <x v="0"/>
    <n v="10"/>
    <n v="71.7"/>
    <x v="1"/>
    <s v="USD"/>
    <n v="1331874000"/>
    <d v="2012-03-16T05:00:00"/>
    <n v="1333429200"/>
    <d v="2012-04-03T05:00:00"/>
    <b v="0"/>
    <b v="0"/>
    <s v="food/food trucks"/>
    <x v="0"/>
    <x v="0"/>
  </r>
  <r>
    <n v="16"/>
    <x v="3"/>
    <n v="32"/>
    <n v="33.28"/>
    <x v="6"/>
    <s v="EUR"/>
    <n v="1286254800"/>
    <d v="2010-10-05T05:00:00"/>
    <n v="1287032400"/>
    <d v="2010-10-14T05:00:00"/>
    <b v="0"/>
    <b v="0"/>
    <s v="theater/plays"/>
    <x v="3"/>
    <x v="3"/>
  </r>
  <r>
    <n v="1340"/>
    <x v="1"/>
    <n v="183"/>
    <n v="43.92"/>
    <x v="1"/>
    <s v="USD"/>
    <n v="1540530000"/>
    <d v="2018-10-26T05:00:00"/>
    <n v="1541570400"/>
    <d v="2018-11-07T06:00:00"/>
    <b v="0"/>
    <b v="0"/>
    <s v="theater/plays"/>
    <x v="3"/>
    <x v="3"/>
  </r>
  <r>
    <n v="36"/>
    <x v="0"/>
    <n v="1910"/>
    <n v="36"/>
    <x v="5"/>
    <s v="CHF"/>
    <n v="1381813200"/>
    <d v="2013-10-15T05:00:00"/>
    <n v="1383976800"/>
    <d v="2013-11-09T06:00:00"/>
    <b v="0"/>
    <b v="0"/>
    <s v="theater/plays"/>
    <x v="3"/>
    <x v="3"/>
  </r>
  <r>
    <n v="55"/>
    <x v="0"/>
    <n v="38"/>
    <n v="88.21"/>
    <x v="2"/>
    <s v="AUD"/>
    <n v="1548655200"/>
    <d v="2019-01-28T06:00:00"/>
    <n v="1550556000"/>
    <d v="2019-02-19T06:00:00"/>
    <b v="0"/>
    <b v="0"/>
    <s v="theater/plays"/>
    <x v="3"/>
    <x v="3"/>
  </r>
  <r>
    <n v="94"/>
    <x v="0"/>
    <n v="104"/>
    <n v="65.239999999999995"/>
    <x v="2"/>
    <s v="AUD"/>
    <n v="1389679200"/>
    <d v="2014-01-14T06:00:00"/>
    <n v="1390456800"/>
    <d v="2014-01-23T06:00:00"/>
    <b v="0"/>
    <b v="1"/>
    <s v="theater/plays"/>
    <x v="3"/>
    <x v="3"/>
  </r>
  <r>
    <n v="144"/>
    <x v="1"/>
    <n v="72"/>
    <n v="69.959999999999994"/>
    <x v="1"/>
    <s v="USD"/>
    <n v="1456466400"/>
    <d v="2016-02-26T06:00:00"/>
    <n v="1458018000"/>
    <d v="2016-03-15T05:00:00"/>
    <b v="0"/>
    <b v="1"/>
    <s v="music/rock"/>
    <x v="1"/>
    <x v="1"/>
  </r>
  <r>
    <n v="51"/>
    <x v="0"/>
    <n v="49"/>
    <n v="39.880000000000003"/>
    <x v="1"/>
    <s v="USD"/>
    <n v="1456984800"/>
    <d v="2016-03-03T06:00:00"/>
    <n v="1461819600"/>
    <d v="2016-04-28T05:00:00"/>
    <b v="0"/>
    <b v="0"/>
    <s v="food/food trucks"/>
    <x v="0"/>
    <x v="0"/>
  </r>
  <r>
    <n v="5"/>
    <x v="0"/>
    <n v="1"/>
    <n v="5"/>
    <x v="3"/>
    <s v="DKK"/>
    <n v="1504069200"/>
    <d v="2017-08-30T05:00:00"/>
    <n v="1504155600"/>
    <d v="2017-08-31T05:00:00"/>
    <b v="0"/>
    <b v="1"/>
    <s v="publishing/nonfiction"/>
    <x v="5"/>
    <x v="9"/>
  </r>
  <r>
    <n v="1345"/>
    <x v="1"/>
    <n v="295"/>
    <n v="41.02"/>
    <x v="1"/>
    <s v="USD"/>
    <n v="1424930400"/>
    <d v="2015-02-26T06:00:00"/>
    <n v="1426395600"/>
    <d v="2015-03-15T05:00:00"/>
    <b v="0"/>
    <b v="0"/>
    <s v="film &amp; video/documentary"/>
    <x v="4"/>
    <x v="4"/>
  </r>
  <r>
    <n v="32"/>
    <x v="0"/>
    <n v="245"/>
    <n v="98.91"/>
    <x v="1"/>
    <s v="USD"/>
    <n v="1535864400"/>
    <d v="2018-09-02T05:00:00"/>
    <n v="1537074000"/>
    <d v="2018-09-16T05:00:00"/>
    <b v="0"/>
    <b v="0"/>
    <s v="theater/plays"/>
    <x v="3"/>
    <x v="3"/>
  </r>
  <r>
    <n v="83"/>
    <x v="0"/>
    <n v="32"/>
    <n v="87.78"/>
    <x v="1"/>
    <s v="USD"/>
    <n v="1452146400"/>
    <d v="2016-01-07T06:00:00"/>
    <n v="1452578400"/>
    <d v="2016-01-12T06:00:00"/>
    <b v="0"/>
    <b v="0"/>
    <s v="music/indie rock"/>
    <x v="1"/>
    <x v="7"/>
  </r>
  <r>
    <n v="546"/>
    <x v="1"/>
    <n v="142"/>
    <n v="80.77"/>
    <x v="1"/>
    <s v="USD"/>
    <n v="1470546000"/>
    <d v="2016-08-07T05:00:00"/>
    <n v="1474088400"/>
    <d v="2016-09-17T05:00:00"/>
    <b v="0"/>
    <b v="0"/>
    <s v="film &amp; video/documentary"/>
    <x v="4"/>
    <x v="4"/>
  </r>
  <r>
    <n v="286"/>
    <x v="1"/>
    <n v="85"/>
    <n v="94.28"/>
    <x v="1"/>
    <s v="USD"/>
    <n v="1458363600"/>
    <d v="2016-03-19T05:00:00"/>
    <n v="1461906000"/>
    <d v="2016-04-29T05:00:00"/>
    <b v="0"/>
    <b v="0"/>
    <s v="theater/plays"/>
    <x v="3"/>
    <x v="3"/>
  </r>
  <r>
    <n v="8"/>
    <x v="0"/>
    <n v="7"/>
    <n v="73.430000000000007"/>
    <x v="1"/>
    <s v="USD"/>
    <n v="1500008400"/>
    <d v="2017-07-14T05:00:00"/>
    <n v="1500267600"/>
    <d v="2017-07-17T05:00:00"/>
    <b v="0"/>
    <b v="1"/>
    <s v="theater/plays"/>
    <x v="3"/>
    <x v="3"/>
  </r>
  <r>
    <n v="132"/>
    <x v="1"/>
    <n v="659"/>
    <n v="65.97"/>
    <x v="3"/>
    <s v="DKK"/>
    <n v="1338958800"/>
    <d v="2012-06-06T05:00:00"/>
    <n v="1340686800"/>
    <d v="2012-06-26T05:00:00"/>
    <b v="0"/>
    <b v="1"/>
    <s v="publishing/fiction"/>
    <x v="5"/>
    <x v="13"/>
  </r>
  <r>
    <n v="74"/>
    <x v="0"/>
    <n v="803"/>
    <n v="109.04"/>
    <x v="1"/>
    <s v="USD"/>
    <n v="1303102800"/>
    <d v="2011-04-18T05:00:00"/>
    <n v="1303189200"/>
    <d v="2011-04-19T05:00:00"/>
    <b v="0"/>
    <b v="0"/>
    <s v="theater/plays"/>
    <x v="3"/>
    <x v="3"/>
  </r>
  <r>
    <n v="75"/>
    <x v="3"/>
    <n v="75"/>
    <n v="41.16"/>
    <x v="1"/>
    <s v="USD"/>
    <n v="1316581200"/>
    <d v="2011-09-21T05:00:00"/>
    <n v="1318309200"/>
    <d v="2011-10-11T05:00:00"/>
    <b v="0"/>
    <b v="1"/>
    <s v="music/indie rock"/>
    <x v="1"/>
    <x v="7"/>
  </r>
  <r>
    <n v="20"/>
    <x v="0"/>
    <n v="16"/>
    <n v="99.13"/>
    <x v="1"/>
    <s v="USD"/>
    <n v="1270789200"/>
    <d v="2010-04-09T05:00:00"/>
    <n v="1272171600"/>
    <d v="2010-04-25T05:00:00"/>
    <b v="0"/>
    <b v="0"/>
    <s v="games/video games"/>
    <x v="6"/>
    <x v="11"/>
  </r>
  <r>
    <n v="203"/>
    <x v="1"/>
    <n v="121"/>
    <n v="105.88"/>
    <x v="1"/>
    <s v="USD"/>
    <n v="1297836000"/>
    <d v="2011-02-16T06:00:00"/>
    <n v="1298872800"/>
    <d v="2011-02-28T06:00:00"/>
    <b v="0"/>
    <b v="0"/>
    <s v="theater/plays"/>
    <x v="3"/>
    <x v="3"/>
  </r>
  <r>
    <n v="310"/>
    <x v="1"/>
    <n v="3742"/>
    <n v="49"/>
    <x v="1"/>
    <s v="USD"/>
    <n v="1382677200"/>
    <d v="2013-10-25T05:00:00"/>
    <n v="1383282000"/>
    <d v="2013-11-01T05:00:00"/>
    <b v="0"/>
    <b v="0"/>
    <s v="theater/plays"/>
    <x v="3"/>
    <x v="3"/>
  </r>
  <r>
    <n v="395"/>
    <x v="1"/>
    <n v="223"/>
    <n v="39"/>
    <x v="1"/>
    <s v="USD"/>
    <n v="1330322400"/>
    <d v="2012-02-27T06:00:00"/>
    <n v="1330495200"/>
    <d v="2012-02-29T06:00:00"/>
    <b v="0"/>
    <b v="0"/>
    <s v="music/rock"/>
    <x v="1"/>
    <x v="1"/>
  </r>
  <r>
    <n v="295"/>
    <x v="1"/>
    <n v="133"/>
    <n v="31.02"/>
    <x v="1"/>
    <s v="USD"/>
    <n v="1552366800"/>
    <d v="2019-03-12T05:00:00"/>
    <n v="1552798800"/>
    <d v="2019-03-17T05:00:00"/>
    <b v="0"/>
    <b v="1"/>
    <s v="film &amp; video/documentary"/>
    <x v="4"/>
    <x v="4"/>
  </r>
  <r>
    <n v="34"/>
    <x v="0"/>
    <n v="31"/>
    <n v="103.87"/>
    <x v="1"/>
    <s v="USD"/>
    <n v="1400907600"/>
    <d v="2014-05-24T05:00:00"/>
    <n v="1403413200"/>
    <d v="2014-06-22T05:00:00"/>
    <b v="0"/>
    <b v="0"/>
    <s v="theater/plays"/>
    <x v="3"/>
    <x v="3"/>
  </r>
  <r>
    <n v="67"/>
    <x v="0"/>
    <n v="108"/>
    <n v="59.27"/>
    <x v="6"/>
    <s v="EUR"/>
    <n v="1574143200"/>
    <d v="2019-11-19T06:00:00"/>
    <n v="1574229600"/>
    <d v="2019-11-20T06:00:00"/>
    <b v="0"/>
    <b v="1"/>
    <s v="food/food trucks"/>
    <x v="0"/>
    <x v="0"/>
  </r>
  <r>
    <n v="19"/>
    <x v="0"/>
    <n v="30"/>
    <n v="42.3"/>
    <x v="1"/>
    <s v="USD"/>
    <n v="1494738000"/>
    <d v="2017-05-14T05:00:00"/>
    <n v="1495861200"/>
    <d v="2017-05-27T05:00:00"/>
    <b v="0"/>
    <b v="0"/>
    <s v="theater/plays"/>
    <x v="3"/>
    <x v="3"/>
  </r>
  <r>
    <n v="16"/>
    <x v="0"/>
    <n v="17"/>
    <n v="53.12"/>
    <x v="1"/>
    <s v="USD"/>
    <n v="1392357600"/>
    <d v="2014-02-14T06:00:00"/>
    <n v="1392530400"/>
    <d v="2014-02-16T06:00:00"/>
    <b v="0"/>
    <b v="0"/>
    <s v="music/rock"/>
    <x v="1"/>
    <x v="1"/>
  </r>
  <r>
    <n v="39"/>
    <x v="3"/>
    <n v="64"/>
    <n v="50.8"/>
    <x v="1"/>
    <s v="USD"/>
    <n v="1281589200"/>
    <d v="2010-08-12T05:00:00"/>
    <n v="1283662800"/>
    <d v="2010-09-05T05:00:00"/>
    <b v="0"/>
    <b v="0"/>
    <s v="technology/web"/>
    <x v="2"/>
    <x v="2"/>
  </r>
  <r>
    <n v="10"/>
    <x v="0"/>
    <n v="80"/>
    <n v="101.15"/>
    <x v="1"/>
    <s v="USD"/>
    <n v="1305003600"/>
    <d v="2011-05-10T05:00:00"/>
    <n v="1305781200"/>
    <d v="2011-05-19T05:00:00"/>
    <b v="0"/>
    <b v="0"/>
    <s v="publishing/fiction"/>
    <x v="5"/>
    <x v="13"/>
  </r>
  <r>
    <n v="94"/>
    <x v="0"/>
    <n v="2468"/>
    <n v="65"/>
    <x v="1"/>
    <s v="USD"/>
    <n v="1301634000"/>
    <d v="2011-04-01T05:00:00"/>
    <n v="1302325200"/>
    <d v="2011-04-09T05:00:00"/>
    <b v="0"/>
    <b v="0"/>
    <s v="film &amp; video/shorts"/>
    <x v="4"/>
    <x v="12"/>
  </r>
  <r>
    <n v="167"/>
    <x v="1"/>
    <n v="5168"/>
    <n v="38"/>
    <x v="1"/>
    <s v="USD"/>
    <n v="1290664800"/>
    <d v="2010-11-25T06:00:00"/>
    <n v="1291788000"/>
    <d v="2010-12-08T06:00:00"/>
    <b v="0"/>
    <b v="0"/>
    <s v="theater/plays"/>
    <x v="3"/>
    <x v="3"/>
  </r>
  <r>
    <n v="24"/>
    <x v="0"/>
    <n v="26"/>
    <n v="82.62"/>
    <x v="4"/>
    <s v="GBP"/>
    <n v="1395896400"/>
    <d v="2014-03-27T05:00:00"/>
    <n v="1396069200"/>
    <d v="2014-03-29T05:00:00"/>
    <b v="0"/>
    <b v="0"/>
    <s v="film &amp; video/documentary"/>
    <x v="4"/>
    <x v="4"/>
  </r>
  <r>
    <n v="164"/>
    <x v="1"/>
    <n v="307"/>
    <n v="37.94"/>
    <x v="1"/>
    <s v="USD"/>
    <n v="1434862800"/>
    <d v="2015-06-21T05:00:00"/>
    <n v="1435899600"/>
    <d v="2015-07-03T05:00:00"/>
    <b v="0"/>
    <b v="1"/>
    <s v="theater/plays"/>
    <x v="3"/>
    <x v="3"/>
  </r>
  <r>
    <n v="91"/>
    <x v="0"/>
    <n v="73"/>
    <n v="80.78"/>
    <x v="1"/>
    <s v="USD"/>
    <n v="1529125200"/>
    <d v="2018-06-16T05:00:00"/>
    <n v="1531112400"/>
    <d v="2018-07-09T05:00:00"/>
    <b v="0"/>
    <b v="1"/>
    <s v="theater/plays"/>
    <x v="3"/>
    <x v="3"/>
  </r>
  <r>
    <n v="46"/>
    <x v="0"/>
    <n v="128"/>
    <n v="25.98"/>
    <x v="1"/>
    <s v="USD"/>
    <n v="1451109600"/>
    <d v="2015-12-26T06:00:00"/>
    <n v="1451628000"/>
    <d v="2016-01-01T06:00:00"/>
    <b v="0"/>
    <b v="0"/>
    <s v="film &amp; video/animation"/>
    <x v="4"/>
    <x v="10"/>
  </r>
  <r>
    <n v="39"/>
    <x v="0"/>
    <n v="33"/>
    <n v="30.36"/>
    <x v="1"/>
    <s v="USD"/>
    <n v="1566968400"/>
    <d v="2019-08-28T05:00:00"/>
    <n v="1567314000"/>
    <d v="2019-09-01T05:00:00"/>
    <b v="0"/>
    <b v="1"/>
    <s v="theater/plays"/>
    <x v="3"/>
    <x v="3"/>
  </r>
  <r>
    <n v="134"/>
    <x v="1"/>
    <n v="2441"/>
    <n v="54"/>
    <x v="1"/>
    <s v="USD"/>
    <n v="1543557600"/>
    <d v="2018-11-30T06:00:00"/>
    <n v="1544508000"/>
    <d v="2018-12-11T06:00:00"/>
    <b v="0"/>
    <b v="0"/>
    <s v="music/rock"/>
    <x v="1"/>
    <x v="1"/>
  </r>
  <r>
    <n v="23"/>
    <x v="2"/>
    <n v="211"/>
    <n v="101.79"/>
    <x v="1"/>
    <s v="USD"/>
    <n v="1481522400"/>
    <d v="2016-12-12T06:00:00"/>
    <n v="1482472800"/>
    <d v="2016-12-23T06:00:00"/>
    <b v="0"/>
    <b v="0"/>
    <s v="games/video games"/>
    <x v="6"/>
    <x v="11"/>
  </r>
  <r>
    <n v="185"/>
    <x v="1"/>
    <n v="1385"/>
    <n v="45"/>
    <x v="4"/>
    <s v="GBP"/>
    <n v="1512712800"/>
    <d v="2017-12-08T06:00:00"/>
    <n v="1512799200"/>
    <d v="2017-12-09T06:00:00"/>
    <b v="0"/>
    <b v="0"/>
    <s v="film &amp; video/documentary"/>
    <x v="4"/>
    <x v="4"/>
  </r>
  <r>
    <n v="444"/>
    <x v="1"/>
    <n v="190"/>
    <n v="77.069999999999993"/>
    <x v="1"/>
    <s v="USD"/>
    <n v="1324274400"/>
    <d v="2011-12-19T06:00:00"/>
    <n v="1324360800"/>
    <d v="2011-12-20T06:00:00"/>
    <b v="0"/>
    <b v="0"/>
    <s v="food/food trucks"/>
    <x v="0"/>
    <x v="0"/>
  </r>
  <r>
    <n v="200"/>
    <x v="1"/>
    <n v="470"/>
    <n v="88.08"/>
    <x v="1"/>
    <s v="USD"/>
    <n v="1364446800"/>
    <d v="2013-03-28T05:00:00"/>
    <n v="1364533200"/>
    <d v="2013-03-29T05:00:00"/>
    <b v="0"/>
    <b v="0"/>
    <s v="technology/wearables"/>
    <x v="2"/>
    <x v="8"/>
  </r>
  <r>
    <n v="124"/>
    <x v="1"/>
    <n v="253"/>
    <n v="47.04"/>
    <x v="1"/>
    <s v="USD"/>
    <n v="1542693600"/>
    <d v="2018-11-20T06:00:00"/>
    <n v="1545112800"/>
    <d v="2018-12-18T06:00:00"/>
    <b v="0"/>
    <b v="0"/>
    <s v="theater/plays"/>
    <x v="3"/>
    <x v="3"/>
  </r>
  <r>
    <n v="187"/>
    <x v="1"/>
    <n v="1113"/>
    <n v="111"/>
    <x v="1"/>
    <s v="USD"/>
    <n v="1515564000"/>
    <d v="2018-01-10T06:00:00"/>
    <n v="1516168800"/>
    <d v="2018-01-17T06:00:00"/>
    <b v="0"/>
    <b v="0"/>
    <s v="music/rock"/>
    <x v="1"/>
    <x v="1"/>
  </r>
  <r>
    <n v="114"/>
    <x v="1"/>
    <n v="2283"/>
    <n v="87"/>
    <x v="1"/>
    <s v="USD"/>
    <n v="1573797600"/>
    <d v="2019-11-15T06:00:00"/>
    <n v="1574920800"/>
    <d v="2019-11-28T06:00:00"/>
    <b v="0"/>
    <b v="0"/>
    <s v="music/rock"/>
    <x v="1"/>
    <x v="1"/>
  </r>
  <r>
    <n v="97"/>
    <x v="0"/>
    <n v="1072"/>
    <n v="63.99"/>
    <x v="1"/>
    <s v="USD"/>
    <n v="1292392800"/>
    <d v="2010-12-15T06:00:00"/>
    <n v="1292479200"/>
    <d v="2010-12-16T06:00:00"/>
    <b v="0"/>
    <b v="1"/>
    <s v="music/rock"/>
    <x v="1"/>
    <x v="1"/>
  </r>
  <r>
    <n v="123"/>
    <x v="1"/>
    <n v="1095"/>
    <n v="105.99"/>
    <x v="1"/>
    <s v="USD"/>
    <n v="1573452000"/>
    <d v="2019-11-11T06:00:00"/>
    <n v="1573538400"/>
    <d v="2019-11-12T06:00:00"/>
    <b v="0"/>
    <b v="0"/>
    <s v="theater/plays"/>
    <x v="3"/>
    <x v="3"/>
  </r>
  <r>
    <n v="179"/>
    <x v="1"/>
    <n v="1690"/>
    <n v="73.989999999999995"/>
    <x v="1"/>
    <s v="USD"/>
    <n v="1317790800"/>
    <d v="2011-10-05T05:00:00"/>
    <n v="1320382800"/>
    <d v="2011-11-04T05:00:00"/>
    <b v="0"/>
    <b v="0"/>
    <s v="theater/plays"/>
    <x v="3"/>
    <x v="3"/>
  </r>
  <r>
    <n v="80"/>
    <x v="3"/>
    <n v="1297"/>
    <n v="84.02"/>
    <x v="0"/>
    <s v="CAD"/>
    <n v="1501650000"/>
    <d v="2017-08-02T05:00:00"/>
    <n v="1502859600"/>
    <d v="2017-08-16T05:00:00"/>
    <b v="0"/>
    <b v="0"/>
    <s v="theater/plays"/>
    <x v="3"/>
    <x v="3"/>
  </r>
  <r>
    <n v="94"/>
    <x v="0"/>
    <n v="393"/>
    <n v="88.97"/>
    <x v="1"/>
    <s v="USD"/>
    <n v="1323669600"/>
    <d v="2011-12-12T06:00:00"/>
    <n v="1323756000"/>
    <d v="2011-12-13T06:00:00"/>
    <b v="0"/>
    <b v="0"/>
    <s v="photography/photography books"/>
    <x v="7"/>
    <x v="14"/>
  </r>
  <r>
    <n v="85"/>
    <x v="0"/>
    <n v="1257"/>
    <n v="76.989999999999995"/>
    <x v="1"/>
    <s v="USD"/>
    <n v="1440738000"/>
    <d v="2015-08-28T05:00:00"/>
    <n v="1441342800"/>
    <d v="2015-09-04T05:00:00"/>
    <b v="0"/>
    <b v="0"/>
    <s v="music/indie rock"/>
    <x v="1"/>
    <x v="7"/>
  </r>
  <r>
    <n v="67"/>
    <x v="0"/>
    <n v="328"/>
    <n v="97.15"/>
    <x v="1"/>
    <s v="USD"/>
    <n v="1374296400"/>
    <d v="2013-07-20T05:00:00"/>
    <n v="1375333200"/>
    <d v="2013-08-01T05:00:00"/>
    <b v="0"/>
    <b v="0"/>
    <s v="theater/plays"/>
    <x v="3"/>
    <x v="3"/>
  </r>
  <r>
    <n v="54"/>
    <x v="0"/>
    <n v="147"/>
    <n v="33.01"/>
    <x v="1"/>
    <s v="USD"/>
    <n v="1384840800"/>
    <d v="2013-11-19T06:00:00"/>
    <n v="1389420000"/>
    <d v="2014-01-11T06:00:00"/>
    <b v="0"/>
    <b v="0"/>
    <s v="theater/plays"/>
    <x v="3"/>
    <x v="3"/>
  </r>
  <r>
    <n v="42"/>
    <x v="0"/>
    <n v="830"/>
    <n v="99.95"/>
    <x v="1"/>
    <s v="USD"/>
    <n v="1516600800"/>
    <d v="2018-01-22T06:00:00"/>
    <n v="1520056800"/>
    <d v="2018-03-03T06:00:00"/>
    <b v="0"/>
    <b v="0"/>
    <s v="games/video games"/>
    <x v="6"/>
    <x v="11"/>
  </r>
  <r>
    <n v="15"/>
    <x v="0"/>
    <n v="331"/>
    <n v="69.97"/>
    <x v="4"/>
    <s v="GBP"/>
    <n v="1436418000"/>
    <d v="2015-07-09T05:00:00"/>
    <n v="1436504400"/>
    <d v="2015-07-10T05:00:00"/>
    <b v="0"/>
    <b v="0"/>
    <s v="film &amp; video/drama"/>
    <x v="4"/>
    <x v="6"/>
  </r>
  <r>
    <n v="34"/>
    <x v="0"/>
    <n v="25"/>
    <n v="110.32"/>
    <x v="1"/>
    <s v="USD"/>
    <n v="1503550800"/>
    <d v="2017-08-24T05:00:00"/>
    <n v="1508302800"/>
    <d v="2017-10-18T05:00:00"/>
    <b v="0"/>
    <b v="1"/>
    <s v="music/indie rock"/>
    <x v="1"/>
    <x v="7"/>
  </r>
  <r>
    <n v="1401"/>
    <x v="1"/>
    <n v="191"/>
    <n v="66.010000000000005"/>
    <x v="1"/>
    <s v="USD"/>
    <n v="1423634400"/>
    <d v="2015-02-11T06:00:00"/>
    <n v="1425708000"/>
    <d v="2015-03-07T06:00:00"/>
    <b v="0"/>
    <b v="0"/>
    <s v="technology/web"/>
    <x v="2"/>
    <x v="2"/>
  </r>
  <r>
    <n v="72"/>
    <x v="0"/>
    <n v="3483"/>
    <n v="41.01"/>
    <x v="1"/>
    <s v="USD"/>
    <n v="1487224800"/>
    <d v="2017-02-16T06:00:00"/>
    <n v="1488348000"/>
    <d v="2017-03-01T06:00:00"/>
    <b v="0"/>
    <b v="0"/>
    <s v="food/food trucks"/>
    <x v="0"/>
    <x v="0"/>
  </r>
  <r>
    <n v="53"/>
    <x v="0"/>
    <n v="923"/>
    <n v="103.96"/>
    <x v="1"/>
    <s v="USD"/>
    <n v="1500008400"/>
    <d v="2017-07-14T05:00:00"/>
    <n v="1502600400"/>
    <d v="2017-08-13T05:00:00"/>
    <b v="0"/>
    <b v="0"/>
    <s v="theater/plays"/>
    <x v="3"/>
    <x v="3"/>
  </r>
  <r>
    <n v="5"/>
    <x v="0"/>
    <n v="1"/>
    <n v="5"/>
    <x v="1"/>
    <s v="USD"/>
    <n v="1432098000"/>
    <d v="2015-05-20T05:00:00"/>
    <n v="1433653200"/>
    <d v="2015-06-07T05:00:00"/>
    <b v="0"/>
    <b v="1"/>
    <s v="music/jazz"/>
    <x v="1"/>
    <x v="17"/>
  </r>
  <r>
    <n v="128"/>
    <x v="1"/>
    <n v="2013"/>
    <n v="47.01"/>
    <x v="1"/>
    <s v="USD"/>
    <n v="1440392400"/>
    <d v="2015-08-24T05:00:00"/>
    <n v="1441602000"/>
    <d v="2015-09-07T05:00:00"/>
    <b v="0"/>
    <b v="0"/>
    <s v="music/rock"/>
    <x v="1"/>
    <x v="1"/>
  </r>
  <r>
    <n v="35"/>
    <x v="0"/>
    <n v="33"/>
    <n v="29.61"/>
    <x v="0"/>
    <s v="CAD"/>
    <n v="1446876000"/>
    <d v="2015-11-07T06:00:00"/>
    <n v="1447567200"/>
    <d v="2015-11-15T06:00:00"/>
    <b v="0"/>
    <b v="0"/>
    <s v="theater/plays"/>
    <x v="3"/>
    <x v="3"/>
  </r>
  <r>
    <n v="411"/>
    <x v="1"/>
    <n v="1703"/>
    <n v="81.010000000000005"/>
    <x v="1"/>
    <s v="USD"/>
    <n v="1562302800"/>
    <d v="2019-07-05T05:00:00"/>
    <n v="1562389200"/>
    <d v="2019-07-06T05:00:00"/>
    <b v="0"/>
    <b v="0"/>
    <s v="theater/plays"/>
    <x v="3"/>
    <x v="3"/>
  </r>
  <r>
    <n v="124"/>
    <x v="1"/>
    <n v="80"/>
    <n v="94.35"/>
    <x v="3"/>
    <s v="DKK"/>
    <n v="1378184400"/>
    <d v="2013-09-03T05:00:00"/>
    <n v="1378789200"/>
    <d v="2013-09-10T05:00:00"/>
    <b v="0"/>
    <b v="0"/>
    <s v="film &amp; video/documentary"/>
    <x v="4"/>
    <x v="4"/>
  </r>
  <r>
    <n v="59"/>
    <x v="2"/>
    <n v="86"/>
    <n v="26.06"/>
    <x v="1"/>
    <s v="USD"/>
    <n v="1485064800"/>
    <d v="2017-01-22T06:00:00"/>
    <n v="1488520800"/>
    <d v="2017-03-03T06:00:00"/>
    <b v="0"/>
    <b v="0"/>
    <s v="technology/wearables"/>
    <x v="2"/>
    <x v="8"/>
  </r>
  <r>
    <n v="37"/>
    <x v="0"/>
    <n v="40"/>
    <n v="85.78"/>
    <x v="6"/>
    <s v="EUR"/>
    <n v="1326520800"/>
    <d v="2012-01-14T06:00:00"/>
    <n v="1327298400"/>
    <d v="2012-01-23T06:00:00"/>
    <b v="0"/>
    <b v="0"/>
    <s v="theater/plays"/>
    <x v="3"/>
    <x v="3"/>
  </r>
  <r>
    <n v="185"/>
    <x v="1"/>
    <n v="41"/>
    <n v="103.73"/>
    <x v="1"/>
    <s v="USD"/>
    <n v="1441256400"/>
    <d v="2015-09-03T05:00:00"/>
    <n v="1443416400"/>
    <d v="2015-09-28T05:00:00"/>
    <b v="0"/>
    <b v="0"/>
    <s v="games/video games"/>
    <x v="6"/>
    <x v="11"/>
  </r>
  <r>
    <n v="12"/>
    <x v="0"/>
    <n v="23"/>
    <n v="49.83"/>
    <x v="0"/>
    <s v="CAD"/>
    <n v="1533877200"/>
    <d v="2018-08-10T05:00:00"/>
    <n v="1534136400"/>
    <d v="2018-08-13T05:00:00"/>
    <b v="1"/>
    <b v="0"/>
    <s v="photography/photography books"/>
    <x v="7"/>
    <x v="14"/>
  </r>
  <r>
    <n v="299"/>
    <x v="1"/>
    <n v="187"/>
    <n v="63.89"/>
    <x v="1"/>
    <s v="USD"/>
    <n v="1314421200"/>
    <d v="2011-08-27T05:00:00"/>
    <n v="1315026000"/>
    <d v="2011-09-03T05:00:00"/>
    <b v="0"/>
    <b v="0"/>
    <s v="film &amp; video/animation"/>
    <x v="4"/>
    <x v="10"/>
  </r>
  <r>
    <n v="226"/>
    <x v="1"/>
    <n v="2875"/>
    <n v="47"/>
    <x v="4"/>
    <s v="GBP"/>
    <n v="1293861600"/>
    <d v="2011-01-01T06:00:00"/>
    <n v="1295071200"/>
    <d v="2011-01-15T06:00:00"/>
    <b v="0"/>
    <b v="1"/>
    <s v="theater/plays"/>
    <x v="3"/>
    <x v="3"/>
  </r>
  <r>
    <n v="174"/>
    <x v="1"/>
    <n v="88"/>
    <n v="108.48"/>
    <x v="1"/>
    <s v="USD"/>
    <n v="1507352400"/>
    <d v="2017-10-07T05:00:00"/>
    <n v="1509426000"/>
    <d v="2017-10-31T05:00:00"/>
    <b v="0"/>
    <b v="0"/>
    <s v="theater/plays"/>
    <x v="3"/>
    <x v="3"/>
  </r>
  <r>
    <n v="372"/>
    <x v="1"/>
    <n v="191"/>
    <n v="72.02"/>
    <x v="1"/>
    <s v="USD"/>
    <n v="1296108000"/>
    <d v="2011-01-27T06:00:00"/>
    <n v="1299391200"/>
    <d v="2011-03-06T06:00:00"/>
    <b v="0"/>
    <b v="0"/>
    <s v="music/rock"/>
    <x v="1"/>
    <x v="1"/>
  </r>
  <r>
    <n v="160"/>
    <x v="1"/>
    <n v="139"/>
    <n v="59.93"/>
    <x v="1"/>
    <s v="USD"/>
    <n v="1324965600"/>
    <d v="2011-12-27T06:00:00"/>
    <n v="1325052000"/>
    <d v="2011-12-28T06:00:00"/>
    <b v="0"/>
    <b v="0"/>
    <s v="music/rock"/>
    <x v="1"/>
    <x v="1"/>
  </r>
  <r>
    <n v="1616"/>
    <x v="1"/>
    <n v="186"/>
    <n v="78.209999999999994"/>
    <x v="1"/>
    <s v="USD"/>
    <n v="1520229600"/>
    <d v="2018-03-05T06:00:00"/>
    <n v="1522818000"/>
    <d v="2018-04-04T05:00:00"/>
    <b v="0"/>
    <b v="0"/>
    <s v="music/indie rock"/>
    <x v="1"/>
    <x v="7"/>
  </r>
  <r>
    <n v="733"/>
    <x v="1"/>
    <n v="112"/>
    <n v="104.78"/>
    <x v="2"/>
    <s v="AUD"/>
    <n v="1482991200"/>
    <d v="2016-12-29T06:00:00"/>
    <n v="1485324000"/>
    <d v="2017-01-25T06:00:00"/>
    <b v="0"/>
    <b v="0"/>
    <s v="theater/plays"/>
    <x v="3"/>
    <x v="3"/>
  </r>
  <r>
    <n v="592"/>
    <x v="1"/>
    <n v="101"/>
    <n v="105.52"/>
    <x v="1"/>
    <s v="USD"/>
    <n v="1294034400"/>
    <d v="2011-01-03T06:00:00"/>
    <n v="1294120800"/>
    <d v="2011-01-04T06:00:00"/>
    <b v="0"/>
    <b v="1"/>
    <s v="theater/plays"/>
    <x v="3"/>
    <x v="3"/>
  </r>
  <r>
    <n v="19"/>
    <x v="0"/>
    <n v="75"/>
    <n v="24.93"/>
    <x v="1"/>
    <s v="USD"/>
    <n v="1413608400"/>
    <d v="2014-10-18T05:00:00"/>
    <n v="1415685600"/>
    <d v="2014-11-11T06:00:00"/>
    <b v="0"/>
    <b v="1"/>
    <s v="theater/plays"/>
    <x v="3"/>
    <x v="3"/>
  </r>
  <r>
    <n v="277"/>
    <x v="1"/>
    <n v="206"/>
    <n v="69.87"/>
    <x v="4"/>
    <s v="GBP"/>
    <n v="1286946000"/>
    <d v="2010-10-13T05:00:00"/>
    <n v="1288933200"/>
    <d v="2010-11-05T05:00:00"/>
    <b v="0"/>
    <b v="1"/>
    <s v="film &amp; video/documentary"/>
    <x v="4"/>
    <x v="4"/>
  </r>
  <r>
    <n v="273"/>
    <x v="1"/>
    <n v="154"/>
    <n v="95.73"/>
    <x v="1"/>
    <s v="USD"/>
    <n v="1359871200"/>
    <d v="2013-02-03T06:00:00"/>
    <n v="1363237200"/>
    <d v="2013-03-14T05:00:00"/>
    <b v="0"/>
    <b v="1"/>
    <s v="film &amp; video/television"/>
    <x v="4"/>
    <x v="19"/>
  </r>
  <r>
    <n v="159"/>
    <x v="1"/>
    <n v="5966"/>
    <n v="30"/>
    <x v="1"/>
    <s v="USD"/>
    <n v="1555304400"/>
    <d v="2019-04-15T05:00:00"/>
    <n v="1555822800"/>
    <d v="2019-04-21T05:00:00"/>
    <b v="0"/>
    <b v="0"/>
    <s v="theater/plays"/>
    <x v="3"/>
    <x v="3"/>
  </r>
  <r>
    <n v="68"/>
    <x v="0"/>
    <n v="2176"/>
    <n v="59.01"/>
    <x v="1"/>
    <s v="USD"/>
    <n v="1423375200"/>
    <d v="2015-02-08T06:00:00"/>
    <n v="1427778000"/>
    <d v="2015-03-31T05:00:00"/>
    <b v="0"/>
    <b v="0"/>
    <s v="theater/plays"/>
    <x v="3"/>
    <x v="3"/>
  </r>
  <r>
    <n v="1592"/>
    <x v="1"/>
    <n v="169"/>
    <n v="84.76"/>
    <x v="1"/>
    <s v="USD"/>
    <n v="1420696800"/>
    <d v="2015-01-08T06:00:00"/>
    <n v="1422424800"/>
    <d v="2015-01-28T06:00:00"/>
    <b v="0"/>
    <b v="1"/>
    <s v="film &amp; video/documentary"/>
    <x v="4"/>
    <x v="4"/>
  </r>
  <r>
    <n v="730"/>
    <x v="1"/>
    <n v="2106"/>
    <n v="78.010000000000005"/>
    <x v="1"/>
    <s v="USD"/>
    <n v="1502946000"/>
    <d v="2017-08-17T05:00:00"/>
    <n v="1503637200"/>
    <d v="2017-08-25T05:00:00"/>
    <b v="0"/>
    <b v="0"/>
    <s v="theater/plays"/>
    <x v="3"/>
    <x v="3"/>
  </r>
  <r>
    <n v="13"/>
    <x v="0"/>
    <n v="441"/>
    <n v="50.05"/>
    <x v="1"/>
    <s v="USD"/>
    <n v="1547186400"/>
    <d v="2019-01-11T06:00:00"/>
    <n v="1547618400"/>
    <d v="2019-01-16T06:00:00"/>
    <b v="0"/>
    <b v="1"/>
    <s v="film &amp; video/documentary"/>
    <x v="4"/>
    <x v="4"/>
  </r>
  <r>
    <n v="55"/>
    <x v="0"/>
    <n v="25"/>
    <n v="59.16"/>
    <x v="1"/>
    <s v="USD"/>
    <n v="1444971600"/>
    <d v="2015-10-16T05:00:00"/>
    <n v="1449900000"/>
    <d v="2015-12-12T06:00:00"/>
    <b v="0"/>
    <b v="0"/>
    <s v="music/indie rock"/>
    <x v="1"/>
    <x v="7"/>
  </r>
  <r>
    <n v="361"/>
    <x v="1"/>
    <n v="131"/>
    <n v="93.7"/>
    <x v="1"/>
    <s v="USD"/>
    <n v="1404622800"/>
    <d v="2014-07-06T05:00:00"/>
    <n v="1405141200"/>
    <d v="2014-07-12T05:00:00"/>
    <b v="0"/>
    <b v="0"/>
    <s v="music/rock"/>
    <x v="1"/>
    <x v="1"/>
  </r>
  <r>
    <n v="10"/>
    <x v="0"/>
    <n v="127"/>
    <n v="40.14"/>
    <x v="1"/>
    <s v="USD"/>
    <n v="1571720400"/>
    <d v="2019-10-22T05:00:00"/>
    <n v="1572933600"/>
    <d v="2019-11-05T06:00:00"/>
    <b v="0"/>
    <b v="0"/>
    <s v="theater/plays"/>
    <x v="3"/>
    <x v="3"/>
  </r>
  <r>
    <n v="14"/>
    <x v="0"/>
    <n v="355"/>
    <n v="70.09"/>
    <x v="1"/>
    <s v="USD"/>
    <n v="1526878800"/>
    <d v="2018-05-21T05:00:00"/>
    <n v="1530162000"/>
    <d v="2018-06-28T05:00:00"/>
    <b v="0"/>
    <b v="0"/>
    <s v="film &amp; video/documentary"/>
    <x v="4"/>
    <x v="4"/>
  </r>
  <r>
    <n v="40"/>
    <x v="0"/>
    <n v="44"/>
    <n v="66.180000000000007"/>
    <x v="4"/>
    <s v="GBP"/>
    <n v="1319691600"/>
    <d v="2011-10-27T05:00:00"/>
    <n v="1320904800"/>
    <d v="2011-11-10T06:00:00"/>
    <b v="0"/>
    <b v="0"/>
    <s v="theater/plays"/>
    <x v="3"/>
    <x v="3"/>
  </r>
  <r>
    <n v="160"/>
    <x v="1"/>
    <n v="84"/>
    <n v="47.71"/>
    <x v="1"/>
    <s v="USD"/>
    <n v="1371963600"/>
    <d v="2013-06-23T05:00:00"/>
    <n v="1372395600"/>
    <d v="2013-06-28T05:00:00"/>
    <b v="0"/>
    <b v="0"/>
    <s v="theater/plays"/>
    <x v="3"/>
    <x v="3"/>
  </r>
  <r>
    <n v="184"/>
    <x v="1"/>
    <n v="155"/>
    <n v="62.9"/>
    <x v="1"/>
    <s v="USD"/>
    <n v="1433739600"/>
    <d v="2015-06-08T05:00:00"/>
    <n v="1437714000"/>
    <d v="2015-07-24T05:00:00"/>
    <b v="0"/>
    <b v="0"/>
    <s v="theater/plays"/>
    <x v="3"/>
    <x v="3"/>
  </r>
  <r>
    <n v="64"/>
    <x v="0"/>
    <n v="67"/>
    <n v="86.61"/>
    <x v="1"/>
    <s v="USD"/>
    <n v="1508130000"/>
    <d v="2017-10-16T05:00:00"/>
    <n v="1509771600"/>
    <d v="2017-11-04T05:00:00"/>
    <b v="0"/>
    <b v="0"/>
    <s v="photography/photography books"/>
    <x v="7"/>
    <x v="14"/>
  </r>
  <r>
    <n v="225"/>
    <x v="1"/>
    <n v="189"/>
    <n v="75.13"/>
    <x v="1"/>
    <s v="USD"/>
    <n v="1550037600"/>
    <d v="2019-02-13T06:00:00"/>
    <n v="1550556000"/>
    <d v="2019-02-19T06:00:00"/>
    <b v="0"/>
    <b v="1"/>
    <s v="food/food trucks"/>
    <x v="0"/>
    <x v="0"/>
  </r>
  <r>
    <n v="172"/>
    <x v="1"/>
    <n v="4799"/>
    <n v="41"/>
    <x v="1"/>
    <s v="USD"/>
    <n v="1486706400"/>
    <d v="2017-02-10T06:00:00"/>
    <n v="1489039200"/>
    <d v="2017-03-09T06:00:00"/>
    <b v="1"/>
    <b v="1"/>
    <s v="film &amp; video/documentary"/>
    <x v="4"/>
    <x v="4"/>
  </r>
  <r>
    <n v="146"/>
    <x v="1"/>
    <n v="1137"/>
    <n v="50.01"/>
    <x v="1"/>
    <s v="USD"/>
    <n v="1553835600"/>
    <d v="2019-03-29T05:00:00"/>
    <n v="1556600400"/>
    <d v="2019-04-30T05:00:00"/>
    <b v="0"/>
    <b v="0"/>
    <s v="publishing/nonfiction"/>
    <x v="5"/>
    <x v="9"/>
  </r>
  <r>
    <n v="76"/>
    <x v="0"/>
    <n v="1068"/>
    <n v="96.96"/>
    <x v="1"/>
    <s v="USD"/>
    <n v="1277528400"/>
    <d v="2010-06-26T05:00:00"/>
    <n v="1278565200"/>
    <d v="2010-07-08T05:00:00"/>
    <b v="0"/>
    <b v="0"/>
    <s v="theater/plays"/>
    <x v="3"/>
    <x v="3"/>
  </r>
  <r>
    <n v="39"/>
    <x v="0"/>
    <n v="424"/>
    <n v="100.93"/>
    <x v="1"/>
    <s v="USD"/>
    <n v="1339477200"/>
    <d v="2012-06-12T05:00:00"/>
    <n v="1339909200"/>
    <d v="2012-06-17T05:00:00"/>
    <b v="0"/>
    <b v="0"/>
    <s v="technology/wearables"/>
    <x v="2"/>
    <x v="8"/>
  </r>
  <r>
    <n v="11"/>
    <x v="3"/>
    <n v="145"/>
    <n v="89.23"/>
    <x v="5"/>
    <s v="CHF"/>
    <n v="1325656800"/>
    <d v="2012-01-04T06:00:00"/>
    <n v="1325829600"/>
    <d v="2012-01-06T06:00:00"/>
    <b v="0"/>
    <b v="0"/>
    <s v="music/indie rock"/>
    <x v="1"/>
    <x v="7"/>
  </r>
  <r>
    <n v="122"/>
    <x v="1"/>
    <n v="1152"/>
    <n v="87.98"/>
    <x v="1"/>
    <s v="USD"/>
    <n v="1288242000"/>
    <d v="2010-10-28T05:00:00"/>
    <n v="1290578400"/>
    <d v="2010-11-24T06:00:00"/>
    <b v="0"/>
    <b v="0"/>
    <s v="theater/plays"/>
    <x v="3"/>
    <x v="3"/>
  </r>
  <r>
    <n v="187"/>
    <x v="1"/>
    <n v="50"/>
    <n v="89.54"/>
    <x v="1"/>
    <s v="USD"/>
    <n v="1379048400"/>
    <d v="2013-09-13T05:00:00"/>
    <n v="1380344400"/>
    <d v="2013-09-28T05:00:00"/>
    <b v="0"/>
    <b v="0"/>
    <s v="photography/photography books"/>
    <x v="7"/>
    <x v="14"/>
  </r>
  <r>
    <n v="7"/>
    <x v="0"/>
    <n v="151"/>
    <n v="29.09"/>
    <x v="1"/>
    <s v="USD"/>
    <n v="1389679200"/>
    <d v="2014-01-14T06:00:00"/>
    <n v="1389852000"/>
    <d v="2014-01-16T06:00:00"/>
    <b v="0"/>
    <b v="0"/>
    <s v="publishing/nonfiction"/>
    <x v="5"/>
    <x v="9"/>
  </r>
  <r>
    <n v="66"/>
    <x v="0"/>
    <n v="1608"/>
    <n v="42.01"/>
    <x v="1"/>
    <s v="USD"/>
    <n v="1294293600"/>
    <d v="2011-01-06T06:00:00"/>
    <n v="1294466400"/>
    <d v="2011-01-08T06:00:00"/>
    <b v="0"/>
    <b v="0"/>
    <s v="technology/wearables"/>
    <x v="2"/>
    <x v="8"/>
  </r>
  <r>
    <n v="229"/>
    <x v="1"/>
    <n v="3059"/>
    <n v="47"/>
    <x v="0"/>
    <s v="CAD"/>
    <n v="1500267600"/>
    <d v="2017-07-17T05:00:00"/>
    <n v="1500354000"/>
    <d v="2017-07-18T05:00:00"/>
    <b v="0"/>
    <b v="0"/>
    <s v="music/jazz"/>
    <x v="1"/>
    <x v="17"/>
  </r>
  <r>
    <n v="469"/>
    <x v="1"/>
    <n v="34"/>
    <n v="110.44"/>
    <x v="1"/>
    <s v="USD"/>
    <n v="1375074000"/>
    <d v="2013-07-29T05:00:00"/>
    <n v="1375938000"/>
    <d v="2013-08-08T05:00:00"/>
    <b v="0"/>
    <b v="1"/>
    <s v="film &amp; video/documentary"/>
    <x v="4"/>
    <x v="4"/>
  </r>
  <r>
    <n v="130"/>
    <x v="1"/>
    <n v="220"/>
    <n v="41.99"/>
    <x v="1"/>
    <s v="USD"/>
    <n v="1323324000"/>
    <d v="2011-12-08T06:00:00"/>
    <n v="1323410400"/>
    <d v="2011-12-09T06:00:00"/>
    <b v="1"/>
    <b v="0"/>
    <s v="theater/plays"/>
    <x v="3"/>
    <x v="3"/>
  </r>
  <r>
    <n v="167"/>
    <x v="1"/>
    <n v="1604"/>
    <n v="48.01"/>
    <x v="2"/>
    <s v="AUD"/>
    <n v="1538715600"/>
    <d v="2018-10-05T05:00:00"/>
    <n v="1539406800"/>
    <d v="2018-10-13T05:00:00"/>
    <b v="0"/>
    <b v="0"/>
    <s v="film &amp; video/drama"/>
    <x v="4"/>
    <x v="6"/>
  </r>
  <r>
    <n v="174"/>
    <x v="1"/>
    <n v="454"/>
    <n v="31.02"/>
    <x v="1"/>
    <s v="USD"/>
    <n v="1369285200"/>
    <d v="2013-05-23T05:00:00"/>
    <n v="1369803600"/>
    <d v="2013-05-29T05:00:00"/>
    <b v="0"/>
    <b v="0"/>
    <s v="music/rock"/>
    <x v="1"/>
    <x v="1"/>
  </r>
  <r>
    <n v="718"/>
    <x v="1"/>
    <n v="123"/>
    <n v="99.2"/>
    <x v="6"/>
    <s v="EUR"/>
    <n v="1525755600"/>
    <d v="2018-05-08T05:00:00"/>
    <n v="1525928400"/>
    <d v="2018-05-10T05:00:00"/>
    <b v="0"/>
    <b v="1"/>
    <s v="film &amp; video/animation"/>
    <x v="4"/>
    <x v="10"/>
  </r>
  <r>
    <n v="64"/>
    <x v="0"/>
    <n v="941"/>
    <n v="66.02"/>
    <x v="1"/>
    <s v="USD"/>
    <n v="1296626400"/>
    <d v="2011-02-02T06:00:00"/>
    <n v="1297231200"/>
    <d v="2011-02-09T06:00:00"/>
    <b v="0"/>
    <b v="0"/>
    <s v="music/indie rock"/>
    <x v="1"/>
    <x v="7"/>
  </r>
  <r>
    <n v="2"/>
    <x v="0"/>
    <n v="1"/>
    <n v="2"/>
    <x v="1"/>
    <s v="USD"/>
    <n v="1376629200"/>
    <d v="2013-08-16T05:00:00"/>
    <n v="1378530000"/>
    <d v="2013-09-07T05:00:00"/>
    <b v="0"/>
    <b v="1"/>
    <s v="photography/photography books"/>
    <x v="7"/>
    <x v="14"/>
  </r>
  <r>
    <n v="1530"/>
    <x v="1"/>
    <n v="299"/>
    <n v="46.06"/>
    <x v="1"/>
    <s v="USD"/>
    <n v="1572152400"/>
    <d v="2019-10-27T05:00:00"/>
    <n v="1572152400"/>
    <d v="2019-10-27T05:00:00"/>
    <b v="0"/>
    <b v="0"/>
    <s v="theater/plays"/>
    <x v="3"/>
    <x v="3"/>
  </r>
  <r>
    <n v="40"/>
    <x v="0"/>
    <n v="40"/>
    <n v="73.650000000000006"/>
    <x v="1"/>
    <s v="USD"/>
    <n v="1325829600"/>
    <d v="2012-01-06T06:00:00"/>
    <n v="1329890400"/>
    <d v="2012-02-22T06:00:00"/>
    <b v="0"/>
    <b v="1"/>
    <s v="film &amp; video/shorts"/>
    <x v="4"/>
    <x v="12"/>
  </r>
  <r>
    <n v="86"/>
    <x v="0"/>
    <n v="3015"/>
    <n v="55.99"/>
    <x v="0"/>
    <s v="CAD"/>
    <n v="1273640400"/>
    <d v="2010-05-12T05:00:00"/>
    <n v="1276750800"/>
    <d v="2010-06-17T05:00:00"/>
    <b v="0"/>
    <b v="1"/>
    <s v="theater/plays"/>
    <x v="3"/>
    <x v="3"/>
  </r>
  <r>
    <n v="316"/>
    <x v="1"/>
    <n v="2237"/>
    <n v="68.989999999999995"/>
    <x v="1"/>
    <s v="USD"/>
    <n v="1510639200"/>
    <d v="2017-11-14T06:00:00"/>
    <n v="1510898400"/>
    <d v="2017-11-17T06:00:00"/>
    <b v="0"/>
    <b v="0"/>
    <s v="theater/plays"/>
    <x v="3"/>
    <x v="3"/>
  </r>
  <r>
    <n v="90"/>
    <x v="0"/>
    <n v="435"/>
    <n v="60.98"/>
    <x v="1"/>
    <s v="USD"/>
    <n v="1528088400"/>
    <d v="2018-06-04T05:00:00"/>
    <n v="1532408400"/>
    <d v="2018-07-24T05:00:00"/>
    <b v="0"/>
    <b v="0"/>
    <s v="theater/plays"/>
    <x v="3"/>
    <x v="3"/>
  </r>
  <r>
    <n v="182"/>
    <x v="1"/>
    <n v="645"/>
    <n v="110.98"/>
    <x v="1"/>
    <s v="USD"/>
    <n v="1359525600"/>
    <d v="2013-01-30T06:00:00"/>
    <n v="1360562400"/>
    <d v="2013-02-11T06:00:00"/>
    <b v="1"/>
    <b v="0"/>
    <s v="film &amp; video/documentary"/>
    <x v="4"/>
    <x v="4"/>
  </r>
  <r>
    <n v="356"/>
    <x v="1"/>
    <n v="484"/>
    <n v="25"/>
    <x v="3"/>
    <s v="DKK"/>
    <n v="1570942800"/>
    <d v="2019-10-13T05:00:00"/>
    <n v="1571547600"/>
    <d v="2019-10-20T05:00:00"/>
    <b v="0"/>
    <b v="0"/>
    <s v="theater/plays"/>
    <x v="3"/>
    <x v="3"/>
  </r>
  <r>
    <n v="132"/>
    <x v="1"/>
    <n v="154"/>
    <n v="78.760000000000005"/>
    <x v="0"/>
    <s v="CAD"/>
    <n v="1466398800"/>
    <d v="2016-06-20T05:00:00"/>
    <n v="1468126800"/>
    <d v="2016-07-10T05:00:00"/>
    <b v="0"/>
    <b v="0"/>
    <s v="film &amp; video/documentary"/>
    <x v="4"/>
    <x v="4"/>
  </r>
  <r>
    <n v="46"/>
    <x v="0"/>
    <n v="714"/>
    <n v="87.96"/>
    <x v="1"/>
    <s v="USD"/>
    <n v="1492491600"/>
    <d v="2017-04-18T05:00:00"/>
    <n v="1492837200"/>
    <d v="2017-04-22T05:00:00"/>
    <b v="0"/>
    <b v="0"/>
    <s v="music/rock"/>
    <x v="1"/>
    <x v="1"/>
  </r>
  <r>
    <n v="36"/>
    <x v="2"/>
    <n v="1111"/>
    <n v="49.99"/>
    <x v="1"/>
    <s v="USD"/>
    <n v="1430197200"/>
    <d v="2015-04-28T05:00:00"/>
    <n v="1430197200"/>
    <d v="2015-04-28T05:00:00"/>
    <b v="0"/>
    <b v="0"/>
    <s v="games/mobile games"/>
    <x v="6"/>
    <x v="20"/>
  </r>
  <r>
    <n v="105"/>
    <x v="1"/>
    <n v="82"/>
    <n v="99.52"/>
    <x v="1"/>
    <s v="USD"/>
    <n v="1496034000"/>
    <d v="2017-05-29T05:00:00"/>
    <n v="1496206800"/>
    <d v="2017-05-31T05:00:00"/>
    <b v="0"/>
    <b v="0"/>
    <s v="theater/plays"/>
    <x v="3"/>
    <x v="3"/>
  </r>
  <r>
    <n v="669"/>
    <x v="1"/>
    <n v="134"/>
    <n v="104.82"/>
    <x v="1"/>
    <s v="USD"/>
    <n v="1388728800"/>
    <d v="2014-01-03T06:00:00"/>
    <n v="1389592800"/>
    <d v="2014-01-13T06:00:00"/>
    <b v="0"/>
    <b v="0"/>
    <s v="publishing/fiction"/>
    <x v="5"/>
    <x v="13"/>
  </r>
  <r>
    <n v="62"/>
    <x v="2"/>
    <n v="1089"/>
    <n v="108.01"/>
    <x v="1"/>
    <s v="USD"/>
    <n v="1543298400"/>
    <d v="2018-11-27T06:00:00"/>
    <n v="1545631200"/>
    <d v="2018-12-24T06:00:00"/>
    <b v="0"/>
    <b v="0"/>
    <s v="film &amp; video/animation"/>
    <x v="4"/>
    <x v="10"/>
  </r>
  <r>
    <n v="85"/>
    <x v="0"/>
    <n v="5497"/>
    <n v="29"/>
    <x v="1"/>
    <s v="USD"/>
    <n v="1271739600"/>
    <d v="2010-04-20T05:00:00"/>
    <n v="1272430800"/>
    <d v="2010-04-28T05:00:00"/>
    <b v="0"/>
    <b v="1"/>
    <s v="food/food trucks"/>
    <x v="0"/>
    <x v="0"/>
  </r>
  <r>
    <n v="11"/>
    <x v="0"/>
    <n v="418"/>
    <n v="30.03"/>
    <x v="1"/>
    <s v="USD"/>
    <n v="1326434400"/>
    <d v="2012-01-13T06:00:00"/>
    <n v="1327903200"/>
    <d v="2012-01-30T06:00:00"/>
    <b v="0"/>
    <b v="0"/>
    <s v="theater/plays"/>
    <x v="3"/>
    <x v="3"/>
  </r>
  <r>
    <n v="44"/>
    <x v="0"/>
    <n v="1439"/>
    <n v="41.01"/>
    <x v="1"/>
    <s v="USD"/>
    <n v="1295244000"/>
    <d v="2011-01-17T06:00:00"/>
    <n v="1296021600"/>
    <d v="2011-01-26T06:00:00"/>
    <b v="0"/>
    <b v="1"/>
    <s v="film &amp; video/documentary"/>
    <x v="4"/>
    <x v="4"/>
  </r>
  <r>
    <n v="55"/>
    <x v="0"/>
    <n v="15"/>
    <n v="62.87"/>
    <x v="1"/>
    <s v="USD"/>
    <n v="1541221200"/>
    <d v="2018-11-03T05:00:00"/>
    <n v="1543298400"/>
    <d v="2018-11-27T06:00:00"/>
    <b v="0"/>
    <b v="0"/>
    <s v="theater/plays"/>
    <x v="3"/>
    <x v="3"/>
  </r>
  <r>
    <n v="57"/>
    <x v="0"/>
    <n v="1999"/>
    <n v="47.01"/>
    <x v="0"/>
    <s v="CAD"/>
    <n v="1336280400"/>
    <d v="2012-05-06T05:00:00"/>
    <n v="1336366800"/>
    <d v="2012-05-07T05:00:00"/>
    <b v="0"/>
    <b v="0"/>
    <s v="film &amp; video/documentary"/>
    <x v="4"/>
    <x v="4"/>
  </r>
  <r>
    <n v="123"/>
    <x v="1"/>
    <n v="5203"/>
    <n v="27"/>
    <x v="1"/>
    <s v="USD"/>
    <n v="1324533600"/>
    <d v="2011-12-22T06:00:00"/>
    <n v="1325052000"/>
    <d v="2011-12-28T06:00:00"/>
    <b v="0"/>
    <b v="0"/>
    <s v="technology/web"/>
    <x v="2"/>
    <x v="2"/>
  </r>
  <r>
    <n v="128"/>
    <x v="1"/>
    <n v="94"/>
    <n v="68.33"/>
    <x v="1"/>
    <s v="USD"/>
    <n v="1498366800"/>
    <d v="2017-06-25T05:00:00"/>
    <n v="1499576400"/>
    <d v="2017-07-09T05:00:00"/>
    <b v="0"/>
    <b v="0"/>
    <s v="theater/plays"/>
    <x v="3"/>
    <x v="3"/>
  </r>
  <r>
    <n v="64"/>
    <x v="0"/>
    <n v="118"/>
    <n v="50.97"/>
    <x v="1"/>
    <s v="USD"/>
    <n v="1498712400"/>
    <d v="2017-06-29T05:00:00"/>
    <n v="1501304400"/>
    <d v="2017-07-29T05:00:00"/>
    <b v="0"/>
    <b v="1"/>
    <s v="technology/wearables"/>
    <x v="2"/>
    <x v="8"/>
  </r>
  <r>
    <n v="127"/>
    <x v="1"/>
    <n v="205"/>
    <n v="54.02"/>
    <x v="1"/>
    <s v="USD"/>
    <n v="1271480400"/>
    <d v="2010-04-17T05:00:00"/>
    <n v="1273208400"/>
    <d v="2010-05-07T05:00:00"/>
    <b v="0"/>
    <b v="1"/>
    <s v="theater/plays"/>
    <x v="3"/>
    <x v="3"/>
  </r>
  <r>
    <n v="11"/>
    <x v="0"/>
    <n v="162"/>
    <n v="97.06"/>
    <x v="1"/>
    <s v="USD"/>
    <n v="1316667600"/>
    <d v="2011-09-22T05:00:00"/>
    <n v="1316840400"/>
    <d v="2011-09-24T05:00:00"/>
    <b v="0"/>
    <b v="1"/>
    <s v="food/food trucks"/>
    <x v="0"/>
    <x v="0"/>
  </r>
  <r>
    <n v="40"/>
    <x v="0"/>
    <n v="83"/>
    <n v="24.87"/>
    <x v="1"/>
    <s v="USD"/>
    <n v="1524027600"/>
    <d v="2018-04-18T05:00:00"/>
    <n v="1524546000"/>
    <d v="2018-04-24T05:00:00"/>
    <b v="0"/>
    <b v="0"/>
    <s v="music/indie rock"/>
    <x v="1"/>
    <x v="7"/>
  </r>
  <r>
    <n v="288"/>
    <x v="1"/>
    <n v="92"/>
    <n v="84.42"/>
    <x v="1"/>
    <s v="USD"/>
    <n v="1438059600"/>
    <d v="2015-07-28T05:00:00"/>
    <n v="1438578000"/>
    <d v="2015-08-03T05:00:00"/>
    <b v="0"/>
    <b v="0"/>
    <s v="photography/photography books"/>
    <x v="7"/>
    <x v="14"/>
  </r>
  <r>
    <n v="573"/>
    <x v="1"/>
    <n v="219"/>
    <n v="47.09"/>
    <x v="1"/>
    <s v="USD"/>
    <n v="1361944800"/>
    <d v="2013-02-27T06:00:00"/>
    <n v="1362549600"/>
    <d v="2013-03-06T06:00:00"/>
    <b v="0"/>
    <b v="0"/>
    <s v="theater/plays"/>
    <x v="3"/>
    <x v="3"/>
  </r>
  <r>
    <n v="113"/>
    <x v="1"/>
    <n v="2526"/>
    <n v="78"/>
    <x v="1"/>
    <s v="USD"/>
    <n v="1410584400"/>
    <d v="2014-09-13T05:00:00"/>
    <n v="1413349200"/>
    <d v="2014-10-15T05:00:00"/>
    <b v="0"/>
    <b v="1"/>
    <s v="theater/plays"/>
    <x v="3"/>
    <x v="3"/>
  </r>
  <r>
    <n v="46"/>
    <x v="0"/>
    <n v="747"/>
    <n v="62.97"/>
    <x v="1"/>
    <s v="USD"/>
    <n v="1297404000"/>
    <d v="2011-02-11T06:00:00"/>
    <n v="1298008800"/>
    <d v="2011-02-18T06:00:00"/>
    <b v="0"/>
    <b v="0"/>
    <s v="film &amp; video/animation"/>
    <x v="4"/>
    <x v="10"/>
  </r>
  <r>
    <n v="91"/>
    <x v="3"/>
    <n v="2138"/>
    <n v="81.010000000000005"/>
    <x v="1"/>
    <s v="USD"/>
    <n v="1392012000"/>
    <d v="2014-02-10T06:00:00"/>
    <n v="1394427600"/>
    <d v="2014-03-10T05:00:00"/>
    <b v="0"/>
    <b v="1"/>
    <s v="photography/photography books"/>
    <x v="7"/>
    <x v="14"/>
  </r>
  <r>
    <n v="68"/>
    <x v="0"/>
    <n v="84"/>
    <n v="65.319999999999993"/>
    <x v="1"/>
    <s v="USD"/>
    <n v="1569733200"/>
    <d v="2019-09-29T05:00:00"/>
    <n v="1572670800"/>
    <d v="2019-11-02T05:00:00"/>
    <b v="0"/>
    <b v="0"/>
    <s v="theater/plays"/>
    <x v="3"/>
    <x v="3"/>
  </r>
  <r>
    <n v="192"/>
    <x v="1"/>
    <n v="94"/>
    <n v="104.44"/>
    <x v="1"/>
    <s v="USD"/>
    <n v="1529643600"/>
    <d v="2018-06-22T05:00:00"/>
    <n v="1531112400"/>
    <d v="2018-07-09T05:00:00"/>
    <b v="1"/>
    <b v="0"/>
    <s v="theater/plays"/>
    <x v="3"/>
    <x v="3"/>
  </r>
  <r>
    <n v="83"/>
    <x v="0"/>
    <n v="91"/>
    <n v="69.989999999999995"/>
    <x v="1"/>
    <s v="USD"/>
    <n v="1399006800"/>
    <d v="2014-05-02T05:00:00"/>
    <n v="1400734800"/>
    <d v="2014-05-22T05:00:00"/>
    <b v="0"/>
    <b v="0"/>
    <s v="theater/plays"/>
    <x v="3"/>
    <x v="3"/>
  </r>
  <r>
    <n v="54"/>
    <x v="0"/>
    <n v="792"/>
    <n v="83.02"/>
    <x v="1"/>
    <s v="USD"/>
    <n v="1385359200"/>
    <d v="2013-11-25T06:00:00"/>
    <n v="1386741600"/>
    <d v="2013-12-11T06:00:00"/>
    <b v="0"/>
    <b v="1"/>
    <s v="film &amp; video/documentary"/>
    <x v="4"/>
    <x v="4"/>
  </r>
  <r>
    <n v="17"/>
    <x v="3"/>
    <n v="10"/>
    <n v="90.3"/>
    <x v="0"/>
    <s v="CAD"/>
    <n v="1480572000"/>
    <d v="2016-12-01T06:00:00"/>
    <n v="1481781600"/>
    <d v="2016-12-15T06:00:00"/>
    <b v="1"/>
    <b v="0"/>
    <s v="theater/plays"/>
    <x v="3"/>
    <x v="3"/>
  </r>
  <r>
    <n v="117"/>
    <x v="1"/>
    <n v="1713"/>
    <n v="103.98"/>
    <x v="6"/>
    <s v="EUR"/>
    <n v="1418623200"/>
    <d v="2014-12-15T06:00:00"/>
    <n v="1419660000"/>
    <d v="2014-12-27T06:00:00"/>
    <b v="0"/>
    <b v="1"/>
    <s v="theater/plays"/>
    <x v="3"/>
    <x v="3"/>
  </r>
  <r>
    <n v="1052"/>
    <x v="1"/>
    <n v="249"/>
    <n v="54.93"/>
    <x v="1"/>
    <s v="USD"/>
    <n v="1555736400"/>
    <d v="2019-04-20T05:00:00"/>
    <n v="1555822800"/>
    <d v="2019-04-21T05:00:00"/>
    <b v="0"/>
    <b v="0"/>
    <s v="music/jazz"/>
    <x v="1"/>
    <x v="17"/>
  </r>
  <r>
    <n v="123"/>
    <x v="1"/>
    <n v="192"/>
    <n v="51.92"/>
    <x v="1"/>
    <s v="USD"/>
    <n v="1442120400"/>
    <d v="2015-09-13T05:00:00"/>
    <n v="1442379600"/>
    <d v="2015-09-16T05:00:00"/>
    <b v="0"/>
    <b v="1"/>
    <s v="film &amp; video/animation"/>
    <x v="4"/>
    <x v="10"/>
  </r>
  <r>
    <n v="179"/>
    <x v="1"/>
    <n v="247"/>
    <n v="60.03"/>
    <x v="1"/>
    <s v="USD"/>
    <n v="1362376800"/>
    <d v="2013-03-04T06:00:00"/>
    <n v="1364965200"/>
    <d v="2013-04-03T05:00:00"/>
    <b v="0"/>
    <b v="0"/>
    <s v="theater/plays"/>
    <x v="3"/>
    <x v="3"/>
  </r>
  <r>
    <n v="355"/>
    <x v="1"/>
    <n v="2293"/>
    <n v="44"/>
    <x v="1"/>
    <s v="USD"/>
    <n v="1478408400"/>
    <d v="2016-11-06T05:00:00"/>
    <n v="1479016800"/>
    <d v="2016-11-13T06:00:00"/>
    <b v="0"/>
    <b v="0"/>
    <s v="film &amp; video/science fiction"/>
    <x v="4"/>
    <x v="22"/>
  </r>
  <r>
    <n v="162"/>
    <x v="1"/>
    <n v="3131"/>
    <n v="53"/>
    <x v="1"/>
    <s v="USD"/>
    <n v="1498798800"/>
    <d v="2017-06-30T05:00:00"/>
    <n v="1499662800"/>
    <d v="2017-07-10T05:00:00"/>
    <b v="0"/>
    <b v="0"/>
    <s v="film &amp; video/television"/>
    <x v="4"/>
    <x v="19"/>
  </r>
  <r>
    <n v="25"/>
    <x v="0"/>
    <n v="32"/>
    <n v="54.5"/>
    <x v="1"/>
    <s v="USD"/>
    <n v="1335416400"/>
    <d v="2012-04-26T05:00:00"/>
    <n v="1337835600"/>
    <d v="2012-05-24T05:00:00"/>
    <b v="0"/>
    <b v="0"/>
    <s v="technology/wearables"/>
    <x v="2"/>
    <x v="8"/>
  </r>
  <r>
    <n v="199"/>
    <x v="1"/>
    <n v="143"/>
    <n v="75.040000000000006"/>
    <x v="6"/>
    <s v="EUR"/>
    <n v="1504328400"/>
    <d v="2017-09-02T05:00:00"/>
    <n v="1505710800"/>
    <d v="2017-09-18T05:00:00"/>
    <b v="0"/>
    <b v="0"/>
    <s v="theater/plays"/>
    <x v="3"/>
    <x v="3"/>
  </r>
  <r>
    <n v="35"/>
    <x v="3"/>
    <n v="90"/>
    <n v="35.909999999999997"/>
    <x v="1"/>
    <s v="USD"/>
    <n v="1285822800"/>
    <d v="2010-09-30T05:00:00"/>
    <n v="1287464400"/>
    <d v="2010-10-19T05:00:00"/>
    <b v="0"/>
    <b v="0"/>
    <s v="theater/plays"/>
    <x v="3"/>
    <x v="3"/>
  </r>
  <r>
    <n v="176"/>
    <x v="1"/>
    <n v="296"/>
    <n v="36.950000000000003"/>
    <x v="1"/>
    <s v="USD"/>
    <n v="1311483600"/>
    <d v="2011-07-24T05:00:00"/>
    <n v="1311656400"/>
    <d v="2011-07-26T05:00:00"/>
    <b v="0"/>
    <b v="1"/>
    <s v="music/indie rock"/>
    <x v="1"/>
    <x v="7"/>
  </r>
  <r>
    <n v="511"/>
    <x v="1"/>
    <n v="170"/>
    <n v="63.17"/>
    <x v="1"/>
    <s v="USD"/>
    <n v="1291356000"/>
    <d v="2010-12-03T06:00:00"/>
    <n v="1293170400"/>
    <d v="2010-12-24T06:00:00"/>
    <b v="0"/>
    <b v="1"/>
    <s v="theater/plays"/>
    <x v="3"/>
    <x v="3"/>
  </r>
  <r>
    <n v="82"/>
    <x v="0"/>
    <n v="186"/>
    <n v="29.99"/>
    <x v="1"/>
    <s v="USD"/>
    <n v="1355810400"/>
    <d v="2012-12-18T06:00:00"/>
    <n v="1355983200"/>
    <d v="2012-12-20T06:00:00"/>
    <b v="0"/>
    <b v="0"/>
    <s v="technology/wearables"/>
    <x v="2"/>
    <x v="8"/>
  </r>
  <r>
    <n v="24"/>
    <x v="3"/>
    <n v="439"/>
    <n v="86"/>
    <x v="4"/>
    <s v="GBP"/>
    <n v="1513663200"/>
    <d v="2017-12-19T06:00:00"/>
    <n v="1515045600"/>
    <d v="2018-01-04T06:00:00"/>
    <b v="0"/>
    <b v="0"/>
    <s v="film &amp; video/television"/>
    <x v="4"/>
    <x v="19"/>
  </r>
  <r>
    <n v="50"/>
    <x v="0"/>
    <n v="605"/>
    <n v="75.010000000000005"/>
    <x v="1"/>
    <s v="USD"/>
    <n v="1365915600"/>
    <d v="2013-04-14T05:00:00"/>
    <n v="1366088400"/>
    <d v="2013-04-16T05:00:00"/>
    <b v="0"/>
    <b v="1"/>
    <s v="games/video games"/>
    <x v="6"/>
    <x v="11"/>
  </r>
  <r>
    <n v="967"/>
    <x v="1"/>
    <n v="86"/>
    <n v="101.2"/>
    <x v="3"/>
    <s v="DKK"/>
    <n v="1551852000"/>
    <d v="2019-03-06T06:00:00"/>
    <n v="1553317200"/>
    <d v="2019-03-23T05:00:00"/>
    <b v="0"/>
    <b v="0"/>
    <s v="games/video games"/>
    <x v="6"/>
    <x v="11"/>
  </r>
  <r>
    <n v="4"/>
    <x v="0"/>
    <n v="1"/>
    <n v="4"/>
    <x v="0"/>
    <s v="CAD"/>
    <n v="1540098000"/>
    <d v="2018-10-21T05:00:00"/>
    <n v="1542088800"/>
    <d v="2018-11-13T06:00:00"/>
    <b v="0"/>
    <b v="0"/>
    <s v="film &amp; video/animation"/>
    <x v="4"/>
    <x v="10"/>
  </r>
  <r>
    <n v="123"/>
    <x v="1"/>
    <n v="6286"/>
    <n v="29"/>
    <x v="1"/>
    <s v="USD"/>
    <n v="1500440400"/>
    <d v="2017-07-19T05:00:00"/>
    <n v="1503118800"/>
    <d v="2017-08-19T05:00:00"/>
    <b v="0"/>
    <b v="0"/>
    <s v="music/rock"/>
    <x v="1"/>
    <x v="1"/>
  </r>
  <r>
    <n v="63"/>
    <x v="0"/>
    <n v="31"/>
    <n v="98.23"/>
    <x v="1"/>
    <s v="USD"/>
    <n v="1278392400"/>
    <d v="2010-07-06T05:00:00"/>
    <n v="1278478800"/>
    <d v="2010-07-07T05:00:00"/>
    <b v="0"/>
    <b v="0"/>
    <s v="film &amp; video/drama"/>
    <x v="4"/>
    <x v="6"/>
  </r>
  <r>
    <n v="56"/>
    <x v="0"/>
    <n v="1181"/>
    <n v="87"/>
    <x v="1"/>
    <s v="USD"/>
    <n v="1480572000"/>
    <d v="2016-12-01T06:00:00"/>
    <n v="1484114400"/>
    <d v="2017-01-11T06:00:00"/>
    <b v="0"/>
    <b v="0"/>
    <s v="film &amp; video/science fiction"/>
    <x v="4"/>
    <x v="22"/>
  </r>
  <r>
    <n v="44"/>
    <x v="0"/>
    <n v="39"/>
    <n v="45.21"/>
    <x v="1"/>
    <s v="USD"/>
    <n v="1382331600"/>
    <d v="2013-10-21T05:00:00"/>
    <n v="1385445600"/>
    <d v="2013-11-26T06:00:00"/>
    <b v="0"/>
    <b v="1"/>
    <s v="film &amp; video/drama"/>
    <x v="4"/>
    <x v="6"/>
  </r>
  <r>
    <n v="118"/>
    <x v="1"/>
    <n v="3727"/>
    <n v="37"/>
    <x v="1"/>
    <s v="USD"/>
    <n v="1316754000"/>
    <d v="2011-09-23T05:00:00"/>
    <n v="1318741200"/>
    <d v="2011-10-16T05:00:00"/>
    <b v="0"/>
    <b v="0"/>
    <s v="theater/plays"/>
    <x v="3"/>
    <x v="3"/>
  </r>
  <r>
    <n v="104"/>
    <x v="1"/>
    <n v="1605"/>
    <n v="94.98"/>
    <x v="1"/>
    <s v="USD"/>
    <n v="1518242400"/>
    <d v="2018-02-10T06:00:00"/>
    <n v="1518242400"/>
    <d v="2018-02-10T06:00:00"/>
    <b v="0"/>
    <b v="1"/>
    <s v="music/indie rock"/>
    <x v="1"/>
    <x v="7"/>
  </r>
  <r>
    <n v="27"/>
    <x v="0"/>
    <n v="46"/>
    <n v="28.96"/>
    <x v="1"/>
    <s v="USD"/>
    <n v="1476421200"/>
    <d v="2016-10-14T05:00:00"/>
    <n v="1476594000"/>
    <d v="2016-10-16T05:00:00"/>
    <b v="0"/>
    <b v="0"/>
    <s v="theater/plays"/>
    <x v="3"/>
    <x v="3"/>
  </r>
  <r>
    <n v="351"/>
    <x v="1"/>
    <n v="2120"/>
    <n v="55.99"/>
    <x v="1"/>
    <s v="USD"/>
    <n v="1269752400"/>
    <d v="2010-03-28T05:00:00"/>
    <n v="1273554000"/>
    <d v="2010-05-11T05:00:00"/>
    <b v="0"/>
    <b v="0"/>
    <s v="theater/plays"/>
    <x v="3"/>
    <x v="3"/>
  </r>
  <r>
    <n v="90"/>
    <x v="0"/>
    <n v="105"/>
    <n v="54.04"/>
    <x v="1"/>
    <s v="USD"/>
    <n v="1419746400"/>
    <d v="2014-12-28T06:00:00"/>
    <n v="1421906400"/>
    <d v="2015-01-22T06:00:00"/>
    <b v="0"/>
    <b v="0"/>
    <s v="film &amp; video/documentary"/>
    <x v="4"/>
    <x v="4"/>
  </r>
  <r>
    <n v="172"/>
    <x v="1"/>
    <n v="50"/>
    <n v="82.38"/>
    <x v="1"/>
    <s v="USD"/>
    <n v="1281330000"/>
    <d v="2010-08-09T05:00:00"/>
    <n v="1281589200"/>
    <d v="2010-08-12T05:00:00"/>
    <b v="0"/>
    <b v="0"/>
    <s v="theater/plays"/>
    <x v="3"/>
    <x v="3"/>
  </r>
  <r>
    <n v="141"/>
    <x v="1"/>
    <n v="2080"/>
    <n v="67"/>
    <x v="1"/>
    <s v="USD"/>
    <n v="1398661200"/>
    <d v="2014-04-28T05:00:00"/>
    <n v="1400389200"/>
    <d v="2014-05-18T05:00:00"/>
    <b v="0"/>
    <b v="0"/>
    <s v="film &amp; video/drama"/>
    <x v="4"/>
    <x v="6"/>
  </r>
  <r>
    <n v="31"/>
    <x v="0"/>
    <n v="535"/>
    <n v="107.91"/>
    <x v="1"/>
    <s v="USD"/>
    <n v="1359525600"/>
    <d v="2013-01-30T06:00:00"/>
    <n v="1362808800"/>
    <d v="2013-03-09T06:00:00"/>
    <b v="0"/>
    <b v="0"/>
    <s v="games/mobile games"/>
    <x v="6"/>
    <x v="20"/>
  </r>
  <r>
    <n v="108"/>
    <x v="1"/>
    <n v="2105"/>
    <n v="69.010000000000005"/>
    <x v="1"/>
    <s v="USD"/>
    <n v="1388469600"/>
    <d v="2013-12-31T06:00:00"/>
    <n v="1388815200"/>
    <d v="2014-01-04T06:00:00"/>
    <b v="0"/>
    <b v="0"/>
    <s v="film &amp; video/animation"/>
    <x v="4"/>
    <x v="10"/>
  </r>
  <r>
    <n v="133"/>
    <x v="1"/>
    <n v="2436"/>
    <n v="39.01"/>
    <x v="1"/>
    <s v="USD"/>
    <n v="1518328800"/>
    <d v="2018-02-11T06:00:00"/>
    <n v="1519538400"/>
    <d v="2018-02-25T06:00:00"/>
    <b v="0"/>
    <b v="0"/>
    <s v="theater/plays"/>
    <x v="3"/>
    <x v="3"/>
  </r>
  <r>
    <n v="188"/>
    <x v="1"/>
    <n v="80"/>
    <n v="110.36"/>
    <x v="1"/>
    <s v="USD"/>
    <n v="1517032800"/>
    <d v="2018-01-27T06:00:00"/>
    <n v="1517810400"/>
    <d v="2018-02-05T06:00:00"/>
    <b v="0"/>
    <b v="0"/>
    <s v="publishing/translations"/>
    <x v="5"/>
    <x v="18"/>
  </r>
  <r>
    <n v="332"/>
    <x v="1"/>
    <n v="42"/>
    <n v="94.86"/>
    <x v="1"/>
    <s v="USD"/>
    <n v="1368594000"/>
    <d v="2013-05-15T05:00:00"/>
    <n v="1370581200"/>
    <d v="2013-06-07T05:00:00"/>
    <b v="0"/>
    <b v="1"/>
    <s v="technology/wearables"/>
    <x v="2"/>
    <x v="8"/>
  </r>
  <r>
    <n v="575"/>
    <x v="1"/>
    <n v="139"/>
    <n v="57.94"/>
    <x v="0"/>
    <s v="CAD"/>
    <n v="1448258400"/>
    <d v="2015-11-23T06:00:00"/>
    <n v="1448863200"/>
    <d v="2015-11-30T06:00:00"/>
    <b v="0"/>
    <b v="1"/>
    <s v="technology/web"/>
    <x v="2"/>
    <x v="2"/>
  </r>
  <r>
    <n v="41"/>
    <x v="0"/>
    <n v="16"/>
    <n v="101.25"/>
    <x v="1"/>
    <s v="USD"/>
    <n v="1555218000"/>
    <d v="2019-04-14T05:00:00"/>
    <n v="1556600400"/>
    <d v="2019-04-30T05:00:00"/>
    <b v="0"/>
    <b v="0"/>
    <s v="theater/plays"/>
    <x v="3"/>
    <x v="3"/>
  </r>
  <r>
    <n v="184"/>
    <x v="1"/>
    <n v="159"/>
    <n v="64.959999999999994"/>
    <x v="1"/>
    <s v="USD"/>
    <n v="1431925200"/>
    <d v="2015-05-18T05:00:00"/>
    <n v="1432098000"/>
    <d v="2015-05-20T05:00:00"/>
    <b v="0"/>
    <b v="0"/>
    <s v="film &amp; video/drama"/>
    <x v="4"/>
    <x v="6"/>
  </r>
  <r>
    <n v="286"/>
    <x v="1"/>
    <n v="381"/>
    <n v="27.01"/>
    <x v="1"/>
    <s v="USD"/>
    <n v="1481522400"/>
    <d v="2016-12-12T06:00:00"/>
    <n v="1482127200"/>
    <d v="2016-12-19T06:00:00"/>
    <b v="0"/>
    <b v="0"/>
    <s v="technology/wearables"/>
    <x v="2"/>
    <x v="8"/>
  </r>
  <r>
    <n v="319"/>
    <x v="1"/>
    <n v="194"/>
    <n v="50.97"/>
    <x v="4"/>
    <s v="GBP"/>
    <n v="1335934800"/>
    <d v="2012-05-02T05:00:00"/>
    <n v="1335934800"/>
    <d v="2012-05-02T05:00:00"/>
    <b v="0"/>
    <b v="1"/>
    <s v="food/food trucks"/>
    <x v="0"/>
    <x v="0"/>
  </r>
  <r>
    <n v="39"/>
    <x v="0"/>
    <n v="575"/>
    <n v="104.94"/>
    <x v="1"/>
    <s v="USD"/>
    <n v="1552280400"/>
    <d v="2019-03-11T05:00:00"/>
    <n v="1556946000"/>
    <d v="2019-05-04T05:00:00"/>
    <b v="0"/>
    <b v="0"/>
    <s v="music/rock"/>
    <x v="1"/>
    <x v="1"/>
  </r>
  <r>
    <n v="178"/>
    <x v="1"/>
    <n v="106"/>
    <n v="84.03"/>
    <x v="1"/>
    <s v="USD"/>
    <n v="1529989200"/>
    <d v="2018-06-26T05:00:00"/>
    <n v="1530075600"/>
    <d v="2018-06-27T05:00:00"/>
    <b v="0"/>
    <b v="0"/>
    <s v="music/electric music"/>
    <x v="1"/>
    <x v="5"/>
  </r>
  <r>
    <n v="365"/>
    <x v="1"/>
    <n v="142"/>
    <n v="102.86"/>
    <x v="1"/>
    <s v="USD"/>
    <n v="1418709600"/>
    <d v="2014-12-16T06:00:00"/>
    <n v="1418796000"/>
    <d v="2014-12-17T06:00:00"/>
    <b v="0"/>
    <b v="0"/>
    <s v="film &amp; video/television"/>
    <x v="4"/>
    <x v="19"/>
  </r>
  <r>
    <n v="114"/>
    <x v="1"/>
    <n v="211"/>
    <n v="39.96"/>
    <x v="1"/>
    <s v="USD"/>
    <n v="1372136400"/>
    <d v="2013-06-25T05:00:00"/>
    <n v="1372482000"/>
    <d v="2013-06-29T05:00:00"/>
    <b v="0"/>
    <b v="1"/>
    <s v="publishing/translations"/>
    <x v="5"/>
    <x v="18"/>
  </r>
  <r>
    <n v="30"/>
    <x v="0"/>
    <n v="1120"/>
    <n v="51"/>
    <x v="1"/>
    <s v="USD"/>
    <n v="1533877200"/>
    <d v="2018-08-10T05:00:00"/>
    <n v="1534395600"/>
    <d v="2018-08-16T05:00:00"/>
    <b v="0"/>
    <b v="0"/>
    <s v="publishing/fiction"/>
    <x v="5"/>
    <x v="13"/>
  </r>
  <r>
    <n v="54"/>
    <x v="0"/>
    <n v="113"/>
    <n v="40.82"/>
    <x v="1"/>
    <s v="USD"/>
    <n v="1309064400"/>
    <d v="2011-06-26T05:00:00"/>
    <n v="1311397200"/>
    <d v="2011-07-23T05:00:00"/>
    <b v="0"/>
    <b v="0"/>
    <s v="film &amp; video/science fiction"/>
    <x v="4"/>
    <x v="22"/>
  </r>
  <r>
    <n v="236"/>
    <x v="1"/>
    <n v="2756"/>
    <n v="59"/>
    <x v="1"/>
    <s v="USD"/>
    <n v="1425877200"/>
    <d v="2015-03-09T05:00:00"/>
    <n v="1426914000"/>
    <d v="2015-03-21T05:00:00"/>
    <b v="0"/>
    <b v="0"/>
    <s v="technology/wearables"/>
    <x v="2"/>
    <x v="8"/>
  </r>
  <r>
    <n v="513"/>
    <x v="1"/>
    <n v="173"/>
    <n v="71.16"/>
    <x v="4"/>
    <s v="GBP"/>
    <n v="1501304400"/>
    <d v="2017-07-29T05:00:00"/>
    <n v="1501477200"/>
    <d v="2017-07-31T05:00:00"/>
    <b v="0"/>
    <b v="0"/>
    <s v="food/food trucks"/>
    <x v="0"/>
    <x v="0"/>
  </r>
  <r>
    <n v="101"/>
    <x v="1"/>
    <n v="87"/>
    <n v="99.49"/>
    <x v="1"/>
    <s v="USD"/>
    <n v="1268287200"/>
    <d v="2010-03-11T06:00:00"/>
    <n v="1269061200"/>
    <d v="2010-03-20T05:00:00"/>
    <b v="0"/>
    <b v="1"/>
    <s v="photography/photography books"/>
    <x v="7"/>
    <x v="14"/>
  </r>
  <r>
    <n v="81"/>
    <x v="0"/>
    <n v="1538"/>
    <n v="103.99"/>
    <x v="1"/>
    <s v="USD"/>
    <n v="1412139600"/>
    <d v="2014-10-01T05:00:00"/>
    <n v="1415772000"/>
    <d v="2014-11-12T06:00:00"/>
    <b v="0"/>
    <b v="1"/>
    <s v="theater/plays"/>
    <x v="3"/>
    <x v="3"/>
  </r>
  <r>
    <n v="16"/>
    <x v="0"/>
    <n v="9"/>
    <n v="76.56"/>
    <x v="1"/>
    <s v="USD"/>
    <n v="1330063200"/>
    <d v="2012-02-24T06:00:00"/>
    <n v="1331013600"/>
    <d v="2012-03-06T06:00:00"/>
    <b v="0"/>
    <b v="1"/>
    <s v="publishing/fiction"/>
    <x v="5"/>
    <x v="13"/>
  </r>
  <r>
    <n v="53"/>
    <x v="0"/>
    <n v="554"/>
    <n v="87.07"/>
    <x v="1"/>
    <s v="USD"/>
    <n v="1576130400"/>
    <d v="2019-12-12T06:00:00"/>
    <n v="1576735200"/>
    <d v="2019-12-19T06:00:00"/>
    <b v="0"/>
    <b v="0"/>
    <s v="theater/plays"/>
    <x v="3"/>
    <x v="3"/>
  </r>
  <r>
    <n v="260"/>
    <x v="1"/>
    <n v="1572"/>
    <n v="49"/>
    <x v="4"/>
    <s v="GBP"/>
    <n v="1407128400"/>
    <d v="2014-08-04T05:00:00"/>
    <n v="1411362000"/>
    <d v="2014-09-22T05:00:00"/>
    <b v="0"/>
    <b v="1"/>
    <s v="food/food trucks"/>
    <x v="0"/>
    <x v="0"/>
  </r>
  <r>
    <n v="31"/>
    <x v="0"/>
    <n v="648"/>
    <n v="42.97"/>
    <x v="4"/>
    <s v="GBP"/>
    <n v="1560142800"/>
    <d v="2019-06-10T05:00:00"/>
    <n v="1563685200"/>
    <d v="2019-07-21T05:00:00"/>
    <b v="0"/>
    <b v="0"/>
    <s v="theater/plays"/>
    <x v="3"/>
    <x v="3"/>
  </r>
  <r>
    <n v="14"/>
    <x v="0"/>
    <n v="21"/>
    <n v="33.43"/>
    <x v="4"/>
    <s v="GBP"/>
    <n v="1520575200"/>
    <d v="2018-03-09T06:00:00"/>
    <n v="1521867600"/>
    <d v="2018-03-24T05:00:00"/>
    <b v="0"/>
    <b v="1"/>
    <s v="publishing/translations"/>
    <x v="5"/>
    <x v="18"/>
  </r>
  <r>
    <n v="179"/>
    <x v="1"/>
    <n v="2346"/>
    <n v="83.98"/>
    <x v="1"/>
    <s v="USD"/>
    <n v="1492664400"/>
    <d v="2017-04-20T05:00:00"/>
    <n v="1495515600"/>
    <d v="2017-05-23T05:00:00"/>
    <b v="0"/>
    <b v="0"/>
    <s v="theater/plays"/>
    <x v="3"/>
    <x v="3"/>
  </r>
  <r>
    <n v="220"/>
    <x v="1"/>
    <n v="115"/>
    <n v="101.42"/>
    <x v="1"/>
    <s v="USD"/>
    <n v="1454479200"/>
    <d v="2016-02-03T06:00:00"/>
    <n v="1455948000"/>
    <d v="2016-02-20T06:00:00"/>
    <b v="0"/>
    <b v="0"/>
    <s v="theater/plays"/>
    <x v="3"/>
    <x v="3"/>
  </r>
  <r>
    <n v="102"/>
    <x v="1"/>
    <n v="85"/>
    <n v="109.87"/>
    <x v="6"/>
    <s v="EUR"/>
    <n v="1281934800"/>
    <d v="2010-08-16T05:00:00"/>
    <n v="1282366800"/>
    <d v="2010-08-21T05:00:00"/>
    <b v="0"/>
    <b v="0"/>
    <s v="technology/wearables"/>
    <x v="2"/>
    <x v="8"/>
  </r>
  <r>
    <n v="192"/>
    <x v="1"/>
    <n v="144"/>
    <n v="31.92"/>
    <x v="1"/>
    <s v="USD"/>
    <n v="1573970400"/>
    <d v="2019-11-17T06:00:00"/>
    <n v="1574575200"/>
    <d v="2019-11-24T06:00:00"/>
    <b v="0"/>
    <b v="0"/>
    <s v="journalism/audio"/>
    <x v="8"/>
    <x v="23"/>
  </r>
  <r>
    <n v="305"/>
    <x v="1"/>
    <n v="2443"/>
    <n v="70.989999999999995"/>
    <x v="1"/>
    <s v="USD"/>
    <n v="1372654800"/>
    <d v="2013-07-01T05:00:00"/>
    <n v="1374901200"/>
    <d v="2013-07-27T05:00:00"/>
    <b v="0"/>
    <b v="1"/>
    <s v="food/food trucks"/>
    <x v="0"/>
    <x v="0"/>
  </r>
  <r>
    <n v="24"/>
    <x v="3"/>
    <n v="595"/>
    <n v="77.03"/>
    <x v="1"/>
    <s v="USD"/>
    <n v="1275886800"/>
    <d v="2010-06-07T05:00:00"/>
    <n v="1278910800"/>
    <d v="2010-07-12T05:00:00"/>
    <b v="1"/>
    <b v="1"/>
    <s v="film &amp; video/shorts"/>
    <x v="4"/>
    <x v="12"/>
  </r>
  <r>
    <n v="724"/>
    <x v="1"/>
    <n v="64"/>
    <n v="101.78"/>
    <x v="1"/>
    <s v="USD"/>
    <n v="1561784400"/>
    <d v="2019-06-29T05:00:00"/>
    <n v="1562907600"/>
    <d v="2019-07-12T05:00:00"/>
    <b v="0"/>
    <b v="0"/>
    <s v="photography/photography books"/>
    <x v="7"/>
    <x v="14"/>
  </r>
  <r>
    <n v="547"/>
    <x v="1"/>
    <n v="268"/>
    <n v="51.06"/>
    <x v="1"/>
    <s v="USD"/>
    <n v="1332392400"/>
    <d v="2012-03-22T05:00:00"/>
    <n v="1332478800"/>
    <d v="2012-03-23T05:00:00"/>
    <b v="0"/>
    <b v="0"/>
    <s v="technology/wearables"/>
    <x v="2"/>
    <x v="8"/>
  </r>
  <r>
    <n v="415"/>
    <x v="1"/>
    <n v="195"/>
    <n v="68.02"/>
    <x v="3"/>
    <s v="DKK"/>
    <n v="1402376400"/>
    <d v="2014-06-10T05:00:00"/>
    <n v="1402722000"/>
    <d v="2014-06-14T05:00:00"/>
    <b v="0"/>
    <b v="0"/>
    <s v="theater/plays"/>
    <x v="3"/>
    <x v="3"/>
  </r>
  <r>
    <n v="1"/>
    <x v="0"/>
    <n v="54"/>
    <n v="30.87"/>
    <x v="1"/>
    <s v="USD"/>
    <n v="1495342800"/>
    <d v="2017-05-21T05:00:00"/>
    <n v="1496811600"/>
    <d v="2017-06-07T05:00:00"/>
    <b v="0"/>
    <b v="0"/>
    <s v="film &amp; video/animation"/>
    <x v="4"/>
    <x v="10"/>
  </r>
  <r>
    <n v="34"/>
    <x v="0"/>
    <n v="120"/>
    <n v="27.91"/>
    <x v="1"/>
    <s v="USD"/>
    <n v="1482213600"/>
    <d v="2016-12-20T06:00:00"/>
    <n v="1482213600"/>
    <d v="2016-12-20T06:00:00"/>
    <b v="0"/>
    <b v="1"/>
    <s v="technology/wearables"/>
    <x v="2"/>
    <x v="8"/>
  </r>
  <r>
    <n v="24"/>
    <x v="0"/>
    <n v="579"/>
    <n v="79.989999999999995"/>
    <x v="3"/>
    <s v="DKK"/>
    <n v="1420092000"/>
    <d v="2015-01-01T06:00:00"/>
    <n v="1420264800"/>
    <d v="2015-01-03T06:00:00"/>
    <b v="0"/>
    <b v="0"/>
    <s v="technology/web"/>
    <x v="2"/>
    <x v="2"/>
  </r>
  <r>
    <n v="48"/>
    <x v="0"/>
    <n v="2072"/>
    <n v="38"/>
    <x v="1"/>
    <s v="USD"/>
    <n v="1458018000"/>
    <d v="2016-03-15T05:00:00"/>
    <n v="1458450000"/>
    <d v="2016-03-20T05:00:00"/>
    <b v="0"/>
    <b v="1"/>
    <s v="film &amp; video/documentary"/>
    <x v="4"/>
    <x v="4"/>
  </r>
  <r>
    <n v="0"/>
    <x v="0"/>
    <n v="0"/>
    <e v="#DIV/0!"/>
    <x v="1"/>
    <s v="USD"/>
    <n v="1367384400"/>
    <d v="2013-05-01T05:00:00"/>
    <n v="1369803600"/>
    <d v="2013-05-29T05:00:00"/>
    <b v="0"/>
    <b v="1"/>
    <s v="theater/plays"/>
    <x v="3"/>
    <x v="3"/>
  </r>
  <r>
    <n v="70"/>
    <x v="0"/>
    <n v="1796"/>
    <n v="59.99"/>
    <x v="1"/>
    <s v="USD"/>
    <n v="1363064400"/>
    <d v="2013-03-12T05:00:00"/>
    <n v="1363237200"/>
    <d v="2013-03-14T05:00:00"/>
    <b v="0"/>
    <b v="0"/>
    <s v="film &amp; video/documentary"/>
    <x v="4"/>
    <x v="4"/>
  </r>
  <r>
    <n v="530"/>
    <x v="1"/>
    <n v="186"/>
    <n v="37.04"/>
    <x v="2"/>
    <s v="AUD"/>
    <n v="1343365200"/>
    <d v="2012-07-27T05:00:00"/>
    <n v="1345870800"/>
    <d v="2012-08-25T05:00:00"/>
    <b v="0"/>
    <b v="1"/>
    <s v="games/video games"/>
    <x v="6"/>
    <x v="11"/>
  </r>
  <r>
    <n v="180"/>
    <x v="1"/>
    <n v="460"/>
    <n v="99.96"/>
    <x v="1"/>
    <s v="USD"/>
    <n v="1435726800"/>
    <d v="2015-07-01T05:00:00"/>
    <n v="1437454800"/>
    <d v="2015-07-21T05:00:00"/>
    <b v="0"/>
    <b v="0"/>
    <s v="film &amp; video/drama"/>
    <x v="4"/>
    <x v="6"/>
  </r>
  <r>
    <n v="92"/>
    <x v="0"/>
    <n v="62"/>
    <n v="111.68"/>
    <x v="6"/>
    <s v="EUR"/>
    <n v="1431925200"/>
    <d v="2015-05-18T05:00:00"/>
    <n v="1432011600"/>
    <d v="2015-05-19T05:00:00"/>
    <b v="0"/>
    <b v="0"/>
    <s v="music/rock"/>
    <x v="1"/>
    <x v="1"/>
  </r>
  <r>
    <n v="14"/>
    <x v="0"/>
    <n v="347"/>
    <n v="36.01"/>
    <x v="1"/>
    <s v="USD"/>
    <n v="1362722400"/>
    <d v="2013-03-08T06:00:00"/>
    <n v="1366347600"/>
    <d v="2013-04-19T05:00:00"/>
    <b v="0"/>
    <b v="1"/>
    <s v="publishing/radio &amp; podcasts"/>
    <x v="5"/>
    <x v="15"/>
  </r>
  <r>
    <n v="927"/>
    <x v="1"/>
    <n v="2528"/>
    <n v="66.010000000000005"/>
    <x v="1"/>
    <s v="USD"/>
    <n v="1511416800"/>
    <d v="2017-11-23T06:00:00"/>
    <n v="1512885600"/>
    <d v="2017-12-10T06:00:00"/>
    <b v="0"/>
    <b v="1"/>
    <s v="theater/plays"/>
    <x v="3"/>
    <x v="3"/>
  </r>
  <r>
    <n v="40"/>
    <x v="0"/>
    <n v="19"/>
    <n v="44.05"/>
    <x v="1"/>
    <s v="USD"/>
    <n v="1365483600"/>
    <d v="2013-04-09T05:00:00"/>
    <n v="1369717200"/>
    <d v="2013-05-28T05:00:00"/>
    <b v="0"/>
    <b v="1"/>
    <s v="technology/web"/>
    <x v="2"/>
    <x v="2"/>
  </r>
  <r>
    <n v="112"/>
    <x v="1"/>
    <n v="3657"/>
    <n v="53"/>
    <x v="1"/>
    <s v="USD"/>
    <n v="1532840400"/>
    <d v="2018-07-29T05:00:00"/>
    <n v="1534654800"/>
    <d v="2018-08-19T05:00:00"/>
    <b v="0"/>
    <b v="0"/>
    <s v="theater/plays"/>
    <x v="3"/>
    <x v="3"/>
  </r>
  <r>
    <n v="71"/>
    <x v="0"/>
    <n v="1258"/>
    <n v="95"/>
    <x v="1"/>
    <s v="USD"/>
    <n v="1336194000"/>
    <d v="2012-05-05T05:00:00"/>
    <n v="1337058000"/>
    <d v="2012-05-15T05:00:00"/>
    <b v="0"/>
    <b v="0"/>
    <s v="theater/plays"/>
    <x v="3"/>
    <x v="3"/>
  </r>
  <r>
    <n v="119"/>
    <x v="1"/>
    <n v="131"/>
    <n v="70.91"/>
    <x v="2"/>
    <s v="AUD"/>
    <n v="1527742800"/>
    <d v="2018-05-31T05:00:00"/>
    <n v="1529816400"/>
    <d v="2018-06-24T05:00:00"/>
    <b v="0"/>
    <b v="0"/>
    <s v="film &amp; video/drama"/>
    <x v="4"/>
    <x v="6"/>
  </r>
  <r>
    <n v="24"/>
    <x v="0"/>
    <n v="362"/>
    <n v="98.06"/>
    <x v="1"/>
    <s v="USD"/>
    <n v="1564030800"/>
    <d v="2019-07-25T05:00:00"/>
    <n v="1564894800"/>
    <d v="2019-08-04T05:00:00"/>
    <b v="0"/>
    <b v="0"/>
    <s v="theater/plays"/>
    <x v="3"/>
    <x v="3"/>
  </r>
  <r>
    <n v="139"/>
    <x v="1"/>
    <n v="239"/>
    <n v="53.05"/>
    <x v="1"/>
    <s v="USD"/>
    <n v="1404536400"/>
    <d v="2014-07-05T05:00:00"/>
    <n v="1404622800"/>
    <d v="2014-07-06T05:00:00"/>
    <b v="0"/>
    <b v="1"/>
    <s v="games/video games"/>
    <x v="6"/>
    <x v="11"/>
  </r>
  <r>
    <n v="39"/>
    <x v="3"/>
    <n v="35"/>
    <n v="93.14"/>
    <x v="1"/>
    <s v="USD"/>
    <n v="1284008400"/>
    <d v="2010-09-09T05:00:00"/>
    <n v="1284181200"/>
    <d v="2010-09-11T05:00:00"/>
    <b v="0"/>
    <b v="0"/>
    <s v="film &amp; video/television"/>
    <x v="4"/>
    <x v="19"/>
  </r>
  <r>
    <n v="22"/>
    <x v="3"/>
    <n v="528"/>
    <n v="58.95"/>
    <x v="5"/>
    <s v="CHF"/>
    <n v="1386309600"/>
    <d v="2013-12-06T06:00:00"/>
    <n v="1386741600"/>
    <d v="2013-12-11T06:00:00"/>
    <b v="0"/>
    <b v="1"/>
    <s v="music/rock"/>
    <x v="1"/>
    <x v="1"/>
  </r>
  <r>
    <n v="56"/>
    <x v="0"/>
    <n v="133"/>
    <n v="36.07"/>
    <x v="0"/>
    <s v="CAD"/>
    <n v="1324620000"/>
    <d v="2011-12-23T06:00:00"/>
    <n v="1324792800"/>
    <d v="2011-12-25T06:00:00"/>
    <b v="0"/>
    <b v="1"/>
    <s v="theater/plays"/>
    <x v="3"/>
    <x v="3"/>
  </r>
  <r>
    <n v="43"/>
    <x v="0"/>
    <n v="846"/>
    <n v="63.03"/>
    <x v="1"/>
    <s v="USD"/>
    <n v="1281070800"/>
    <d v="2010-08-06T05:00:00"/>
    <n v="1284354000"/>
    <d v="2010-09-13T05:00:00"/>
    <b v="0"/>
    <b v="0"/>
    <s v="publishing/nonfiction"/>
    <x v="5"/>
    <x v="9"/>
  </r>
  <r>
    <n v="112"/>
    <x v="1"/>
    <n v="78"/>
    <n v="84.72"/>
    <x v="1"/>
    <s v="USD"/>
    <n v="1493960400"/>
    <d v="2017-05-05T05:00:00"/>
    <n v="1494392400"/>
    <d v="2017-05-10T05:00:00"/>
    <b v="0"/>
    <b v="0"/>
    <s v="food/food trucks"/>
    <x v="0"/>
    <x v="0"/>
  </r>
  <r>
    <n v="7"/>
    <x v="0"/>
    <n v="10"/>
    <n v="62.2"/>
    <x v="1"/>
    <s v="USD"/>
    <n v="1519365600"/>
    <d v="2018-02-23T06:00:00"/>
    <n v="1519538400"/>
    <d v="2018-02-25T06:00:00"/>
    <b v="0"/>
    <b v="1"/>
    <s v="film &amp; video/animation"/>
    <x v="4"/>
    <x v="10"/>
  </r>
  <r>
    <n v="102"/>
    <x v="1"/>
    <n v="1773"/>
    <n v="101.98"/>
    <x v="1"/>
    <s v="USD"/>
    <n v="1420696800"/>
    <d v="2015-01-08T06:00:00"/>
    <n v="1421906400"/>
    <d v="2015-01-22T06:00:00"/>
    <b v="0"/>
    <b v="1"/>
    <s v="music/rock"/>
    <x v="1"/>
    <x v="1"/>
  </r>
  <r>
    <n v="426"/>
    <x v="1"/>
    <n v="32"/>
    <n v="106.44"/>
    <x v="1"/>
    <s v="USD"/>
    <n v="1555650000"/>
    <d v="2019-04-19T05:00:00"/>
    <n v="1555909200"/>
    <d v="2019-04-22T05:00:00"/>
    <b v="0"/>
    <b v="0"/>
    <s v="theater/plays"/>
    <x v="3"/>
    <x v="3"/>
  </r>
  <r>
    <n v="146"/>
    <x v="1"/>
    <n v="369"/>
    <n v="29.98"/>
    <x v="1"/>
    <s v="USD"/>
    <n v="1471928400"/>
    <d v="2016-08-23T05:00:00"/>
    <n v="1472446800"/>
    <d v="2016-08-29T05:00:00"/>
    <b v="0"/>
    <b v="1"/>
    <s v="film &amp; video/drama"/>
    <x v="4"/>
    <x v="6"/>
  </r>
  <r>
    <n v="32"/>
    <x v="0"/>
    <n v="191"/>
    <n v="85.81"/>
    <x v="1"/>
    <s v="USD"/>
    <n v="1341291600"/>
    <d v="2012-07-03T05:00:00"/>
    <n v="1342328400"/>
    <d v="2012-07-15T05:00:00"/>
    <b v="0"/>
    <b v="0"/>
    <s v="film &amp; video/shorts"/>
    <x v="4"/>
    <x v="12"/>
  </r>
  <r>
    <n v="700"/>
    <x v="1"/>
    <n v="89"/>
    <n v="70.819999999999993"/>
    <x v="1"/>
    <s v="USD"/>
    <n v="1267682400"/>
    <d v="2010-03-04T06:00:00"/>
    <n v="1268114400"/>
    <d v="2010-03-09T06:00:00"/>
    <b v="0"/>
    <b v="0"/>
    <s v="film &amp; video/shorts"/>
    <x v="4"/>
    <x v="12"/>
  </r>
  <r>
    <n v="84"/>
    <x v="0"/>
    <n v="1979"/>
    <n v="41"/>
    <x v="1"/>
    <s v="USD"/>
    <n v="1272258000"/>
    <d v="2010-04-26T05:00:00"/>
    <n v="1273381200"/>
    <d v="2010-05-09T05:00:00"/>
    <b v="0"/>
    <b v="0"/>
    <s v="theater/plays"/>
    <x v="3"/>
    <x v="3"/>
  </r>
  <r>
    <n v="84"/>
    <x v="0"/>
    <n v="63"/>
    <n v="28.06"/>
    <x v="1"/>
    <s v="USD"/>
    <n v="1290492000"/>
    <d v="2010-11-23T06:00:00"/>
    <n v="1290837600"/>
    <d v="2010-11-27T06:00:00"/>
    <b v="0"/>
    <b v="0"/>
    <s v="technology/wearables"/>
    <x v="2"/>
    <x v="8"/>
  </r>
  <r>
    <n v="156"/>
    <x v="1"/>
    <n v="147"/>
    <n v="88.05"/>
    <x v="1"/>
    <s v="USD"/>
    <n v="1451109600"/>
    <d v="2015-12-26T06:00:00"/>
    <n v="1454306400"/>
    <d v="2016-02-01T06:00:00"/>
    <b v="0"/>
    <b v="1"/>
    <s v="theater/plays"/>
    <x v="3"/>
    <x v="3"/>
  </r>
  <r>
    <n v="100"/>
    <x v="0"/>
    <n v="6080"/>
    <n v="31"/>
    <x v="0"/>
    <s v="CAD"/>
    <n v="1454652000"/>
    <d v="2016-02-05T06:00:00"/>
    <n v="1457762400"/>
    <d v="2016-03-12T06:00:00"/>
    <b v="0"/>
    <b v="0"/>
    <s v="film &amp; video/animation"/>
    <x v="4"/>
    <x v="10"/>
  </r>
  <r>
    <n v="80"/>
    <x v="0"/>
    <n v="80"/>
    <n v="90.34"/>
    <x v="4"/>
    <s v="GBP"/>
    <n v="1385186400"/>
    <d v="2013-11-23T06:00:00"/>
    <n v="1389074400"/>
    <d v="2014-01-07T06:00:00"/>
    <b v="0"/>
    <b v="0"/>
    <s v="music/indie rock"/>
    <x v="1"/>
    <x v="7"/>
  </r>
  <r>
    <n v="11"/>
    <x v="0"/>
    <n v="9"/>
    <n v="63.78"/>
    <x v="1"/>
    <s v="USD"/>
    <n v="1399698000"/>
    <d v="2014-05-10T05:00:00"/>
    <n v="1402117200"/>
    <d v="2014-06-07T05:00:00"/>
    <b v="0"/>
    <b v="0"/>
    <s v="games/video games"/>
    <x v="6"/>
    <x v="11"/>
  </r>
  <r>
    <n v="92"/>
    <x v="0"/>
    <n v="1784"/>
    <n v="54"/>
    <x v="1"/>
    <s v="USD"/>
    <n v="1283230800"/>
    <d v="2010-08-31T05:00:00"/>
    <n v="1284440400"/>
    <d v="2010-09-14T05:00:00"/>
    <b v="0"/>
    <b v="1"/>
    <s v="publishing/fiction"/>
    <x v="5"/>
    <x v="13"/>
  </r>
  <r>
    <n v="96"/>
    <x v="2"/>
    <n v="3640"/>
    <n v="48.99"/>
    <x v="5"/>
    <s v="CHF"/>
    <n v="1384149600"/>
    <d v="2013-11-11T06:00:00"/>
    <n v="1388988000"/>
    <d v="2014-01-06T06:00:00"/>
    <b v="0"/>
    <b v="0"/>
    <s v="games/video games"/>
    <x v="6"/>
    <x v="11"/>
  </r>
  <r>
    <n v="503"/>
    <x v="1"/>
    <n v="126"/>
    <n v="63.86"/>
    <x v="0"/>
    <s v="CAD"/>
    <n v="1516860000"/>
    <d v="2018-01-25T06:00:00"/>
    <n v="1516946400"/>
    <d v="2018-01-26T06:00:00"/>
    <b v="0"/>
    <b v="0"/>
    <s v="theater/plays"/>
    <x v="3"/>
    <x v="3"/>
  </r>
  <r>
    <n v="159"/>
    <x v="1"/>
    <n v="2218"/>
    <n v="83"/>
    <x v="4"/>
    <s v="GBP"/>
    <n v="1374642000"/>
    <d v="2013-07-24T05:00:00"/>
    <n v="1377752400"/>
    <d v="2013-08-29T05:00:00"/>
    <b v="0"/>
    <b v="0"/>
    <s v="music/indie rock"/>
    <x v="1"/>
    <x v="7"/>
  </r>
  <r>
    <n v="15"/>
    <x v="0"/>
    <n v="243"/>
    <n v="55.08"/>
    <x v="1"/>
    <s v="USD"/>
    <n v="1534482000"/>
    <d v="2018-08-17T05:00:00"/>
    <n v="1534568400"/>
    <d v="2018-08-18T05:00:00"/>
    <b v="0"/>
    <b v="1"/>
    <s v="film &amp; video/drama"/>
    <x v="4"/>
    <x v="6"/>
  </r>
  <r>
    <n v="482"/>
    <x v="1"/>
    <n v="202"/>
    <n v="62.04"/>
    <x v="6"/>
    <s v="EUR"/>
    <n v="1528434000"/>
    <d v="2018-06-08T05:00:00"/>
    <n v="1528606800"/>
    <d v="2018-06-10T05:00:00"/>
    <b v="0"/>
    <b v="1"/>
    <s v="theater/plays"/>
    <x v="3"/>
    <x v="3"/>
  </r>
  <r>
    <n v="150"/>
    <x v="1"/>
    <n v="140"/>
    <n v="104.98"/>
    <x v="6"/>
    <s v="EUR"/>
    <n v="1282626000"/>
    <d v="2010-08-24T05:00:00"/>
    <n v="1284872400"/>
    <d v="2010-09-19T05:00:00"/>
    <b v="0"/>
    <b v="0"/>
    <s v="publishing/fiction"/>
    <x v="5"/>
    <x v="13"/>
  </r>
  <r>
    <n v="117"/>
    <x v="1"/>
    <n v="1052"/>
    <n v="94.04"/>
    <x v="3"/>
    <s v="DKK"/>
    <n v="1535605200"/>
    <d v="2018-08-30T05:00:00"/>
    <n v="1537592400"/>
    <d v="2018-09-22T05:00:00"/>
    <b v="1"/>
    <b v="1"/>
    <s v="film &amp; video/documentary"/>
    <x v="4"/>
    <x v="4"/>
  </r>
  <r>
    <n v="38"/>
    <x v="0"/>
    <n v="1296"/>
    <n v="44.01"/>
    <x v="1"/>
    <s v="USD"/>
    <n v="1379826000"/>
    <d v="2013-09-22T05:00:00"/>
    <n v="1381208400"/>
    <d v="2013-10-08T05:00:00"/>
    <b v="0"/>
    <b v="0"/>
    <s v="games/mobile games"/>
    <x v="6"/>
    <x v="20"/>
  </r>
  <r>
    <n v="73"/>
    <x v="0"/>
    <n v="77"/>
    <n v="92.47"/>
    <x v="1"/>
    <s v="USD"/>
    <n v="1561957200"/>
    <d v="2019-07-01T05:00:00"/>
    <n v="1562475600"/>
    <d v="2019-07-07T05:00:00"/>
    <b v="0"/>
    <b v="1"/>
    <s v="food/food trucks"/>
    <x v="0"/>
    <x v="0"/>
  </r>
  <r>
    <n v="266"/>
    <x v="1"/>
    <n v="247"/>
    <n v="57.07"/>
    <x v="1"/>
    <s v="USD"/>
    <n v="1525496400"/>
    <d v="2018-05-05T05:00:00"/>
    <n v="1527397200"/>
    <d v="2018-05-27T05:00:00"/>
    <b v="0"/>
    <b v="0"/>
    <s v="photography/photography books"/>
    <x v="7"/>
    <x v="14"/>
  </r>
  <r>
    <n v="24"/>
    <x v="0"/>
    <n v="395"/>
    <n v="109.08"/>
    <x v="6"/>
    <s v="EUR"/>
    <n v="1433912400"/>
    <d v="2015-06-10T05:00:00"/>
    <n v="1436158800"/>
    <d v="2015-07-06T05:00:00"/>
    <b v="0"/>
    <b v="0"/>
    <s v="games/mobile games"/>
    <x v="6"/>
    <x v="20"/>
  </r>
  <r>
    <n v="3"/>
    <x v="0"/>
    <n v="49"/>
    <n v="39.39"/>
    <x v="4"/>
    <s v="GBP"/>
    <n v="1453442400"/>
    <d v="2016-01-22T06:00:00"/>
    <n v="1456034400"/>
    <d v="2016-02-21T06:00:00"/>
    <b v="0"/>
    <b v="0"/>
    <s v="music/indie rock"/>
    <x v="1"/>
    <x v="7"/>
  </r>
  <r>
    <n v="16"/>
    <x v="0"/>
    <n v="180"/>
    <n v="77.02"/>
    <x v="1"/>
    <s v="USD"/>
    <n v="1378875600"/>
    <d v="2013-09-11T05:00:00"/>
    <n v="1380171600"/>
    <d v="2013-09-26T05:00:00"/>
    <b v="0"/>
    <b v="0"/>
    <s v="games/video games"/>
    <x v="6"/>
    <x v="11"/>
  </r>
  <r>
    <n v="277"/>
    <x v="1"/>
    <n v="84"/>
    <n v="92.17"/>
    <x v="1"/>
    <s v="USD"/>
    <n v="1452232800"/>
    <d v="2016-01-08T06:00:00"/>
    <n v="1453356000"/>
    <d v="2016-01-21T06:00:00"/>
    <b v="0"/>
    <b v="0"/>
    <s v="music/rock"/>
    <x v="1"/>
    <x v="1"/>
  </r>
  <r>
    <n v="89"/>
    <x v="0"/>
    <n v="2690"/>
    <n v="61.01"/>
    <x v="1"/>
    <s v="USD"/>
    <n v="1577253600"/>
    <d v="2019-12-25T06:00:00"/>
    <n v="1578981600"/>
    <d v="2020-01-14T06:00:00"/>
    <b v="0"/>
    <b v="0"/>
    <s v="theater/plays"/>
    <x v="3"/>
    <x v="3"/>
  </r>
  <r>
    <n v="164"/>
    <x v="1"/>
    <n v="88"/>
    <n v="78.069999999999993"/>
    <x v="1"/>
    <s v="USD"/>
    <n v="1537160400"/>
    <d v="2018-09-17T05:00:00"/>
    <n v="1537419600"/>
    <d v="2018-09-20T05:00:00"/>
    <b v="0"/>
    <b v="1"/>
    <s v="theater/plays"/>
    <x v="3"/>
    <x v="3"/>
  </r>
  <r>
    <n v="969"/>
    <x v="1"/>
    <n v="156"/>
    <n v="80.75"/>
    <x v="1"/>
    <s v="USD"/>
    <n v="1422165600"/>
    <d v="2015-01-25T06:00:00"/>
    <n v="1423202400"/>
    <d v="2015-02-06T06:00:00"/>
    <b v="0"/>
    <b v="0"/>
    <s v="film &amp; video/drama"/>
    <x v="4"/>
    <x v="6"/>
  </r>
  <r>
    <n v="271"/>
    <x v="1"/>
    <n v="2985"/>
    <n v="59.99"/>
    <x v="1"/>
    <s v="USD"/>
    <n v="1459486800"/>
    <d v="2016-04-01T05:00:00"/>
    <n v="1460610000"/>
    <d v="2016-04-14T05:00:00"/>
    <b v="0"/>
    <b v="0"/>
    <s v="theater/plays"/>
    <x v="3"/>
    <x v="3"/>
  </r>
  <r>
    <n v="284"/>
    <x v="1"/>
    <n v="762"/>
    <n v="110.03"/>
    <x v="1"/>
    <s v="USD"/>
    <n v="1369717200"/>
    <d v="2013-05-28T05:00:00"/>
    <n v="1370494800"/>
    <d v="2013-06-06T05:00:00"/>
    <b v="0"/>
    <b v="0"/>
    <s v="technology/wearables"/>
    <x v="2"/>
    <x v="8"/>
  </r>
  <r>
    <n v="4"/>
    <x v="3"/>
    <n v="1"/>
    <n v="4"/>
    <x v="5"/>
    <s v="CHF"/>
    <n v="1330495200"/>
    <d v="2012-02-29T06:00:00"/>
    <n v="1332306000"/>
    <d v="2012-03-21T05:00:00"/>
    <b v="0"/>
    <b v="0"/>
    <s v="music/indie rock"/>
    <x v="1"/>
    <x v="7"/>
  </r>
  <r>
    <n v="59"/>
    <x v="0"/>
    <n v="2779"/>
    <n v="38"/>
    <x v="2"/>
    <s v="AUD"/>
    <n v="1419055200"/>
    <d v="2014-12-20T06:00:00"/>
    <n v="1422511200"/>
    <d v="2015-01-29T06:00:00"/>
    <b v="0"/>
    <b v="1"/>
    <s v="technology/web"/>
    <x v="2"/>
    <x v="2"/>
  </r>
  <r>
    <n v="99"/>
    <x v="0"/>
    <n v="92"/>
    <n v="96.37"/>
    <x v="1"/>
    <s v="USD"/>
    <n v="1480140000"/>
    <d v="2016-11-26T06:00:00"/>
    <n v="1480312800"/>
    <d v="2016-11-28T06:00:00"/>
    <b v="0"/>
    <b v="0"/>
    <s v="theater/plays"/>
    <x v="3"/>
    <x v="3"/>
  </r>
  <r>
    <n v="44"/>
    <x v="0"/>
    <n v="1028"/>
    <n v="72.98"/>
    <x v="1"/>
    <s v="USD"/>
    <n v="1293948000"/>
    <d v="2011-01-02T06:00:00"/>
    <n v="1294034400"/>
    <d v="2011-01-03T06:00:00"/>
    <b v="0"/>
    <b v="0"/>
    <s v="music/rock"/>
    <x v="1"/>
    <x v="1"/>
  </r>
  <r>
    <n v="152"/>
    <x v="1"/>
    <n v="554"/>
    <n v="26.01"/>
    <x v="0"/>
    <s v="CAD"/>
    <n v="1482127200"/>
    <d v="2016-12-19T06:00:00"/>
    <n v="1482645600"/>
    <d v="2016-12-25T06:00:00"/>
    <b v="0"/>
    <b v="0"/>
    <s v="music/indie rock"/>
    <x v="1"/>
    <x v="7"/>
  </r>
  <r>
    <n v="224"/>
    <x v="1"/>
    <n v="135"/>
    <n v="104.36"/>
    <x v="3"/>
    <s v="DKK"/>
    <n v="1396414800"/>
    <d v="2014-04-02T05:00:00"/>
    <n v="1399093200"/>
    <d v="2014-05-03T05:00:00"/>
    <b v="0"/>
    <b v="0"/>
    <s v="music/rock"/>
    <x v="1"/>
    <x v="1"/>
  </r>
  <r>
    <n v="240"/>
    <x v="1"/>
    <n v="122"/>
    <n v="102.19"/>
    <x v="1"/>
    <s v="USD"/>
    <n v="1315285200"/>
    <d v="2011-09-06T05:00:00"/>
    <n v="1315890000"/>
    <d v="2011-09-13T05:00:00"/>
    <b v="0"/>
    <b v="1"/>
    <s v="publishing/translations"/>
    <x v="5"/>
    <x v="18"/>
  </r>
  <r>
    <n v="199"/>
    <x v="1"/>
    <n v="221"/>
    <n v="54.12"/>
    <x v="1"/>
    <s v="USD"/>
    <n v="1443762000"/>
    <d v="2015-10-02T05:00:00"/>
    <n v="1444021200"/>
    <d v="2015-10-05T05:00:00"/>
    <b v="0"/>
    <b v="1"/>
    <s v="film &amp; video/science fiction"/>
    <x v="4"/>
    <x v="22"/>
  </r>
  <r>
    <n v="137"/>
    <x v="1"/>
    <n v="126"/>
    <n v="63.22"/>
    <x v="1"/>
    <s v="USD"/>
    <n v="1456293600"/>
    <d v="2016-02-24T06:00:00"/>
    <n v="1460005200"/>
    <d v="2016-04-07T05:00:00"/>
    <b v="0"/>
    <b v="0"/>
    <s v="theater/plays"/>
    <x v="3"/>
    <x v="3"/>
  </r>
  <r>
    <n v="101"/>
    <x v="1"/>
    <n v="1022"/>
    <n v="104.03"/>
    <x v="1"/>
    <s v="USD"/>
    <n v="1470114000"/>
    <d v="2016-08-02T05:00:00"/>
    <n v="1470718800"/>
    <d v="2016-08-09T05:00:00"/>
    <b v="0"/>
    <b v="0"/>
    <s v="theater/plays"/>
    <x v="3"/>
    <x v="3"/>
  </r>
  <r>
    <n v="794"/>
    <x v="1"/>
    <n v="3177"/>
    <n v="49.99"/>
    <x v="1"/>
    <s v="USD"/>
    <n v="1321596000"/>
    <d v="2011-11-18T06:00:00"/>
    <n v="1325052000"/>
    <d v="2011-12-28T06:00:00"/>
    <b v="0"/>
    <b v="0"/>
    <s v="film &amp; video/animation"/>
    <x v="4"/>
    <x v="10"/>
  </r>
  <r>
    <n v="370"/>
    <x v="1"/>
    <n v="198"/>
    <n v="56.02"/>
    <x v="5"/>
    <s v="CHF"/>
    <n v="1318827600"/>
    <d v="2011-10-17T05:00:00"/>
    <n v="1319000400"/>
    <d v="2011-10-19T05:00:00"/>
    <b v="0"/>
    <b v="0"/>
    <s v="theater/plays"/>
    <x v="3"/>
    <x v="3"/>
  </r>
  <r>
    <n v="13"/>
    <x v="0"/>
    <n v="26"/>
    <n v="48.81"/>
    <x v="5"/>
    <s v="CHF"/>
    <n v="1552366800"/>
    <d v="2019-03-12T05:00:00"/>
    <n v="1552539600"/>
    <d v="2019-03-14T05:00:00"/>
    <b v="0"/>
    <b v="0"/>
    <s v="music/rock"/>
    <x v="1"/>
    <x v="1"/>
  </r>
  <r>
    <n v="138"/>
    <x v="1"/>
    <n v="85"/>
    <n v="60.08"/>
    <x v="2"/>
    <s v="AUD"/>
    <n v="1542088800"/>
    <d v="2018-11-13T06:00:00"/>
    <n v="1543816800"/>
    <d v="2018-12-03T06:00:00"/>
    <b v="0"/>
    <b v="0"/>
    <s v="film &amp; video/documentary"/>
    <x v="4"/>
    <x v="4"/>
  </r>
  <r>
    <n v="84"/>
    <x v="0"/>
    <n v="1790"/>
    <n v="78.989999999999995"/>
    <x v="1"/>
    <s v="USD"/>
    <n v="1426395600"/>
    <d v="2015-03-15T05:00:00"/>
    <n v="1427086800"/>
    <d v="2015-03-23T05:00:00"/>
    <b v="0"/>
    <b v="0"/>
    <s v="theater/plays"/>
    <x v="3"/>
    <x v="3"/>
  </r>
  <r>
    <n v="205"/>
    <x v="1"/>
    <n v="3596"/>
    <n v="53.99"/>
    <x v="1"/>
    <s v="USD"/>
    <n v="1321336800"/>
    <d v="2011-11-15T06:00:00"/>
    <n v="1323064800"/>
    <d v="2011-12-05T06:00:00"/>
    <b v="0"/>
    <b v="0"/>
    <s v="theater/plays"/>
    <x v="3"/>
    <x v="3"/>
  </r>
  <r>
    <n v="44"/>
    <x v="0"/>
    <n v="37"/>
    <n v="111.46"/>
    <x v="1"/>
    <s v="USD"/>
    <n v="1456293600"/>
    <d v="2016-02-24T06:00:00"/>
    <n v="1458277200"/>
    <d v="2016-03-18T05:00:00"/>
    <b v="0"/>
    <b v="1"/>
    <s v="music/electric music"/>
    <x v="1"/>
    <x v="5"/>
  </r>
  <r>
    <n v="219"/>
    <x v="1"/>
    <n v="244"/>
    <n v="60.92"/>
    <x v="1"/>
    <s v="USD"/>
    <n v="1404968400"/>
    <d v="2014-07-10T05:00:00"/>
    <n v="1405141200"/>
    <d v="2014-07-12T05:00:00"/>
    <b v="0"/>
    <b v="0"/>
    <s v="music/rock"/>
    <x v="1"/>
    <x v="1"/>
  </r>
  <r>
    <n v="186"/>
    <x v="1"/>
    <n v="5180"/>
    <n v="26"/>
    <x v="1"/>
    <s v="USD"/>
    <n v="1279170000"/>
    <d v="2010-07-15T05:00:00"/>
    <n v="1283058000"/>
    <d v="2010-08-29T05:00:00"/>
    <b v="0"/>
    <b v="0"/>
    <s v="theater/plays"/>
    <x v="3"/>
    <x v="3"/>
  </r>
  <r>
    <n v="237"/>
    <x v="1"/>
    <n v="589"/>
    <n v="80.989999999999995"/>
    <x v="6"/>
    <s v="EUR"/>
    <n v="1294725600"/>
    <d v="2011-01-11T06:00:00"/>
    <n v="1295762400"/>
    <d v="2011-01-23T06:00:00"/>
    <b v="0"/>
    <b v="0"/>
    <s v="film &amp; video/animation"/>
    <x v="4"/>
    <x v="10"/>
  </r>
  <r>
    <n v="306"/>
    <x v="1"/>
    <n v="2725"/>
    <n v="35"/>
    <x v="1"/>
    <s v="USD"/>
    <n v="1419055200"/>
    <d v="2014-12-20T06:00:00"/>
    <n v="1419573600"/>
    <d v="2014-12-26T06:00:00"/>
    <b v="0"/>
    <b v="1"/>
    <s v="music/rock"/>
    <x v="1"/>
    <x v="1"/>
  </r>
  <r>
    <n v="94"/>
    <x v="0"/>
    <n v="35"/>
    <n v="94.14"/>
    <x v="6"/>
    <s v="EUR"/>
    <n v="1434690000"/>
    <d v="2015-06-19T05:00:00"/>
    <n v="1438750800"/>
    <d v="2015-08-05T05:00:00"/>
    <b v="0"/>
    <b v="0"/>
    <s v="film &amp; video/shorts"/>
    <x v="4"/>
    <x v="12"/>
  </r>
  <r>
    <n v="54"/>
    <x v="3"/>
    <n v="94"/>
    <n v="52.09"/>
    <x v="1"/>
    <s v="USD"/>
    <n v="1443416400"/>
    <d v="2015-09-28T05:00:00"/>
    <n v="1444798800"/>
    <d v="2015-10-14T05:00:00"/>
    <b v="0"/>
    <b v="1"/>
    <s v="music/rock"/>
    <x v="1"/>
    <x v="1"/>
  </r>
  <r>
    <n v="112"/>
    <x v="1"/>
    <n v="300"/>
    <n v="24.99"/>
    <x v="1"/>
    <s v="USD"/>
    <n v="1399006800"/>
    <d v="2014-05-02T05:00:00"/>
    <n v="1399179600"/>
    <d v="2014-05-04T05:00:00"/>
    <b v="0"/>
    <b v="0"/>
    <s v="journalism/audio"/>
    <x v="8"/>
    <x v="23"/>
  </r>
  <r>
    <n v="369"/>
    <x v="1"/>
    <n v="144"/>
    <n v="69.22"/>
    <x v="1"/>
    <s v="USD"/>
    <n v="1575698400"/>
    <d v="2019-12-07T06:00:00"/>
    <n v="1576562400"/>
    <d v="2019-12-17T06:00:00"/>
    <b v="0"/>
    <b v="1"/>
    <s v="food/food trucks"/>
    <x v="0"/>
    <x v="0"/>
  </r>
  <r>
    <n v="63"/>
    <x v="0"/>
    <n v="558"/>
    <n v="93.94"/>
    <x v="1"/>
    <s v="USD"/>
    <n v="1400562000"/>
    <d v="2014-05-20T05:00:00"/>
    <n v="1400821200"/>
    <d v="2014-05-23T05:00:00"/>
    <b v="0"/>
    <b v="1"/>
    <s v="theater/plays"/>
    <x v="3"/>
    <x v="3"/>
  </r>
  <r>
    <n v="65"/>
    <x v="0"/>
    <n v="64"/>
    <n v="98.41"/>
    <x v="1"/>
    <s v="USD"/>
    <n v="1509512400"/>
    <d v="2017-11-01T05:00:00"/>
    <n v="1510984800"/>
    <d v="2017-11-18T06:00:00"/>
    <b v="0"/>
    <b v="0"/>
    <s v="theater/plays"/>
    <x v="3"/>
    <x v="3"/>
  </r>
  <r>
    <n v="19"/>
    <x v="3"/>
    <n v="37"/>
    <n v="41.78"/>
    <x v="1"/>
    <s v="USD"/>
    <n v="1299823200"/>
    <d v="2011-03-11T06:00:00"/>
    <n v="1302066000"/>
    <d v="2011-04-06T05:00:00"/>
    <b v="0"/>
    <b v="0"/>
    <s v="music/jazz"/>
    <x v="1"/>
    <x v="17"/>
  </r>
  <r>
    <n v="17"/>
    <x v="0"/>
    <n v="245"/>
    <n v="65.989999999999995"/>
    <x v="1"/>
    <s v="USD"/>
    <n v="1322719200"/>
    <d v="2011-12-01T06:00:00"/>
    <n v="1322978400"/>
    <d v="2011-12-04T06:00:00"/>
    <b v="0"/>
    <b v="0"/>
    <s v="film &amp; video/science fiction"/>
    <x v="4"/>
    <x v="22"/>
  </r>
  <r>
    <n v="101"/>
    <x v="1"/>
    <n v="87"/>
    <n v="72.06"/>
    <x v="1"/>
    <s v="USD"/>
    <n v="1312693200"/>
    <d v="2011-08-07T05:00:00"/>
    <n v="1313730000"/>
    <d v="2011-08-19T05:00:00"/>
    <b v="0"/>
    <b v="0"/>
    <s v="music/jazz"/>
    <x v="1"/>
    <x v="17"/>
  </r>
  <r>
    <n v="342"/>
    <x v="1"/>
    <n v="3116"/>
    <n v="48"/>
    <x v="1"/>
    <s v="USD"/>
    <n v="1393394400"/>
    <d v="2014-02-26T06:00:00"/>
    <n v="1394085600"/>
    <d v="2014-03-06T06:00:00"/>
    <b v="0"/>
    <b v="0"/>
    <s v="theater/plays"/>
    <x v="3"/>
    <x v="3"/>
  </r>
  <r>
    <n v="64"/>
    <x v="0"/>
    <n v="71"/>
    <n v="54.1"/>
    <x v="1"/>
    <s v="USD"/>
    <n v="1304053200"/>
    <d v="2011-04-29T05:00:00"/>
    <n v="1305349200"/>
    <d v="2011-05-14T05:00:00"/>
    <b v="0"/>
    <b v="0"/>
    <s v="technology/web"/>
    <x v="2"/>
    <x v="2"/>
  </r>
  <r>
    <n v="52"/>
    <x v="0"/>
    <n v="42"/>
    <n v="107.88"/>
    <x v="1"/>
    <s v="USD"/>
    <n v="1433912400"/>
    <d v="2015-06-10T05:00:00"/>
    <n v="1434344400"/>
    <d v="2015-06-15T05:00:00"/>
    <b v="0"/>
    <b v="1"/>
    <s v="games/video games"/>
    <x v="6"/>
    <x v="11"/>
  </r>
  <r>
    <n v="322"/>
    <x v="1"/>
    <n v="909"/>
    <n v="67.03"/>
    <x v="1"/>
    <s v="USD"/>
    <n v="1329717600"/>
    <d v="2012-02-20T06:00:00"/>
    <n v="1331186400"/>
    <d v="2012-03-08T06:00:00"/>
    <b v="0"/>
    <b v="0"/>
    <s v="film &amp; video/documentary"/>
    <x v="4"/>
    <x v="4"/>
  </r>
  <r>
    <n v="120"/>
    <x v="1"/>
    <n v="1613"/>
    <n v="64.010000000000005"/>
    <x v="1"/>
    <s v="USD"/>
    <n v="1335330000"/>
    <d v="2012-04-25T05:00:00"/>
    <n v="1336539600"/>
    <d v="2012-05-09T05:00:00"/>
    <b v="0"/>
    <b v="0"/>
    <s v="technology/web"/>
    <x v="2"/>
    <x v="2"/>
  </r>
  <r>
    <n v="147"/>
    <x v="1"/>
    <n v="136"/>
    <n v="96.07"/>
    <x v="1"/>
    <s v="USD"/>
    <n v="1268888400"/>
    <d v="2010-03-18T05:00:00"/>
    <n v="1269752400"/>
    <d v="2010-03-28T05:00:00"/>
    <b v="0"/>
    <b v="0"/>
    <s v="publishing/translations"/>
    <x v="5"/>
    <x v="18"/>
  </r>
  <r>
    <n v="951"/>
    <x v="1"/>
    <n v="130"/>
    <n v="51.18"/>
    <x v="1"/>
    <s v="USD"/>
    <n v="1289973600"/>
    <d v="2010-11-17T06:00:00"/>
    <n v="1291615200"/>
    <d v="2010-12-06T06:00:00"/>
    <b v="0"/>
    <b v="0"/>
    <s v="music/rock"/>
    <x v="1"/>
    <x v="1"/>
  </r>
  <r>
    <n v="73"/>
    <x v="0"/>
    <n v="156"/>
    <n v="43.92"/>
    <x v="0"/>
    <s v="CAD"/>
    <n v="1547877600"/>
    <d v="2019-01-19T06:00:00"/>
    <n v="1552366800"/>
    <d v="2019-03-12T05:00:00"/>
    <b v="0"/>
    <b v="1"/>
    <s v="food/food trucks"/>
    <x v="0"/>
    <x v="0"/>
  </r>
  <r>
    <n v="79"/>
    <x v="0"/>
    <n v="1368"/>
    <n v="91.02"/>
    <x v="4"/>
    <s v="GBP"/>
    <n v="1269493200"/>
    <d v="2010-03-25T05:00:00"/>
    <n v="1272171600"/>
    <d v="2010-04-25T05:00:00"/>
    <b v="0"/>
    <b v="0"/>
    <s v="theater/plays"/>
    <x v="3"/>
    <x v="3"/>
  </r>
  <r>
    <n v="65"/>
    <x v="0"/>
    <n v="102"/>
    <n v="50.13"/>
    <x v="1"/>
    <s v="USD"/>
    <n v="1436072400"/>
    <d v="2015-07-05T05:00:00"/>
    <n v="1436677200"/>
    <d v="2015-07-12T05:00:00"/>
    <b v="0"/>
    <b v="0"/>
    <s v="film &amp; video/documentary"/>
    <x v="4"/>
    <x v="4"/>
  </r>
  <r>
    <n v="82"/>
    <x v="0"/>
    <n v="86"/>
    <n v="67.72"/>
    <x v="2"/>
    <s v="AUD"/>
    <n v="1419141600"/>
    <d v="2014-12-21T06:00:00"/>
    <n v="1420092000"/>
    <d v="2015-01-01T06:00:00"/>
    <b v="0"/>
    <b v="0"/>
    <s v="publishing/radio &amp; podcasts"/>
    <x v="5"/>
    <x v="15"/>
  </r>
  <r>
    <n v="1038"/>
    <x v="1"/>
    <n v="102"/>
    <n v="61.04"/>
    <x v="1"/>
    <s v="USD"/>
    <n v="1279083600"/>
    <d v="2010-07-14T05:00:00"/>
    <n v="1279947600"/>
    <d v="2010-07-24T05:00:00"/>
    <b v="0"/>
    <b v="0"/>
    <s v="games/video games"/>
    <x v="6"/>
    <x v="11"/>
  </r>
  <r>
    <n v="13"/>
    <x v="0"/>
    <n v="253"/>
    <n v="80.010000000000005"/>
    <x v="1"/>
    <s v="USD"/>
    <n v="1401426000"/>
    <d v="2014-05-30T05:00:00"/>
    <n v="1402203600"/>
    <d v="2014-06-08T05:00:00"/>
    <b v="0"/>
    <b v="0"/>
    <s v="theater/plays"/>
    <x v="3"/>
    <x v="3"/>
  </r>
  <r>
    <n v="155"/>
    <x v="1"/>
    <n v="4006"/>
    <n v="47"/>
    <x v="1"/>
    <s v="USD"/>
    <n v="1395810000"/>
    <d v="2014-03-26T05:00:00"/>
    <n v="1396933200"/>
    <d v="2014-04-08T05:00:00"/>
    <b v="0"/>
    <b v="0"/>
    <s v="film &amp; video/animation"/>
    <x v="4"/>
    <x v="10"/>
  </r>
  <r>
    <n v="7"/>
    <x v="0"/>
    <n v="157"/>
    <n v="71.13"/>
    <x v="1"/>
    <s v="USD"/>
    <n v="1467003600"/>
    <d v="2016-06-27T05:00:00"/>
    <n v="1467262800"/>
    <d v="2016-06-30T05:00:00"/>
    <b v="0"/>
    <b v="1"/>
    <s v="theater/plays"/>
    <x v="3"/>
    <x v="3"/>
  </r>
  <r>
    <n v="209"/>
    <x v="1"/>
    <n v="1629"/>
    <n v="89.99"/>
    <x v="1"/>
    <s v="USD"/>
    <n v="1268715600"/>
    <d v="2010-03-16T05:00:00"/>
    <n v="1270530000"/>
    <d v="2010-04-06T05:00:00"/>
    <b v="0"/>
    <b v="1"/>
    <s v="theater/plays"/>
    <x v="3"/>
    <x v="3"/>
  </r>
  <r>
    <n v="100"/>
    <x v="0"/>
    <n v="183"/>
    <n v="43.03"/>
    <x v="1"/>
    <s v="USD"/>
    <n v="1457157600"/>
    <d v="2016-03-05T06:00:00"/>
    <n v="1457762400"/>
    <d v="2016-03-12T06:00:00"/>
    <b v="0"/>
    <b v="1"/>
    <s v="film &amp; video/drama"/>
    <x v="4"/>
    <x v="6"/>
  </r>
  <r>
    <n v="202"/>
    <x v="1"/>
    <n v="2188"/>
    <n v="68"/>
    <x v="1"/>
    <s v="USD"/>
    <n v="1573970400"/>
    <d v="2019-11-17T06:00:00"/>
    <n v="1575525600"/>
    <d v="2019-12-05T06:00:00"/>
    <b v="0"/>
    <b v="0"/>
    <s v="theater/plays"/>
    <x v="3"/>
    <x v="3"/>
  </r>
  <r>
    <n v="162"/>
    <x v="1"/>
    <n v="2409"/>
    <n v="73"/>
    <x v="6"/>
    <s v="EUR"/>
    <n v="1276578000"/>
    <d v="2010-06-15T05:00:00"/>
    <n v="1279083600"/>
    <d v="2010-07-14T05:00:00"/>
    <b v="0"/>
    <b v="0"/>
    <s v="music/rock"/>
    <x v="1"/>
    <x v="1"/>
  </r>
  <r>
    <n v="4"/>
    <x v="0"/>
    <n v="82"/>
    <n v="62.34"/>
    <x v="3"/>
    <s v="DKK"/>
    <n v="1423720800"/>
    <d v="2015-02-12T06:00:00"/>
    <n v="1424412000"/>
    <d v="2015-02-20T06:00:00"/>
    <b v="0"/>
    <b v="0"/>
    <s v="film &amp; video/documentary"/>
    <x v="4"/>
    <x v="4"/>
  </r>
  <r>
    <n v="5"/>
    <x v="0"/>
    <n v="1"/>
    <n v="5"/>
    <x v="4"/>
    <s v="GBP"/>
    <n v="1375160400"/>
    <d v="2013-07-30T05:00:00"/>
    <n v="1376197200"/>
    <d v="2013-08-11T05:00:00"/>
    <b v="0"/>
    <b v="0"/>
    <s v="food/food trucks"/>
    <x v="0"/>
    <x v="0"/>
  </r>
  <r>
    <n v="207"/>
    <x v="1"/>
    <n v="194"/>
    <n v="67.099999999999994"/>
    <x v="1"/>
    <s v="USD"/>
    <n v="1401426000"/>
    <d v="2014-05-30T05:00:00"/>
    <n v="1402894800"/>
    <d v="2014-06-16T05:00:00"/>
    <b v="1"/>
    <b v="0"/>
    <s v="technology/wearables"/>
    <x v="2"/>
    <x v="8"/>
  </r>
  <r>
    <n v="128"/>
    <x v="1"/>
    <n v="1140"/>
    <n v="79.98"/>
    <x v="1"/>
    <s v="USD"/>
    <n v="1433480400"/>
    <d v="2015-06-05T05:00:00"/>
    <n v="1434430800"/>
    <d v="2015-06-16T05:00:00"/>
    <b v="0"/>
    <b v="0"/>
    <s v="theater/plays"/>
    <x v="3"/>
    <x v="3"/>
  </r>
  <r>
    <n v="120"/>
    <x v="1"/>
    <n v="102"/>
    <n v="62.18"/>
    <x v="1"/>
    <s v="USD"/>
    <n v="1555563600"/>
    <d v="2019-04-18T05:00:00"/>
    <n v="1557896400"/>
    <d v="2019-05-15T05:00:00"/>
    <b v="0"/>
    <b v="0"/>
    <s v="theater/plays"/>
    <x v="3"/>
    <x v="3"/>
  </r>
  <r>
    <n v="171"/>
    <x v="1"/>
    <n v="2857"/>
    <n v="53.01"/>
    <x v="1"/>
    <s v="USD"/>
    <n v="1295676000"/>
    <d v="2011-01-22T06:00:00"/>
    <n v="1297490400"/>
    <d v="2011-02-12T06:00:00"/>
    <b v="0"/>
    <b v="0"/>
    <s v="theater/plays"/>
    <x v="3"/>
    <x v="3"/>
  </r>
  <r>
    <n v="187"/>
    <x v="1"/>
    <n v="107"/>
    <n v="57.74"/>
    <x v="1"/>
    <s v="USD"/>
    <n v="1443848400"/>
    <d v="2015-10-03T05:00:00"/>
    <n v="1447394400"/>
    <d v="2015-11-13T06:00:00"/>
    <b v="0"/>
    <b v="0"/>
    <s v="publishing/nonfiction"/>
    <x v="5"/>
    <x v="9"/>
  </r>
  <r>
    <n v="188"/>
    <x v="1"/>
    <n v="160"/>
    <n v="40.03"/>
    <x v="4"/>
    <s v="GBP"/>
    <n v="1457330400"/>
    <d v="2016-03-07T06:00:00"/>
    <n v="1458277200"/>
    <d v="2016-03-18T05:00:00"/>
    <b v="0"/>
    <b v="0"/>
    <s v="music/rock"/>
    <x v="1"/>
    <x v="1"/>
  </r>
  <r>
    <n v="131"/>
    <x v="1"/>
    <n v="2230"/>
    <n v="81.02"/>
    <x v="1"/>
    <s v="USD"/>
    <n v="1395550800"/>
    <d v="2014-03-23T05:00:00"/>
    <n v="1395723600"/>
    <d v="2014-03-25T05:00:00"/>
    <b v="0"/>
    <b v="0"/>
    <s v="food/food trucks"/>
    <x v="0"/>
    <x v="0"/>
  </r>
  <r>
    <n v="284"/>
    <x v="1"/>
    <n v="316"/>
    <n v="35.049999999999997"/>
    <x v="1"/>
    <s v="USD"/>
    <n v="1551852000"/>
    <d v="2019-03-06T06:00:00"/>
    <n v="1552197600"/>
    <d v="2019-03-10T06:00:00"/>
    <b v="0"/>
    <b v="1"/>
    <s v="music/jazz"/>
    <x v="1"/>
    <x v="17"/>
  </r>
  <r>
    <n v="120"/>
    <x v="1"/>
    <n v="117"/>
    <n v="102.92"/>
    <x v="1"/>
    <s v="USD"/>
    <n v="1547618400"/>
    <d v="2019-01-16T06:00:00"/>
    <n v="1549087200"/>
    <d v="2019-02-02T06:00:00"/>
    <b v="0"/>
    <b v="0"/>
    <s v="film &amp; video/science fiction"/>
    <x v="4"/>
    <x v="22"/>
  </r>
  <r>
    <n v="419"/>
    <x v="1"/>
    <n v="6406"/>
    <n v="28"/>
    <x v="1"/>
    <s v="USD"/>
    <n v="1355637600"/>
    <d v="2012-12-16T06:00:00"/>
    <n v="1356847200"/>
    <d v="2012-12-30T06:00:00"/>
    <b v="0"/>
    <b v="0"/>
    <s v="theater/plays"/>
    <x v="3"/>
    <x v="3"/>
  </r>
  <r>
    <n v="14"/>
    <x v="3"/>
    <n v="15"/>
    <n v="75.73"/>
    <x v="1"/>
    <s v="USD"/>
    <n v="1374728400"/>
    <d v="2013-07-25T05:00:00"/>
    <n v="1375765200"/>
    <d v="2013-08-06T05:00:00"/>
    <b v="0"/>
    <b v="0"/>
    <s v="theater/plays"/>
    <x v="3"/>
    <x v="3"/>
  </r>
  <r>
    <n v="139"/>
    <x v="1"/>
    <n v="192"/>
    <n v="45.03"/>
    <x v="1"/>
    <s v="USD"/>
    <n v="1287810000"/>
    <d v="2010-10-23T05:00:00"/>
    <n v="1289800800"/>
    <d v="2010-11-15T06:00:00"/>
    <b v="0"/>
    <b v="0"/>
    <s v="music/electric music"/>
    <x v="1"/>
    <x v="5"/>
  </r>
  <r>
    <n v="174"/>
    <x v="1"/>
    <n v="26"/>
    <n v="73.62"/>
    <x v="0"/>
    <s v="CAD"/>
    <n v="1503723600"/>
    <d v="2017-08-26T05:00:00"/>
    <n v="1504501200"/>
    <d v="2017-09-04T05:00:00"/>
    <b v="0"/>
    <b v="0"/>
    <s v="theater/plays"/>
    <x v="3"/>
    <x v="3"/>
  </r>
  <r>
    <n v="155"/>
    <x v="1"/>
    <n v="723"/>
    <n v="56.99"/>
    <x v="1"/>
    <s v="USD"/>
    <n v="1484114400"/>
    <d v="2017-01-11T06:00:00"/>
    <n v="1485669600"/>
    <d v="2017-01-29T06:00:00"/>
    <b v="0"/>
    <b v="0"/>
    <s v="theater/plays"/>
    <x v="3"/>
    <x v="3"/>
  </r>
  <r>
    <n v="170"/>
    <x v="1"/>
    <n v="170"/>
    <n v="85.22"/>
    <x v="6"/>
    <s v="EUR"/>
    <n v="1461906000"/>
    <d v="2016-04-29T05:00:00"/>
    <n v="1462770000"/>
    <d v="2016-05-09T05:00:00"/>
    <b v="0"/>
    <b v="0"/>
    <s v="theater/plays"/>
    <x v="3"/>
    <x v="3"/>
  </r>
  <r>
    <n v="190"/>
    <x v="1"/>
    <n v="238"/>
    <n v="50.96"/>
    <x v="4"/>
    <s v="GBP"/>
    <n v="1379653200"/>
    <d v="2013-09-20T05:00:00"/>
    <n v="1379739600"/>
    <d v="2013-09-21T05:00:00"/>
    <b v="0"/>
    <b v="1"/>
    <s v="music/indie rock"/>
    <x v="1"/>
    <x v="7"/>
  </r>
  <r>
    <n v="250"/>
    <x v="1"/>
    <n v="55"/>
    <n v="63.56"/>
    <x v="1"/>
    <s v="USD"/>
    <n v="1401858000"/>
    <d v="2014-06-04T05:00:00"/>
    <n v="1402722000"/>
    <d v="2014-06-14T05:00:00"/>
    <b v="0"/>
    <b v="0"/>
    <s v="theater/plays"/>
    <x v="3"/>
    <x v="3"/>
  </r>
  <r>
    <n v="49"/>
    <x v="0"/>
    <n v="1198"/>
    <n v="81"/>
    <x v="1"/>
    <s v="USD"/>
    <n v="1367470800"/>
    <d v="2013-05-02T05:00:00"/>
    <n v="1369285200"/>
    <d v="2013-05-23T05:00:00"/>
    <b v="0"/>
    <b v="0"/>
    <s v="publishing/nonfiction"/>
    <x v="5"/>
    <x v="9"/>
  </r>
  <r>
    <n v="28"/>
    <x v="0"/>
    <n v="648"/>
    <n v="86.04"/>
    <x v="1"/>
    <s v="USD"/>
    <n v="1304658000"/>
    <d v="2011-05-06T05:00:00"/>
    <n v="1304744400"/>
    <d v="2011-05-07T05:00:00"/>
    <b v="1"/>
    <b v="1"/>
    <s v="theater/plays"/>
    <x v="3"/>
    <x v="3"/>
  </r>
  <r>
    <n v="268"/>
    <x v="1"/>
    <n v="128"/>
    <n v="90.04"/>
    <x v="2"/>
    <s v="AUD"/>
    <n v="1467954000"/>
    <d v="2016-07-08T05:00:00"/>
    <n v="1468299600"/>
    <d v="2016-07-12T05:00:00"/>
    <b v="0"/>
    <b v="0"/>
    <s v="photography/photography books"/>
    <x v="7"/>
    <x v="14"/>
  </r>
  <r>
    <n v="620"/>
    <x v="1"/>
    <n v="2144"/>
    <n v="74.010000000000005"/>
    <x v="1"/>
    <s v="USD"/>
    <n v="1473742800"/>
    <d v="2016-09-13T05:00:00"/>
    <n v="1474174800"/>
    <d v="2016-09-18T05:00:00"/>
    <b v="0"/>
    <b v="0"/>
    <s v="theater/plays"/>
    <x v="3"/>
    <x v="3"/>
  </r>
  <r>
    <n v="3"/>
    <x v="0"/>
    <n v="64"/>
    <n v="92.44"/>
    <x v="1"/>
    <s v="USD"/>
    <n v="1523768400"/>
    <d v="2018-04-15T05:00:00"/>
    <n v="1526014800"/>
    <d v="2018-05-11T05:00:00"/>
    <b v="0"/>
    <b v="0"/>
    <s v="music/indie rock"/>
    <x v="1"/>
    <x v="7"/>
  </r>
  <r>
    <n v="160"/>
    <x v="1"/>
    <n v="2693"/>
    <n v="56"/>
    <x v="4"/>
    <s v="GBP"/>
    <n v="1437022800"/>
    <d v="2015-07-16T05:00:00"/>
    <n v="1437454800"/>
    <d v="2015-07-21T05:00:00"/>
    <b v="0"/>
    <b v="0"/>
    <s v="theater/plays"/>
    <x v="3"/>
    <x v="3"/>
  </r>
  <r>
    <n v="279"/>
    <x v="1"/>
    <n v="432"/>
    <n v="32.979999999999997"/>
    <x v="1"/>
    <s v="USD"/>
    <n v="1422165600"/>
    <d v="2015-01-25T06:00:00"/>
    <n v="1422684000"/>
    <d v="2015-01-31T06:00:00"/>
    <b v="0"/>
    <b v="0"/>
    <s v="photography/photography books"/>
    <x v="7"/>
    <x v="14"/>
  </r>
  <r>
    <n v="77"/>
    <x v="0"/>
    <n v="62"/>
    <n v="93.6"/>
    <x v="1"/>
    <s v="USD"/>
    <n v="1580104800"/>
    <d v="2020-01-27T06:00:00"/>
    <n v="1581314400"/>
    <d v="2020-02-10T06:00:00"/>
    <b v="0"/>
    <b v="0"/>
    <s v="theater/plays"/>
    <x v="3"/>
    <x v="3"/>
  </r>
  <r>
    <n v="206"/>
    <x v="1"/>
    <n v="189"/>
    <n v="69.87"/>
    <x v="1"/>
    <s v="USD"/>
    <n v="1285650000"/>
    <d v="2010-09-28T05:00:00"/>
    <n v="1286427600"/>
    <d v="2010-10-07T05:00:00"/>
    <b v="0"/>
    <b v="1"/>
    <s v="theater/plays"/>
    <x v="3"/>
    <x v="3"/>
  </r>
  <r>
    <n v="694"/>
    <x v="1"/>
    <n v="154"/>
    <n v="72.13"/>
    <x v="4"/>
    <s v="GBP"/>
    <n v="1276664400"/>
    <d v="2010-06-16T05:00:00"/>
    <n v="1278738000"/>
    <d v="2010-07-10T05:00:00"/>
    <b v="1"/>
    <b v="0"/>
    <s v="food/food trucks"/>
    <x v="0"/>
    <x v="0"/>
  </r>
  <r>
    <n v="152"/>
    <x v="1"/>
    <n v="96"/>
    <n v="30.04"/>
    <x v="1"/>
    <s v="USD"/>
    <n v="1286168400"/>
    <d v="2010-10-04T05:00:00"/>
    <n v="1286427600"/>
    <d v="2010-10-07T05:00:00"/>
    <b v="0"/>
    <b v="0"/>
    <s v="music/indie rock"/>
    <x v="1"/>
    <x v="7"/>
  </r>
  <r>
    <n v="65"/>
    <x v="0"/>
    <n v="750"/>
    <n v="73.97"/>
    <x v="1"/>
    <s v="USD"/>
    <n v="1467781200"/>
    <d v="2016-07-06T05:00:00"/>
    <n v="1467954000"/>
    <d v="2016-07-08T05:00:00"/>
    <b v="0"/>
    <b v="1"/>
    <s v="theater/plays"/>
    <x v="3"/>
    <x v="3"/>
  </r>
  <r>
    <n v="63"/>
    <x v="3"/>
    <n v="87"/>
    <n v="68.66"/>
    <x v="1"/>
    <s v="USD"/>
    <n v="1556686800"/>
    <d v="2019-05-01T05:00:00"/>
    <n v="1557637200"/>
    <d v="2019-05-12T05:00:00"/>
    <b v="0"/>
    <b v="1"/>
    <s v="theater/plays"/>
    <x v="3"/>
    <x v="3"/>
  </r>
  <r>
    <n v="310"/>
    <x v="1"/>
    <n v="3063"/>
    <n v="59.99"/>
    <x v="1"/>
    <s v="USD"/>
    <n v="1553576400"/>
    <d v="2019-03-26T05:00:00"/>
    <n v="1553922000"/>
    <d v="2019-03-30T05:00:00"/>
    <b v="0"/>
    <b v="0"/>
    <s v="theater/plays"/>
    <x v="3"/>
    <x v="3"/>
  </r>
  <r>
    <n v="43"/>
    <x v="2"/>
    <n v="278"/>
    <n v="111.16"/>
    <x v="1"/>
    <s v="USD"/>
    <n v="1414904400"/>
    <d v="2014-11-02T05:00:00"/>
    <n v="1416463200"/>
    <d v="2014-11-20T06:00:00"/>
    <b v="0"/>
    <b v="0"/>
    <s v="theater/plays"/>
    <x v="3"/>
    <x v="3"/>
  </r>
  <r>
    <n v="83"/>
    <x v="0"/>
    <n v="105"/>
    <n v="53.04"/>
    <x v="1"/>
    <s v="USD"/>
    <n v="1446876000"/>
    <d v="2015-11-07T06:00:00"/>
    <n v="1447221600"/>
    <d v="2015-11-11T06:00:00"/>
    <b v="0"/>
    <b v="0"/>
    <s v="film &amp; video/animation"/>
    <x v="4"/>
    <x v="10"/>
  </r>
  <r>
    <n v="79"/>
    <x v="3"/>
    <n v="1658"/>
    <n v="55.99"/>
    <x v="1"/>
    <s v="USD"/>
    <n v="1490418000"/>
    <d v="2017-03-25T05:00:00"/>
    <n v="1491627600"/>
    <d v="2017-04-08T05:00:00"/>
    <b v="0"/>
    <b v="0"/>
    <s v="film &amp; video/television"/>
    <x v="4"/>
    <x v="19"/>
  </r>
  <r>
    <n v="114"/>
    <x v="1"/>
    <n v="2266"/>
    <n v="69.989999999999995"/>
    <x v="1"/>
    <s v="USD"/>
    <n v="1360389600"/>
    <d v="2013-02-09T06:00:00"/>
    <n v="1363150800"/>
    <d v="2013-03-13T05:00:00"/>
    <b v="0"/>
    <b v="0"/>
    <s v="film &amp; video/television"/>
    <x v="4"/>
    <x v="19"/>
  </r>
  <r>
    <n v="65"/>
    <x v="0"/>
    <n v="2604"/>
    <n v="49"/>
    <x v="3"/>
    <s v="DKK"/>
    <n v="1326866400"/>
    <d v="2012-01-18T06:00:00"/>
    <n v="1330754400"/>
    <d v="2012-03-03T06:00:00"/>
    <b v="0"/>
    <b v="1"/>
    <s v="film &amp; video/animation"/>
    <x v="4"/>
    <x v="10"/>
  </r>
  <r>
    <n v="79"/>
    <x v="0"/>
    <n v="65"/>
    <n v="103.85"/>
    <x v="1"/>
    <s v="USD"/>
    <n v="1479103200"/>
    <d v="2016-11-14T06:00:00"/>
    <n v="1479794400"/>
    <d v="2016-11-22T06:00:00"/>
    <b v="0"/>
    <b v="0"/>
    <s v="theater/plays"/>
    <x v="3"/>
    <x v="3"/>
  </r>
  <r>
    <n v="11"/>
    <x v="0"/>
    <n v="94"/>
    <n v="99.13"/>
    <x v="1"/>
    <s v="USD"/>
    <n v="1280206800"/>
    <d v="2010-07-27T05:00:00"/>
    <n v="1281243600"/>
    <d v="2010-08-08T05:00:00"/>
    <b v="0"/>
    <b v="1"/>
    <s v="theater/plays"/>
    <x v="3"/>
    <x v="3"/>
  </r>
  <r>
    <n v="56"/>
    <x v="2"/>
    <n v="45"/>
    <n v="107.38"/>
    <x v="1"/>
    <s v="USD"/>
    <n v="1532754000"/>
    <d v="2018-07-28T05:00:00"/>
    <n v="1532754000"/>
    <d v="2018-07-28T05:00:00"/>
    <b v="0"/>
    <b v="1"/>
    <s v="film &amp; video/drama"/>
    <x v="4"/>
    <x v="6"/>
  </r>
  <r>
    <n v="17"/>
    <x v="0"/>
    <n v="257"/>
    <n v="76.92"/>
    <x v="1"/>
    <s v="USD"/>
    <n v="1453096800"/>
    <d v="2016-01-18T06:00:00"/>
    <n v="1453356000"/>
    <d v="2016-01-21T06:00:00"/>
    <b v="0"/>
    <b v="0"/>
    <s v="theater/plays"/>
    <x v="3"/>
    <x v="3"/>
  </r>
  <r>
    <n v="120"/>
    <x v="1"/>
    <n v="194"/>
    <n v="58.13"/>
    <x v="5"/>
    <s v="CHF"/>
    <n v="1487570400"/>
    <d v="2017-02-20T06:00:00"/>
    <n v="1489986000"/>
    <d v="2017-03-20T05:00:00"/>
    <b v="0"/>
    <b v="0"/>
    <s v="theater/plays"/>
    <x v="3"/>
    <x v="3"/>
  </r>
  <r>
    <n v="145"/>
    <x v="1"/>
    <n v="129"/>
    <n v="103.74"/>
    <x v="0"/>
    <s v="CAD"/>
    <n v="1545026400"/>
    <d v="2018-12-17T06:00:00"/>
    <n v="1545804000"/>
    <d v="2018-12-26T06:00:00"/>
    <b v="0"/>
    <b v="0"/>
    <s v="technology/wearables"/>
    <x v="2"/>
    <x v="8"/>
  </r>
  <r>
    <n v="221"/>
    <x v="1"/>
    <n v="375"/>
    <n v="87.96"/>
    <x v="1"/>
    <s v="USD"/>
    <n v="1488348000"/>
    <d v="2017-03-01T06:00:00"/>
    <n v="1489899600"/>
    <d v="2017-03-19T05:00:00"/>
    <b v="0"/>
    <b v="0"/>
    <s v="theater/plays"/>
    <x v="3"/>
    <x v="3"/>
  </r>
  <r>
    <n v="48"/>
    <x v="0"/>
    <n v="2928"/>
    <n v="28"/>
    <x v="0"/>
    <s v="CAD"/>
    <n v="1545112800"/>
    <d v="2018-12-18T06:00:00"/>
    <n v="1546495200"/>
    <d v="2019-01-03T06:00:00"/>
    <b v="0"/>
    <b v="0"/>
    <s v="theater/plays"/>
    <x v="3"/>
    <x v="3"/>
  </r>
  <r>
    <n v="93"/>
    <x v="0"/>
    <n v="4697"/>
    <n v="38"/>
    <x v="1"/>
    <s v="USD"/>
    <n v="1537938000"/>
    <d v="2018-09-26T05:00:00"/>
    <n v="1539752400"/>
    <d v="2018-10-17T05:00:00"/>
    <b v="0"/>
    <b v="1"/>
    <s v="music/rock"/>
    <x v="1"/>
    <x v="1"/>
  </r>
  <r>
    <n v="89"/>
    <x v="0"/>
    <n v="2915"/>
    <n v="30"/>
    <x v="1"/>
    <s v="USD"/>
    <n v="1363150800"/>
    <d v="2013-03-13T05:00:00"/>
    <n v="1364101200"/>
    <d v="2013-03-24T05:00:00"/>
    <b v="0"/>
    <b v="0"/>
    <s v="games/video games"/>
    <x v="6"/>
    <x v="11"/>
  </r>
  <r>
    <n v="41"/>
    <x v="0"/>
    <n v="18"/>
    <n v="103.5"/>
    <x v="1"/>
    <s v="USD"/>
    <n v="1523250000"/>
    <d v="2018-04-09T05:00:00"/>
    <n v="1525323600"/>
    <d v="2018-05-03T05:00:00"/>
    <b v="0"/>
    <b v="0"/>
    <s v="publishing/translations"/>
    <x v="5"/>
    <x v="18"/>
  </r>
  <r>
    <n v="63"/>
    <x v="3"/>
    <n v="723"/>
    <n v="85.99"/>
    <x v="1"/>
    <s v="USD"/>
    <n v="1499317200"/>
    <d v="2017-07-06T05:00:00"/>
    <n v="1500872400"/>
    <d v="2017-07-24T05:00:00"/>
    <b v="1"/>
    <b v="0"/>
    <s v="food/food trucks"/>
    <x v="0"/>
    <x v="0"/>
  </r>
  <r>
    <n v="48"/>
    <x v="0"/>
    <n v="602"/>
    <n v="98.01"/>
    <x v="5"/>
    <s v="CHF"/>
    <n v="1287550800"/>
    <d v="2010-10-20T05:00:00"/>
    <n v="1288501200"/>
    <d v="2010-10-31T05:00:00"/>
    <b v="1"/>
    <b v="1"/>
    <s v="theater/plays"/>
    <x v="3"/>
    <x v="3"/>
  </r>
  <r>
    <n v="2"/>
    <x v="0"/>
    <n v="1"/>
    <n v="2"/>
    <x v="1"/>
    <s v="USD"/>
    <n v="1404795600"/>
    <d v="2014-07-08T05:00:00"/>
    <n v="1407128400"/>
    <d v="2014-08-04T05:00:00"/>
    <b v="0"/>
    <b v="0"/>
    <s v="music/jazz"/>
    <x v="1"/>
    <x v="17"/>
  </r>
  <r>
    <n v="88"/>
    <x v="0"/>
    <n v="3868"/>
    <n v="44.99"/>
    <x v="6"/>
    <s v="EUR"/>
    <n v="1393048800"/>
    <d v="2014-02-22T06:00:00"/>
    <n v="1394344800"/>
    <d v="2014-03-09T06:00:00"/>
    <b v="0"/>
    <b v="0"/>
    <s v="film &amp; video/shorts"/>
    <x v="4"/>
    <x v="12"/>
  </r>
  <r>
    <n v="127"/>
    <x v="1"/>
    <n v="409"/>
    <n v="31.01"/>
    <x v="1"/>
    <s v="USD"/>
    <n v="1470373200"/>
    <d v="2016-08-05T05:00:00"/>
    <n v="1474088400"/>
    <d v="2016-09-17T05:00:00"/>
    <b v="0"/>
    <b v="0"/>
    <s v="technology/web"/>
    <x v="2"/>
    <x v="2"/>
  </r>
  <r>
    <n v="2339"/>
    <x v="1"/>
    <n v="234"/>
    <n v="59.97"/>
    <x v="1"/>
    <s v="USD"/>
    <n v="1460091600"/>
    <d v="2016-04-08T05:00:00"/>
    <n v="1460264400"/>
    <d v="2016-04-10T05:00:00"/>
    <b v="0"/>
    <b v="0"/>
    <s v="technology/web"/>
    <x v="2"/>
    <x v="2"/>
  </r>
  <r>
    <n v="508"/>
    <x v="1"/>
    <n v="3016"/>
    <n v="59"/>
    <x v="1"/>
    <s v="USD"/>
    <n v="1440392400"/>
    <d v="2015-08-24T05:00:00"/>
    <n v="1440824400"/>
    <d v="2015-08-29T05:00:00"/>
    <b v="0"/>
    <b v="0"/>
    <s v="music/metal"/>
    <x v="1"/>
    <x v="16"/>
  </r>
  <r>
    <n v="191"/>
    <x v="1"/>
    <n v="264"/>
    <n v="50.05"/>
    <x v="1"/>
    <s v="USD"/>
    <n v="1488434400"/>
    <d v="2017-03-02T06:00:00"/>
    <n v="1489554000"/>
    <d v="2017-03-15T05:00:00"/>
    <b v="1"/>
    <b v="0"/>
    <s v="photography/photography books"/>
    <x v="7"/>
    <x v="14"/>
  </r>
  <r>
    <n v="42"/>
    <x v="0"/>
    <n v="504"/>
    <n v="98.97"/>
    <x v="2"/>
    <s v="AUD"/>
    <n v="1514440800"/>
    <d v="2017-12-28T06:00:00"/>
    <n v="1514872800"/>
    <d v="2018-01-02T06:00:00"/>
    <b v="0"/>
    <b v="0"/>
    <s v="food/food trucks"/>
    <x v="0"/>
    <x v="0"/>
  </r>
  <r>
    <n v="8"/>
    <x v="0"/>
    <n v="14"/>
    <n v="58.86"/>
    <x v="1"/>
    <s v="USD"/>
    <n v="1514354400"/>
    <d v="2017-12-27T06:00:00"/>
    <n v="1515736800"/>
    <d v="2018-01-12T06:00:00"/>
    <b v="0"/>
    <b v="0"/>
    <s v="film &amp; video/science fiction"/>
    <x v="4"/>
    <x v="22"/>
  </r>
  <r>
    <n v="60"/>
    <x v="3"/>
    <n v="390"/>
    <n v="81.010000000000005"/>
    <x v="1"/>
    <s v="USD"/>
    <n v="1440910800"/>
    <d v="2015-08-30T05:00:00"/>
    <n v="1442898000"/>
    <d v="2015-09-22T05:00:00"/>
    <b v="0"/>
    <b v="0"/>
    <s v="music/rock"/>
    <x v="1"/>
    <x v="1"/>
  </r>
  <r>
    <n v="47"/>
    <x v="0"/>
    <n v="750"/>
    <n v="76.010000000000005"/>
    <x v="4"/>
    <s v="GBP"/>
    <n v="1296108000"/>
    <d v="2011-01-27T06:00:00"/>
    <n v="1296194400"/>
    <d v="2011-01-28T06:00:00"/>
    <b v="0"/>
    <b v="0"/>
    <s v="film &amp; video/documentary"/>
    <x v="4"/>
    <x v="4"/>
  </r>
  <r>
    <n v="82"/>
    <x v="0"/>
    <n v="77"/>
    <n v="96.6"/>
    <x v="1"/>
    <s v="USD"/>
    <n v="1440133200"/>
    <d v="2015-08-21T05:00:00"/>
    <n v="1440910800"/>
    <d v="2015-08-30T05:00:00"/>
    <b v="1"/>
    <b v="0"/>
    <s v="theater/plays"/>
    <x v="3"/>
    <x v="3"/>
  </r>
  <r>
    <n v="54"/>
    <x v="0"/>
    <n v="752"/>
    <n v="76.959999999999994"/>
    <x v="3"/>
    <s v="DKK"/>
    <n v="1332910800"/>
    <d v="2012-03-28T05:00:00"/>
    <n v="1335502800"/>
    <d v="2012-04-27T05:00:00"/>
    <b v="0"/>
    <b v="0"/>
    <s v="music/jazz"/>
    <x v="1"/>
    <x v="17"/>
  </r>
  <r>
    <n v="98"/>
    <x v="0"/>
    <n v="131"/>
    <n v="67.98"/>
    <x v="1"/>
    <s v="USD"/>
    <n v="1544335200"/>
    <d v="2018-12-09T06:00:00"/>
    <n v="1544680800"/>
    <d v="2018-12-13T06:00:00"/>
    <b v="0"/>
    <b v="0"/>
    <s v="theater/plays"/>
    <x v="3"/>
    <x v="3"/>
  </r>
  <r>
    <n v="77"/>
    <x v="0"/>
    <n v="87"/>
    <n v="88.78"/>
    <x v="1"/>
    <s v="USD"/>
    <n v="1286427600"/>
    <d v="2010-10-07T05:00:00"/>
    <n v="1288414800"/>
    <d v="2010-10-30T05:00:00"/>
    <b v="0"/>
    <b v="0"/>
    <s v="theater/plays"/>
    <x v="3"/>
    <x v="3"/>
  </r>
  <r>
    <n v="33"/>
    <x v="0"/>
    <n v="1063"/>
    <n v="25"/>
    <x v="1"/>
    <s v="USD"/>
    <n v="1329717600"/>
    <d v="2012-02-20T06:00:00"/>
    <n v="1330581600"/>
    <d v="2012-03-01T06:00:00"/>
    <b v="0"/>
    <b v="0"/>
    <s v="music/jazz"/>
    <x v="1"/>
    <x v="17"/>
  </r>
  <r>
    <n v="240"/>
    <x v="1"/>
    <n v="272"/>
    <n v="44.92"/>
    <x v="1"/>
    <s v="USD"/>
    <n v="1310187600"/>
    <d v="2011-07-09T05:00:00"/>
    <n v="1311397200"/>
    <d v="2011-07-23T05:00:00"/>
    <b v="0"/>
    <b v="1"/>
    <s v="film &amp; video/documentary"/>
    <x v="4"/>
    <x v="4"/>
  </r>
  <r>
    <n v="64"/>
    <x v="3"/>
    <n v="25"/>
    <n v="79.400000000000006"/>
    <x v="1"/>
    <s v="USD"/>
    <n v="1377838800"/>
    <d v="2013-08-30T05:00:00"/>
    <n v="1378357200"/>
    <d v="2013-09-05T05:00:00"/>
    <b v="0"/>
    <b v="1"/>
    <s v="theater/plays"/>
    <x v="3"/>
    <x v="3"/>
  </r>
  <r>
    <n v="176"/>
    <x v="1"/>
    <n v="419"/>
    <n v="29.01"/>
    <x v="1"/>
    <s v="USD"/>
    <n v="1410325200"/>
    <d v="2014-09-10T05:00:00"/>
    <n v="1411102800"/>
    <d v="2014-09-19T05:00:00"/>
    <b v="0"/>
    <b v="0"/>
    <s v="journalism/audio"/>
    <x v="8"/>
    <x v="23"/>
  </r>
  <r>
    <n v="20"/>
    <x v="0"/>
    <n v="76"/>
    <n v="73.59"/>
    <x v="1"/>
    <s v="USD"/>
    <n v="1343797200"/>
    <d v="2012-08-01T05:00:00"/>
    <n v="1344834000"/>
    <d v="2012-08-13T05:00:00"/>
    <b v="0"/>
    <b v="0"/>
    <s v="theater/plays"/>
    <x v="3"/>
    <x v="3"/>
  </r>
  <r>
    <n v="359"/>
    <x v="1"/>
    <n v="1621"/>
    <n v="107.97"/>
    <x v="6"/>
    <s v="EUR"/>
    <n v="1498453200"/>
    <d v="2017-06-26T05:00:00"/>
    <n v="1499230800"/>
    <d v="2017-07-05T05:00:00"/>
    <b v="0"/>
    <b v="0"/>
    <s v="theater/plays"/>
    <x v="3"/>
    <x v="3"/>
  </r>
  <r>
    <n v="469"/>
    <x v="1"/>
    <n v="1101"/>
    <n v="68.989999999999995"/>
    <x v="1"/>
    <s v="USD"/>
    <n v="1456380000"/>
    <d v="2016-02-25T06:00:00"/>
    <n v="1457416800"/>
    <d v="2016-03-08T06:00:00"/>
    <b v="0"/>
    <b v="0"/>
    <s v="music/indie rock"/>
    <x v="1"/>
    <x v="7"/>
  </r>
  <r>
    <n v="122"/>
    <x v="1"/>
    <n v="1073"/>
    <n v="111.02"/>
    <x v="1"/>
    <s v="USD"/>
    <n v="1280552400"/>
    <d v="2010-07-31T05:00:00"/>
    <n v="1280898000"/>
    <d v="2010-08-04T05:00:00"/>
    <b v="0"/>
    <b v="1"/>
    <s v="theater/plays"/>
    <x v="3"/>
    <x v="3"/>
  </r>
  <r>
    <n v="56"/>
    <x v="0"/>
    <n v="4428"/>
    <n v="25"/>
    <x v="2"/>
    <s v="AUD"/>
    <n v="1521608400"/>
    <d v="2018-03-21T05:00:00"/>
    <n v="1522472400"/>
    <d v="2018-03-31T05:00:00"/>
    <b v="0"/>
    <b v="0"/>
    <s v="theater/plays"/>
    <x v="3"/>
    <x v="3"/>
  </r>
  <r>
    <n v="44"/>
    <x v="0"/>
    <n v="58"/>
    <n v="42.16"/>
    <x v="6"/>
    <s v="EUR"/>
    <n v="1460696400"/>
    <d v="2016-04-15T05:00:00"/>
    <n v="1462510800"/>
    <d v="2016-05-06T05:00:00"/>
    <b v="0"/>
    <b v="0"/>
    <s v="music/indie rock"/>
    <x v="1"/>
    <x v="7"/>
  </r>
  <r>
    <n v="34"/>
    <x v="3"/>
    <n v="1218"/>
    <n v="47"/>
    <x v="1"/>
    <s v="USD"/>
    <n v="1313730000"/>
    <d v="2011-08-19T05:00:00"/>
    <n v="1317790800"/>
    <d v="2011-10-05T05:00:00"/>
    <b v="0"/>
    <b v="0"/>
    <s v="photography/photography books"/>
    <x v="7"/>
    <x v="14"/>
  </r>
  <r>
    <n v="123"/>
    <x v="1"/>
    <n v="331"/>
    <n v="36.04"/>
    <x v="1"/>
    <s v="USD"/>
    <n v="1568178000"/>
    <d v="2019-09-11T05:00:00"/>
    <n v="1568782800"/>
    <d v="2019-09-18T05:00:00"/>
    <b v="0"/>
    <b v="0"/>
    <s v="journalism/audio"/>
    <x v="8"/>
    <x v="23"/>
  </r>
  <r>
    <n v="190"/>
    <x v="1"/>
    <n v="1170"/>
    <n v="101.04"/>
    <x v="1"/>
    <s v="USD"/>
    <n v="1348635600"/>
    <d v="2012-09-26T05:00:00"/>
    <n v="1349413200"/>
    <d v="2012-10-05T05:00:00"/>
    <b v="0"/>
    <b v="0"/>
    <s v="photography/photography books"/>
    <x v="7"/>
    <x v="14"/>
  </r>
  <r>
    <n v="84"/>
    <x v="0"/>
    <n v="111"/>
    <n v="39.93"/>
    <x v="1"/>
    <s v="USD"/>
    <n v="1468126800"/>
    <d v="2016-07-10T05:00:00"/>
    <n v="1472446800"/>
    <d v="2016-08-29T05:00:00"/>
    <b v="0"/>
    <b v="0"/>
    <s v="publishing/fiction"/>
    <x v="5"/>
    <x v="13"/>
  </r>
  <r>
    <n v="18"/>
    <x v="3"/>
    <n v="215"/>
    <n v="83.16"/>
    <x v="1"/>
    <s v="USD"/>
    <n v="1547877600"/>
    <d v="2019-01-19T06:00:00"/>
    <n v="1548050400"/>
    <d v="2019-01-21T06:00:00"/>
    <b v="0"/>
    <b v="0"/>
    <s v="film &amp; video/drama"/>
    <x v="4"/>
    <x v="6"/>
  </r>
  <r>
    <n v="1037"/>
    <x v="1"/>
    <n v="363"/>
    <n v="39.979999999999997"/>
    <x v="1"/>
    <s v="USD"/>
    <n v="1571374800"/>
    <d v="2019-10-18T05:00:00"/>
    <n v="1571806800"/>
    <d v="2019-10-23T05:00:00"/>
    <b v="0"/>
    <b v="1"/>
    <s v="food/food trucks"/>
    <x v="0"/>
    <x v="0"/>
  </r>
  <r>
    <n v="97"/>
    <x v="0"/>
    <n v="2955"/>
    <n v="47.99"/>
    <x v="1"/>
    <s v="USD"/>
    <n v="1576303200"/>
    <d v="2019-12-14T06:00:00"/>
    <n v="1576476000"/>
    <d v="2019-12-16T06:00:00"/>
    <b v="0"/>
    <b v="1"/>
    <s v="games/mobile games"/>
    <x v="6"/>
    <x v="20"/>
  </r>
  <r>
    <n v="86"/>
    <x v="0"/>
    <n v="1657"/>
    <n v="95.98"/>
    <x v="1"/>
    <s v="USD"/>
    <n v="1324447200"/>
    <d v="2011-12-21T06:00:00"/>
    <n v="1324965600"/>
    <d v="2011-12-27T06:00:00"/>
    <b v="0"/>
    <b v="0"/>
    <s v="theater/plays"/>
    <x v="3"/>
    <x v="3"/>
  </r>
  <r>
    <n v="150"/>
    <x v="1"/>
    <n v="103"/>
    <n v="78.73"/>
    <x v="1"/>
    <s v="USD"/>
    <n v="1386741600"/>
    <d v="2013-12-11T06:00:00"/>
    <n v="1387519200"/>
    <d v="2013-12-20T06:00:00"/>
    <b v="0"/>
    <b v="0"/>
    <s v="theater/plays"/>
    <x v="3"/>
    <x v="3"/>
  </r>
  <r>
    <n v="358"/>
    <x v="1"/>
    <n v="147"/>
    <n v="56.08"/>
    <x v="1"/>
    <s v="USD"/>
    <n v="1537074000"/>
    <d v="2018-09-16T05:00:00"/>
    <n v="1537246800"/>
    <d v="2018-09-18T05:00:00"/>
    <b v="0"/>
    <b v="0"/>
    <s v="theater/plays"/>
    <x v="3"/>
    <x v="3"/>
  </r>
  <r>
    <n v="543"/>
    <x v="1"/>
    <n v="110"/>
    <n v="69.09"/>
    <x v="0"/>
    <s v="CAD"/>
    <n v="1277787600"/>
    <d v="2010-06-29T05:00:00"/>
    <n v="1279515600"/>
    <d v="2010-07-19T05:00:00"/>
    <b v="0"/>
    <b v="0"/>
    <s v="publishing/nonfiction"/>
    <x v="5"/>
    <x v="9"/>
  </r>
  <r>
    <n v="68"/>
    <x v="0"/>
    <n v="926"/>
    <n v="102.05"/>
    <x v="0"/>
    <s v="CAD"/>
    <n v="1440306000"/>
    <d v="2015-08-23T05:00:00"/>
    <n v="1442379600"/>
    <d v="2015-09-16T05:00:00"/>
    <b v="0"/>
    <b v="0"/>
    <s v="theater/plays"/>
    <x v="3"/>
    <x v="3"/>
  </r>
  <r>
    <n v="192"/>
    <x v="1"/>
    <n v="134"/>
    <n v="107.32"/>
    <x v="1"/>
    <s v="USD"/>
    <n v="1522126800"/>
    <d v="2018-03-27T05:00:00"/>
    <n v="1523077200"/>
    <d v="2018-04-07T05:00:00"/>
    <b v="0"/>
    <b v="0"/>
    <s v="technology/wearables"/>
    <x v="2"/>
    <x v="8"/>
  </r>
  <r>
    <n v="932"/>
    <x v="1"/>
    <n v="269"/>
    <n v="51.97"/>
    <x v="1"/>
    <s v="USD"/>
    <n v="1489298400"/>
    <d v="2017-03-12T06:00:00"/>
    <n v="1489554000"/>
    <d v="2017-03-15T05:00:00"/>
    <b v="0"/>
    <b v="0"/>
    <s v="theater/plays"/>
    <x v="3"/>
    <x v="3"/>
  </r>
  <r>
    <n v="429"/>
    <x v="1"/>
    <n v="175"/>
    <n v="71.14"/>
    <x v="1"/>
    <s v="USD"/>
    <n v="1547100000"/>
    <d v="2019-01-10T06:00:00"/>
    <n v="1548482400"/>
    <d v="2019-01-26T06:00:00"/>
    <b v="0"/>
    <b v="1"/>
    <s v="film &amp; video/television"/>
    <x v="4"/>
    <x v="19"/>
  </r>
  <r>
    <n v="101"/>
    <x v="1"/>
    <n v="69"/>
    <n v="106.49"/>
    <x v="1"/>
    <s v="USD"/>
    <n v="1383022800"/>
    <d v="2013-10-29T05:00:00"/>
    <n v="1384063200"/>
    <d v="2013-11-10T06:00:00"/>
    <b v="0"/>
    <b v="0"/>
    <s v="technology/web"/>
    <x v="2"/>
    <x v="2"/>
  </r>
  <r>
    <n v="227"/>
    <x v="1"/>
    <n v="190"/>
    <n v="42.94"/>
    <x v="1"/>
    <s v="USD"/>
    <n v="1322373600"/>
    <d v="2011-11-27T06:00:00"/>
    <n v="1322892000"/>
    <d v="2011-12-03T06:00:00"/>
    <b v="0"/>
    <b v="1"/>
    <s v="film &amp; video/documentary"/>
    <x v="4"/>
    <x v="4"/>
  </r>
  <r>
    <n v="142"/>
    <x v="1"/>
    <n v="237"/>
    <n v="30.04"/>
    <x v="1"/>
    <s v="USD"/>
    <n v="1349240400"/>
    <d v="2012-10-03T05:00:00"/>
    <n v="1350709200"/>
    <d v="2012-10-20T05:00:00"/>
    <b v="1"/>
    <b v="1"/>
    <s v="film &amp; video/documentary"/>
    <x v="4"/>
    <x v="4"/>
  </r>
  <r>
    <n v="91"/>
    <x v="0"/>
    <n v="77"/>
    <n v="70.62"/>
    <x v="4"/>
    <s v="GBP"/>
    <n v="1562648400"/>
    <d v="2019-07-09T05:00:00"/>
    <n v="1564203600"/>
    <d v="2019-07-27T05:00:00"/>
    <b v="0"/>
    <b v="0"/>
    <s v="music/rock"/>
    <x v="1"/>
    <x v="1"/>
  </r>
  <r>
    <n v="64"/>
    <x v="0"/>
    <n v="1748"/>
    <n v="66.02"/>
    <x v="1"/>
    <s v="USD"/>
    <n v="1508216400"/>
    <d v="2017-10-17T05:00:00"/>
    <n v="1509685200"/>
    <d v="2017-11-03T05:00:00"/>
    <b v="0"/>
    <b v="0"/>
    <s v="theater/plays"/>
    <x v="3"/>
    <x v="3"/>
  </r>
  <r>
    <n v="84"/>
    <x v="0"/>
    <n v="79"/>
    <n v="96.91"/>
    <x v="1"/>
    <s v="USD"/>
    <n v="1511762400"/>
    <d v="2017-11-27T06:00:00"/>
    <n v="1514959200"/>
    <d v="2018-01-03T06:00:00"/>
    <b v="0"/>
    <b v="0"/>
    <s v="theater/plays"/>
    <x v="3"/>
    <x v="3"/>
  </r>
  <r>
    <n v="134"/>
    <x v="1"/>
    <n v="196"/>
    <n v="62.87"/>
    <x v="6"/>
    <s v="EUR"/>
    <n v="1447480800"/>
    <d v="2015-11-14T06:00:00"/>
    <n v="1448863200"/>
    <d v="2015-11-30T06:00:00"/>
    <b v="1"/>
    <b v="0"/>
    <s v="music/rock"/>
    <x v="1"/>
    <x v="1"/>
  </r>
  <r>
    <n v="59"/>
    <x v="0"/>
    <n v="889"/>
    <n v="108.99"/>
    <x v="1"/>
    <s v="USD"/>
    <n v="1429506000"/>
    <d v="2015-04-20T05:00:00"/>
    <n v="1429592400"/>
    <d v="2015-04-21T05:00:00"/>
    <b v="0"/>
    <b v="1"/>
    <s v="theater/plays"/>
    <x v="3"/>
    <x v="3"/>
  </r>
  <r>
    <n v="153"/>
    <x v="1"/>
    <n v="7295"/>
    <n v="27"/>
    <x v="1"/>
    <s v="USD"/>
    <n v="1522472400"/>
    <d v="2018-03-31T05:00:00"/>
    <n v="1522645200"/>
    <d v="2018-04-02T05:00:00"/>
    <b v="0"/>
    <b v="0"/>
    <s v="music/electric music"/>
    <x v="1"/>
    <x v="5"/>
  </r>
  <r>
    <n v="447"/>
    <x v="1"/>
    <n v="2893"/>
    <n v="65"/>
    <x v="0"/>
    <s v="CAD"/>
    <n v="1322114400"/>
    <d v="2011-11-24T06:00:00"/>
    <n v="1323324000"/>
    <d v="2011-12-08T06:00:00"/>
    <b v="0"/>
    <b v="0"/>
    <s v="technology/wearables"/>
    <x v="2"/>
    <x v="8"/>
  </r>
  <r>
    <n v="84"/>
    <x v="0"/>
    <n v="56"/>
    <n v="111.52"/>
    <x v="1"/>
    <s v="USD"/>
    <n v="1561438800"/>
    <d v="2019-06-25T05:00:00"/>
    <n v="1561525200"/>
    <d v="2019-06-26T05:00:00"/>
    <b v="0"/>
    <b v="0"/>
    <s v="film &amp; video/drama"/>
    <x v="4"/>
    <x v="6"/>
  </r>
  <r>
    <n v="3"/>
    <x v="0"/>
    <n v="1"/>
    <n v="3"/>
    <x v="1"/>
    <s v="USD"/>
    <n v="1264399200"/>
    <d v="2010-01-25T06:00:00"/>
    <n v="1265695200"/>
    <d v="2010-02-09T06:00:00"/>
    <b v="0"/>
    <b v="0"/>
    <s v="technology/wearables"/>
    <x v="2"/>
    <x v="8"/>
  </r>
  <r>
    <n v="175"/>
    <x v="1"/>
    <n v="820"/>
    <n v="110.99"/>
    <x v="1"/>
    <s v="USD"/>
    <n v="1301202000"/>
    <d v="2011-03-27T05:00:00"/>
    <n v="1301806800"/>
    <d v="2011-04-03T05:00:00"/>
    <b v="1"/>
    <b v="0"/>
    <s v="theater/plays"/>
    <x v="3"/>
    <x v="3"/>
  </r>
  <r>
    <n v="54"/>
    <x v="0"/>
    <n v="83"/>
    <n v="56.75"/>
    <x v="1"/>
    <s v="USD"/>
    <n v="1374469200"/>
    <d v="2013-07-22T05:00:00"/>
    <n v="1374901200"/>
    <d v="2013-07-27T05:00:00"/>
    <b v="0"/>
    <b v="0"/>
    <s v="technology/wearables"/>
    <x v="2"/>
    <x v="8"/>
  </r>
  <r>
    <n v="312"/>
    <x v="1"/>
    <n v="2038"/>
    <n v="97.02"/>
    <x v="1"/>
    <s v="USD"/>
    <n v="1334984400"/>
    <d v="2012-04-21T05:00:00"/>
    <n v="1336453200"/>
    <d v="2012-05-08T05:00:00"/>
    <b v="1"/>
    <b v="1"/>
    <s v="publishing/translations"/>
    <x v="5"/>
    <x v="18"/>
  </r>
  <r>
    <n v="123"/>
    <x v="1"/>
    <n v="116"/>
    <n v="92.09"/>
    <x v="1"/>
    <s v="USD"/>
    <n v="1467608400"/>
    <d v="2016-07-04T05:00:00"/>
    <n v="1468904400"/>
    <d v="2016-07-19T05:00:00"/>
    <b v="0"/>
    <b v="0"/>
    <s v="film &amp; video/animation"/>
    <x v="4"/>
    <x v="10"/>
  </r>
  <r>
    <n v="99"/>
    <x v="0"/>
    <n v="2025"/>
    <n v="82.99"/>
    <x v="4"/>
    <s v="GBP"/>
    <n v="1386741600"/>
    <d v="2013-12-11T06:00:00"/>
    <n v="1387087200"/>
    <d v="2013-12-15T06:00:00"/>
    <b v="0"/>
    <b v="0"/>
    <s v="publishing/nonfiction"/>
    <x v="5"/>
    <x v="9"/>
  </r>
  <r>
    <n v="128"/>
    <x v="1"/>
    <n v="1345"/>
    <n v="103.04"/>
    <x v="2"/>
    <s v="AUD"/>
    <n v="1546754400"/>
    <d v="2019-01-06T06:00:00"/>
    <n v="1547445600"/>
    <d v="2019-01-14T06:00:00"/>
    <b v="0"/>
    <b v="1"/>
    <s v="technology/web"/>
    <x v="2"/>
    <x v="2"/>
  </r>
  <r>
    <n v="159"/>
    <x v="1"/>
    <n v="168"/>
    <n v="68.92"/>
    <x v="1"/>
    <s v="USD"/>
    <n v="1544248800"/>
    <d v="2018-12-08T06:00:00"/>
    <n v="1547359200"/>
    <d v="2019-01-13T06:00:00"/>
    <b v="0"/>
    <b v="0"/>
    <s v="film &amp; video/drama"/>
    <x v="4"/>
    <x v="6"/>
  </r>
  <r>
    <n v="707"/>
    <x v="1"/>
    <n v="137"/>
    <n v="87.74"/>
    <x v="5"/>
    <s v="CHF"/>
    <n v="1495429200"/>
    <d v="2017-05-22T05:00:00"/>
    <n v="1496293200"/>
    <d v="2017-06-01T05:00:00"/>
    <b v="0"/>
    <b v="0"/>
    <s v="theater/plays"/>
    <x v="3"/>
    <x v="3"/>
  </r>
  <r>
    <n v="142"/>
    <x v="1"/>
    <n v="186"/>
    <n v="75.02"/>
    <x v="6"/>
    <s v="EUR"/>
    <n v="1334811600"/>
    <d v="2012-04-19T05:00:00"/>
    <n v="1335416400"/>
    <d v="2012-04-26T05:00:00"/>
    <b v="0"/>
    <b v="0"/>
    <s v="theater/plays"/>
    <x v="3"/>
    <x v="3"/>
  </r>
  <r>
    <n v="148"/>
    <x v="1"/>
    <n v="125"/>
    <n v="50.86"/>
    <x v="1"/>
    <s v="USD"/>
    <n v="1531544400"/>
    <d v="2018-07-14T05:00:00"/>
    <n v="1532149200"/>
    <d v="2018-07-21T05:00:00"/>
    <b v="0"/>
    <b v="1"/>
    <s v="theater/plays"/>
    <x v="3"/>
    <x v="3"/>
  </r>
  <r>
    <n v="20"/>
    <x v="0"/>
    <n v="14"/>
    <n v="90"/>
    <x v="6"/>
    <s v="EUR"/>
    <n v="1453615200"/>
    <d v="2016-01-24T06:00:00"/>
    <n v="1453788000"/>
    <d v="2016-01-26T06:00:00"/>
    <b v="1"/>
    <b v="1"/>
    <s v="theater/plays"/>
    <x v="3"/>
    <x v="3"/>
  </r>
  <r>
    <n v="1841"/>
    <x v="1"/>
    <n v="202"/>
    <n v="72.900000000000006"/>
    <x v="1"/>
    <s v="USD"/>
    <n v="1467954000"/>
    <d v="2016-07-08T05:00:00"/>
    <n v="1471496400"/>
    <d v="2016-08-18T05:00:00"/>
    <b v="0"/>
    <b v="0"/>
    <s v="theater/plays"/>
    <x v="3"/>
    <x v="3"/>
  </r>
  <r>
    <n v="162"/>
    <x v="1"/>
    <n v="103"/>
    <n v="108.49"/>
    <x v="1"/>
    <s v="USD"/>
    <n v="1471842000"/>
    <d v="2016-08-22T05:00:00"/>
    <n v="1472878800"/>
    <d v="2016-09-03T05:00:00"/>
    <b v="0"/>
    <b v="0"/>
    <s v="publishing/radio &amp; podcasts"/>
    <x v="5"/>
    <x v="15"/>
  </r>
  <r>
    <n v="473"/>
    <x v="1"/>
    <n v="1785"/>
    <n v="101.98"/>
    <x v="1"/>
    <s v="USD"/>
    <n v="1408424400"/>
    <d v="2014-08-19T05:00:00"/>
    <n v="1408510800"/>
    <d v="2014-08-20T05:00:00"/>
    <b v="0"/>
    <b v="0"/>
    <s v="music/rock"/>
    <x v="1"/>
    <x v="1"/>
  </r>
  <r>
    <n v="24"/>
    <x v="0"/>
    <n v="656"/>
    <n v="44.01"/>
    <x v="1"/>
    <s v="USD"/>
    <n v="1281157200"/>
    <d v="2010-08-07T05:00:00"/>
    <n v="1281589200"/>
    <d v="2010-08-12T05:00:00"/>
    <b v="0"/>
    <b v="0"/>
    <s v="games/mobile games"/>
    <x v="6"/>
    <x v="20"/>
  </r>
  <r>
    <n v="518"/>
    <x v="1"/>
    <n v="157"/>
    <n v="65.94"/>
    <x v="1"/>
    <s v="USD"/>
    <n v="1373432400"/>
    <d v="2013-07-10T05:00:00"/>
    <n v="1375851600"/>
    <d v="2013-08-07T05:00:00"/>
    <b v="0"/>
    <b v="1"/>
    <s v="theater/plays"/>
    <x v="3"/>
    <x v="3"/>
  </r>
  <r>
    <n v="248"/>
    <x v="1"/>
    <n v="555"/>
    <n v="24.99"/>
    <x v="1"/>
    <s v="USD"/>
    <n v="1313989200"/>
    <d v="2011-08-22T05:00:00"/>
    <n v="1315803600"/>
    <d v="2011-09-12T05:00:00"/>
    <b v="0"/>
    <b v="0"/>
    <s v="film &amp; video/documentary"/>
    <x v="4"/>
    <x v="4"/>
  </r>
  <r>
    <n v="100"/>
    <x v="1"/>
    <n v="297"/>
    <n v="28"/>
    <x v="1"/>
    <s v="USD"/>
    <n v="1371445200"/>
    <d v="2013-06-17T05:00:00"/>
    <n v="1373691600"/>
    <d v="2013-07-13T05:00:00"/>
    <b v="0"/>
    <b v="0"/>
    <s v="technology/wearables"/>
    <x v="2"/>
    <x v="8"/>
  </r>
  <r>
    <n v="153"/>
    <x v="1"/>
    <n v="123"/>
    <n v="85.83"/>
    <x v="1"/>
    <s v="USD"/>
    <n v="1338267600"/>
    <d v="2012-05-29T05:00:00"/>
    <n v="1339218000"/>
    <d v="2012-06-09T05:00:00"/>
    <b v="0"/>
    <b v="0"/>
    <s v="publishing/fiction"/>
    <x v="5"/>
    <x v="13"/>
  </r>
  <r>
    <n v="37"/>
    <x v="3"/>
    <n v="38"/>
    <n v="84.92"/>
    <x v="3"/>
    <s v="DKK"/>
    <n v="1519192800"/>
    <d v="2018-02-21T06:00:00"/>
    <n v="1520402400"/>
    <d v="2018-03-07T06:00:00"/>
    <b v="0"/>
    <b v="1"/>
    <s v="theater/plays"/>
    <x v="3"/>
    <x v="3"/>
  </r>
  <r>
    <n v="4"/>
    <x v="3"/>
    <n v="60"/>
    <n v="90.48"/>
    <x v="1"/>
    <s v="USD"/>
    <n v="1522818000"/>
    <d v="2018-04-04T05:00:00"/>
    <n v="1523336400"/>
    <d v="2018-04-10T05:00:00"/>
    <b v="0"/>
    <b v="0"/>
    <s v="music/rock"/>
    <x v="1"/>
    <x v="1"/>
  </r>
  <r>
    <n v="157"/>
    <x v="1"/>
    <n v="3036"/>
    <n v="25"/>
    <x v="1"/>
    <s v="USD"/>
    <n v="1509948000"/>
    <d v="2017-11-06T06:00:00"/>
    <n v="1512280800"/>
    <d v="2017-12-03T06:00:00"/>
    <b v="0"/>
    <b v="0"/>
    <s v="film &amp; video/documentary"/>
    <x v="4"/>
    <x v="4"/>
  </r>
  <r>
    <n v="270"/>
    <x v="1"/>
    <n v="144"/>
    <n v="92.01"/>
    <x v="2"/>
    <s v="AUD"/>
    <n v="1456898400"/>
    <d v="2016-03-02T06:00:00"/>
    <n v="1458709200"/>
    <d v="2016-03-23T05:00:00"/>
    <b v="0"/>
    <b v="0"/>
    <s v="theater/plays"/>
    <x v="3"/>
    <x v="3"/>
  </r>
  <r>
    <n v="134"/>
    <x v="1"/>
    <n v="121"/>
    <n v="93.07"/>
    <x v="4"/>
    <s v="GBP"/>
    <n v="1413954000"/>
    <d v="2014-10-22T05:00:00"/>
    <n v="1414126800"/>
    <d v="2014-10-24T05:00:00"/>
    <b v="0"/>
    <b v="1"/>
    <s v="theater/plays"/>
    <x v="3"/>
    <x v="3"/>
  </r>
  <r>
    <n v="50"/>
    <x v="0"/>
    <n v="1596"/>
    <n v="61.01"/>
    <x v="1"/>
    <s v="USD"/>
    <n v="1416031200"/>
    <d v="2014-11-15T06:00:00"/>
    <n v="1416204000"/>
    <d v="2014-11-17T06:00:00"/>
    <b v="0"/>
    <b v="0"/>
    <s v="games/mobile games"/>
    <x v="6"/>
    <x v="20"/>
  </r>
  <r>
    <n v="89"/>
    <x v="3"/>
    <n v="524"/>
    <n v="92.04"/>
    <x v="1"/>
    <s v="USD"/>
    <n v="1287982800"/>
    <d v="2010-10-25T05:00:00"/>
    <n v="1288501200"/>
    <d v="2010-10-31T05:00:00"/>
    <b v="0"/>
    <b v="1"/>
    <s v="theater/plays"/>
    <x v="3"/>
    <x v="3"/>
  </r>
  <r>
    <n v="165"/>
    <x v="1"/>
    <n v="181"/>
    <n v="81.13"/>
    <x v="1"/>
    <s v="USD"/>
    <n v="1547964000"/>
    <d v="2019-01-20T06:00:00"/>
    <n v="1552971600"/>
    <d v="2019-03-19T05:00:00"/>
    <b v="0"/>
    <b v="0"/>
    <s v="technology/web"/>
    <x v="2"/>
    <x v="2"/>
  </r>
  <r>
    <n v="18"/>
    <x v="0"/>
    <n v="10"/>
    <n v="73.5"/>
    <x v="1"/>
    <s v="USD"/>
    <n v="1464152400"/>
    <d v="2016-05-25T05:00:00"/>
    <n v="1465102800"/>
    <d v="2016-06-05T05:00:00"/>
    <b v="0"/>
    <b v="0"/>
    <s v="theater/plays"/>
    <x v="3"/>
    <x v="3"/>
  </r>
  <r>
    <n v="186"/>
    <x v="1"/>
    <n v="122"/>
    <n v="85.22"/>
    <x v="1"/>
    <s v="USD"/>
    <n v="1359957600"/>
    <d v="2013-02-04T06:00:00"/>
    <n v="1360130400"/>
    <d v="2013-02-06T06:00:00"/>
    <b v="0"/>
    <b v="0"/>
    <s v="film &amp; video/drama"/>
    <x v="4"/>
    <x v="6"/>
  </r>
  <r>
    <n v="413"/>
    <x v="1"/>
    <n v="1071"/>
    <n v="110.97"/>
    <x v="0"/>
    <s v="CAD"/>
    <n v="1432357200"/>
    <d v="2015-05-23T05:00:00"/>
    <n v="1432875600"/>
    <d v="2015-05-29T05:00:00"/>
    <b v="0"/>
    <b v="0"/>
    <s v="technology/wearables"/>
    <x v="2"/>
    <x v="8"/>
  </r>
  <r>
    <n v="90"/>
    <x v="3"/>
    <n v="219"/>
    <n v="32.97"/>
    <x v="1"/>
    <s v="USD"/>
    <n v="1500786000"/>
    <d v="2017-07-23T05:00:00"/>
    <n v="1500872400"/>
    <d v="2017-07-24T05:00:00"/>
    <b v="0"/>
    <b v="0"/>
    <s v="technology/web"/>
    <x v="2"/>
    <x v="2"/>
  </r>
  <r>
    <n v="92"/>
    <x v="0"/>
    <n v="1121"/>
    <n v="96.01"/>
    <x v="1"/>
    <s v="USD"/>
    <n v="1490158800"/>
    <d v="2017-03-22T05:00:00"/>
    <n v="1492146000"/>
    <d v="2017-04-14T05:00:00"/>
    <b v="0"/>
    <b v="1"/>
    <s v="music/rock"/>
    <x v="1"/>
    <x v="1"/>
  </r>
  <r>
    <n v="527"/>
    <x v="1"/>
    <n v="980"/>
    <n v="84.97"/>
    <x v="1"/>
    <s v="USD"/>
    <n v="1406178000"/>
    <d v="2014-07-24T05:00:00"/>
    <n v="1407301200"/>
    <d v="2014-08-06T05:00:00"/>
    <b v="0"/>
    <b v="0"/>
    <s v="music/metal"/>
    <x v="1"/>
    <x v="16"/>
  </r>
  <r>
    <n v="319"/>
    <x v="1"/>
    <n v="536"/>
    <n v="25.01"/>
    <x v="1"/>
    <s v="USD"/>
    <n v="1485583200"/>
    <d v="2017-01-28T06:00:00"/>
    <n v="1486620000"/>
    <d v="2017-02-09T06:00:00"/>
    <b v="0"/>
    <b v="1"/>
    <s v="theater/plays"/>
    <x v="3"/>
    <x v="3"/>
  </r>
  <r>
    <n v="354"/>
    <x v="1"/>
    <n v="1991"/>
    <n v="66"/>
    <x v="1"/>
    <s v="USD"/>
    <n v="1459314000"/>
    <d v="2016-03-30T05:00:00"/>
    <n v="1459918800"/>
    <d v="2016-04-06T05:00:00"/>
    <b v="0"/>
    <b v="0"/>
    <s v="photography/photography books"/>
    <x v="7"/>
    <x v="14"/>
  </r>
  <r>
    <n v="33"/>
    <x v="3"/>
    <n v="29"/>
    <n v="87.34"/>
    <x v="1"/>
    <s v="USD"/>
    <n v="1424412000"/>
    <d v="2015-02-20T06:00:00"/>
    <n v="1424757600"/>
    <d v="2015-02-24T06:00:00"/>
    <b v="0"/>
    <b v="0"/>
    <s v="publishing/nonfiction"/>
    <x v="5"/>
    <x v="9"/>
  </r>
  <r>
    <n v="136"/>
    <x v="1"/>
    <n v="180"/>
    <n v="27.93"/>
    <x v="1"/>
    <s v="USD"/>
    <n v="1478844000"/>
    <d v="2016-11-11T06:00:00"/>
    <n v="1479880800"/>
    <d v="2016-11-23T06:00:00"/>
    <b v="0"/>
    <b v="0"/>
    <s v="music/indie rock"/>
    <x v="1"/>
    <x v="7"/>
  </r>
  <r>
    <n v="2"/>
    <x v="0"/>
    <n v="15"/>
    <n v="103.8"/>
    <x v="1"/>
    <s v="USD"/>
    <n v="1416117600"/>
    <d v="2014-11-16T06:00:00"/>
    <n v="1418018400"/>
    <d v="2014-12-08T06:00:00"/>
    <b v="0"/>
    <b v="1"/>
    <s v="theater/plays"/>
    <x v="3"/>
    <x v="3"/>
  </r>
  <r>
    <n v="61"/>
    <x v="0"/>
    <n v="191"/>
    <n v="31.94"/>
    <x v="1"/>
    <s v="USD"/>
    <n v="1340946000"/>
    <d v="2012-06-29T05:00:00"/>
    <n v="1341032400"/>
    <d v="2012-06-30T05:00:00"/>
    <b v="0"/>
    <b v="0"/>
    <s v="music/indie rock"/>
    <x v="1"/>
    <x v="7"/>
  </r>
  <r>
    <n v="30"/>
    <x v="0"/>
    <n v="16"/>
    <n v="99.5"/>
    <x v="1"/>
    <s v="USD"/>
    <n v="1486101600"/>
    <d v="2017-02-03T06:00:00"/>
    <n v="1486360800"/>
    <d v="2017-02-06T06:00:00"/>
    <b v="0"/>
    <b v="0"/>
    <s v="theater/plays"/>
    <x v="3"/>
    <x v="3"/>
  </r>
  <r>
    <n v="1179"/>
    <x v="1"/>
    <n v="130"/>
    <n v="108.85"/>
    <x v="1"/>
    <s v="USD"/>
    <n v="1274590800"/>
    <d v="2010-05-23T05:00:00"/>
    <n v="1274677200"/>
    <d v="2010-05-24T05:00:00"/>
    <b v="0"/>
    <b v="0"/>
    <s v="theater/plays"/>
    <x v="3"/>
    <x v="3"/>
  </r>
  <r>
    <n v="1126"/>
    <x v="1"/>
    <n v="122"/>
    <n v="110.76"/>
    <x v="1"/>
    <s v="USD"/>
    <n v="1263880800"/>
    <d v="2010-01-19T06:00:00"/>
    <n v="1267509600"/>
    <d v="2010-03-02T06:00:00"/>
    <b v="0"/>
    <b v="0"/>
    <s v="music/electric music"/>
    <x v="1"/>
    <x v="5"/>
  </r>
  <r>
    <n v="13"/>
    <x v="0"/>
    <n v="17"/>
    <n v="29.65"/>
    <x v="1"/>
    <s v="USD"/>
    <n v="1445403600"/>
    <d v="2015-10-21T05:00:00"/>
    <n v="1445922000"/>
    <d v="2015-10-27T05:00:00"/>
    <b v="0"/>
    <b v="1"/>
    <s v="theater/plays"/>
    <x v="3"/>
    <x v="3"/>
  </r>
  <r>
    <n v="712"/>
    <x v="1"/>
    <n v="140"/>
    <n v="101.71"/>
    <x v="1"/>
    <s v="USD"/>
    <n v="1533877200"/>
    <d v="2018-08-10T05:00:00"/>
    <n v="1534050000"/>
    <d v="2018-08-12T05:00:00"/>
    <b v="0"/>
    <b v="1"/>
    <s v="theater/plays"/>
    <x v="3"/>
    <x v="3"/>
  </r>
  <r>
    <n v="30"/>
    <x v="0"/>
    <n v="34"/>
    <n v="61.5"/>
    <x v="1"/>
    <s v="USD"/>
    <n v="1275195600"/>
    <d v="2010-05-30T05:00:00"/>
    <n v="1277528400"/>
    <d v="2010-06-26T05:00:00"/>
    <b v="0"/>
    <b v="0"/>
    <s v="technology/wearables"/>
    <x v="2"/>
    <x v="8"/>
  </r>
  <r>
    <n v="213"/>
    <x v="1"/>
    <n v="3388"/>
    <n v="35"/>
    <x v="1"/>
    <s v="USD"/>
    <n v="1318136400"/>
    <d v="2011-10-09T05:00:00"/>
    <n v="1318568400"/>
    <d v="2011-10-14T05:00:00"/>
    <b v="0"/>
    <b v="0"/>
    <s v="technology/web"/>
    <x v="2"/>
    <x v="2"/>
  </r>
  <r>
    <n v="229"/>
    <x v="1"/>
    <n v="280"/>
    <n v="40.049999999999997"/>
    <x v="1"/>
    <s v="USD"/>
    <n v="1283403600"/>
    <d v="2010-09-02T05:00:00"/>
    <n v="1284354000"/>
    <d v="2010-09-13T05:00:00"/>
    <b v="0"/>
    <b v="0"/>
    <s v="theater/plays"/>
    <x v="3"/>
    <x v="3"/>
  </r>
  <r>
    <n v="35"/>
    <x v="3"/>
    <n v="614"/>
    <n v="110.97"/>
    <x v="1"/>
    <s v="USD"/>
    <n v="1267423200"/>
    <d v="2010-03-01T06:00:00"/>
    <n v="1269579600"/>
    <d v="2010-03-26T05:00:00"/>
    <b v="0"/>
    <b v="1"/>
    <s v="film &amp; video/animation"/>
    <x v="4"/>
    <x v="10"/>
  </r>
  <r>
    <n v="157"/>
    <x v="1"/>
    <n v="366"/>
    <n v="36.96"/>
    <x v="6"/>
    <s v="EUR"/>
    <n v="1412744400"/>
    <d v="2014-10-08T05:00:00"/>
    <n v="1413781200"/>
    <d v="2014-10-20T05:00:00"/>
    <b v="0"/>
    <b v="1"/>
    <s v="technology/wearables"/>
    <x v="2"/>
    <x v="8"/>
  </r>
  <r>
    <n v="1"/>
    <x v="0"/>
    <n v="1"/>
    <n v="1"/>
    <x v="4"/>
    <s v="GBP"/>
    <n v="1277960400"/>
    <d v="2010-07-01T05:00:00"/>
    <n v="1280120400"/>
    <d v="2010-07-26T05:00:00"/>
    <b v="0"/>
    <b v="0"/>
    <s v="music/electric music"/>
    <x v="1"/>
    <x v="5"/>
  </r>
  <r>
    <n v="232"/>
    <x v="1"/>
    <n v="270"/>
    <n v="30.97"/>
    <x v="1"/>
    <s v="USD"/>
    <n v="1458190800"/>
    <d v="2016-03-17T05:00:00"/>
    <n v="1459486800"/>
    <d v="2016-04-01T05:00:00"/>
    <b v="1"/>
    <b v="1"/>
    <s v="publishing/nonfiction"/>
    <x v="5"/>
    <x v="9"/>
  </r>
  <r>
    <n v="92"/>
    <x v="3"/>
    <n v="114"/>
    <n v="47.04"/>
    <x v="1"/>
    <s v="USD"/>
    <n v="1280984400"/>
    <d v="2010-08-05T05:00:00"/>
    <n v="1282539600"/>
    <d v="2010-08-23T05:00:00"/>
    <b v="0"/>
    <b v="1"/>
    <s v="theater/plays"/>
    <x v="3"/>
    <x v="3"/>
  </r>
  <r>
    <n v="257"/>
    <x v="1"/>
    <n v="137"/>
    <n v="88.07"/>
    <x v="1"/>
    <s v="USD"/>
    <n v="1274590800"/>
    <d v="2010-05-23T05:00:00"/>
    <n v="1275886800"/>
    <d v="2010-06-07T05:00:00"/>
    <b v="0"/>
    <b v="0"/>
    <s v="photography/photography books"/>
    <x v="7"/>
    <x v="14"/>
  </r>
  <r>
    <n v="168"/>
    <x v="1"/>
    <n v="3205"/>
    <n v="37.01"/>
    <x v="1"/>
    <s v="USD"/>
    <n v="1351400400"/>
    <d v="2012-10-28T05:00:00"/>
    <n v="1355983200"/>
    <d v="2012-12-20T06:00:00"/>
    <b v="0"/>
    <b v="0"/>
    <s v="theater/plays"/>
    <x v="3"/>
    <x v="3"/>
  </r>
  <r>
    <n v="167"/>
    <x v="1"/>
    <n v="288"/>
    <n v="26.03"/>
    <x v="3"/>
    <s v="DKK"/>
    <n v="1514354400"/>
    <d v="2017-12-27T06:00:00"/>
    <n v="1515391200"/>
    <d v="2018-01-08T06:00:00"/>
    <b v="0"/>
    <b v="1"/>
    <s v="theater/plays"/>
    <x v="3"/>
    <x v="3"/>
  </r>
  <r>
    <n v="772"/>
    <x v="1"/>
    <n v="148"/>
    <n v="67.819999999999993"/>
    <x v="1"/>
    <s v="USD"/>
    <n v="1421733600"/>
    <d v="2015-01-20T06:00:00"/>
    <n v="1422252000"/>
    <d v="2015-01-26T06:00:00"/>
    <b v="0"/>
    <b v="0"/>
    <s v="theater/plays"/>
    <x v="3"/>
    <x v="3"/>
  </r>
  <r>
    <n v="407"/>
    <x v="1"/>
    <n v="114"/>
    <n v="49.96"/>
    <x v="1"/>
    <s v="USD"/>
    <n v="1305176400"/>
    <d v="2011-05-12T05:00:00"/>
    <n v="1305522000"/>
    <d v="2011-05-16T05:00:00"/>
    <b v="0"/>
    <b v="0"/>
    <s v="film &amp; video/drama"/>
    <x v="4"/>
    <x v="6"/>
  </r>
  <r>
    <n v="564"/>
    <x v="1"/>
    <n v="1518"/>
    <n v="110.02"/>
    <x v="0"/>
    <s v="CAD"/>
    <n v="1414126800"/>
    <d v="2014-10-24T05:00:00"/>
    <n v="1414904400"/>
    <d v="2014-11-02T05:00:00"/>
    <b v="0"/>
    <b v="0"/>
    <s v="music/rock"/>
    <x v="1"/>
    <x v="1"/>
  </r>
  <r>
    <n v="68"/>
    <x v="0"/>
    <n v="1274"/>
    <n v="89.96"/>
    <x v="1"/>
    <s v="USD"/>
    <n v="1517810400"/>
    <d v="2018-02-05T06:00:00"/>
    <n v="1520402400"/>
    <d v="2018-03-07T06:00:00"/>
    <b v="0"/>
    <b v="0"/>
    <s v="music/electric music"/>
    <x v="1"/>
    <x v="5"/>
  </r>
  <r>
    <n v="34"/>
    <x v="0"/>
    <n v="210"/>
    <n v="79.010000000000005"/>
    <x v="6"/>
    <s v="EUR"/>
    <n v="1564635600"/>
    <d v="2019-08-01T05:00:00"/>
    <n v="1567141200"/>
    <d v="2019-08-30T05:00:00"/>
    <b v="0"/>
    <b v="1"/>
    <s v="games/video games"/>
    <x v="6"/>
    <x v="11"/>
  </r>
  <r>
    <n v="655"/>
    <x v="1"/>
    <n v="166"/>
    <n v="86.87"/>
    <x v="1"/>
    <s v="USD"/>
    <n v="1500699600"/>
    <d v="2017-07-22T05:00:00"/>
    <n v="1501131600"/>
    <d v="2017-07-27T05:00:00"/>
    <b v="0"/>
    <b v="0"/>
    <s v="music/rock"/>
    <x v="1"/>
    <x v="1"/>
  </r>
  <r>
    <n v="177"/>
    <x v="1"/>
    <n v="100"/>
    <n v="62.04"/>
    <x v="2"/>
    <s v="AUD"/>
    <n v="1354082400"/>
    <d v="2012-11-28T06:00:00"/>
    <n v="1355032800"/>
    <d v="2012-12-09T06:00:00"/>
    <b v="0"/>
    <b v="0"/>
    <s v="music/jazz"/>
    <x v="1"/>
    <x v="17"/>
  </r>
  <r>
    <n v="113"/>
    <x v="1"/>
    <n v="235"/>
    <n v="26.97"/>
    <x v="1"/>
    <s v="USD"/>
    <n v="1336453200"/>
    <d v="2012-05-08T05:00:00"/>
    <n v="1339477200"/>
    <d v="2012-06-12T05:00:00"/>
    <b v="0"/>
    <b v="1"/>
    <s v="theater/plays"/>
    <x v="3"/>
    <x v="3"/>
  </r>
  <r>
    <n v="728"/>
    <x v="1"/>
    <n v="148"/>
    <n v="54.12"/>
    <x v="1"/>
    <s v="USD"/>
    <n v="1305262800"/>
    <d v="2011-05-13T05:00:00"/>
    <n v="1305954000"/>
    <d v="2011-05-21T05:00:00"/>
    <b v="0"/>
    <b v="0"/>
    <s v="music/rock"/>
    <x v="1"/>
    <x v="1"/>
  </r>
  <r>
    <n v="208"/>
    <x v="1"/>
    <n v="198"/>
    <n v="41.04"/>
    <x v="1"/>
    <s v="USD"/>
    <n v="1492232400"/>
    <d v="2017-04-15T05:00:00"/>
    <n v="1494392400"/>
    <d v="2017-05-10T05:00:00"/>
    <b v="1"/>
    <b v="1"/>
    <s v="music/indie rock"/>
    <x v="1"/>
    <x v="7"/>
  </r>
  <r>
    <n v="31"/>
    <x v="0"/>
    <n v="248"/>
    <n v="55.05"/>
    <x v="2"/>
    <s v="AUD"/>
    <n v="1537333200"/>
    <d v="2018-09-19T05:00:00"/>
    <n v="1537419600"/>
    <d v="2018-09-20T05:00:00"/>
    <b v="0"/>
    <b v="0"/>
    <s v="film &amp; video/science fiction"/>
    <x v="4"/>
    <x v="22"/>
  </r>
  <r>
    <n v="57"/>
    <x v="0"/>
    <n v="513"/>
    <n v="107.94"/>
    <x v="1"/>
    <s v="USD"/>
    <n v="1444107600"/>
    <d v="2015-10-06T05:00:00"/>
    <n v="1447999200"/>
    <d v="2015-11-20T06:00:00"/>
    <b v="0"/>
    <b v="0"/>
    <s v="publishing/translations"/>
    <x v="5"/>
    <x v="18"/>
  </r>
  <r>
    <n v="231"/>
    <x v="1"/>
    <n v="150"/>
    <n v="73.92"/>
    <x v="1"/>
    <s v="USD"/>
    <n v="1386741600"/>
    <d v="2013-12-11T06:00:00"/>
    <n v="1388037600"/>
    <d v="2013-12-26T06:00:00"/>
    <b v="0"/>
    <b v="0"/>
    <s v="theater/plays"/>
    <x v="3"/>
    <x v="3"/>
  </r>
  <r>
    <n v="87"/>
    <x v="0"/>
    <n v="3410"/>
    <n v="32"/>
    <x v="1"/>
    <s v="USD"/>
    <n v="1376542800"/>
    <d v="2013-08-15T05:00:00"/>
    <n v="1378789200"/>
    <d v="2013-09-10T05:00:00"/>
    <b v="0"/>
    <b v="0"/>
    <s v="games/video games"/>
    <x v="6"/>
    <x v="11"/>
  </r>
  <r>
    <n v="271"/>
    <x v="1"/>
    <n v="216"/>
    <n v="53.9"/>
    <x v="6"/>
    <s v="EUR"/>
    <n v="1397451600"/>
    <d v="2014-04-14T05:00:00"/>
    <n v="1398056400"/>
    <d v="2014-04-21T05:00:00"/>
    <b v="0"/>
    <b v="1"/>
    <s v="theater/plays"/>
    <x v="3"/>
    <x v="3"/>
  </r>
  <r>
    <n v="49"/>
    <x v="3"/>
    <n v="26"/>
    <n v="106.5"/>
    <x v="1"/>
    <s v="USD"/>
    <n v="1548482400"/>
    <d v="2019-01-26T06:00:00"/>
    <n v="1550815200"/>
    <d v="2019-02-22T06:00:00"/>
    <b v="0"/>
    <b v="0"/>
    <s v="theater/plays"/>
    <x v="3"/>
    <x v="3"/>
  </r>
  <r>
    <n v="113"/>
    <x v="1"/>
    <n v="5139"/>
    <n v="33"/>
    <x v="1"/>
    <s v="USD"/>
    <n v="1549692000"/>
    <d v="2019-02-09T06:00:00"/>
    <n v="1550037600"/>
    <d v="2019-02-13T06:00:00"/>
    <b v="0"/>
    <b v="0"/>
    <s v="music/indie rock"/>
    <x v="1"/>
    <x v="7"/>
  </r>
  <r>
    <n v="191"/>
    <x v="1"/>
    <n v="2353"/>
    <n v="43"/>
    <x v="1"/>
    <s v="USD"/>
    <n v="1492059600"/>
    <d v="2017-04-13T05:00:00"/>
    <n v="1492923600"/>
    <d v="2017-04-23T05:00:00"/>
    <b v="0"/>
    <b v="0"/>
    <s v="theater/plays"/>
    <x v="3"/>
    <x v="3"/>
  </r>
  <r>
    <n v="136"/>
    <x v="1"/>
    <n v="78"/>
    <n v="86.86"/>
    <x v="6"/>
    <s v="EUR"/>
    <n v="1463979600"/>
    <d v="2016-05-23T05:00:00"/>
    <n v="1467522000"/>
    <d v="2016-07-03T05:00:00"/>
    <b v="0"/>
    <b v="0"/>
    <s v="technology/web"/>
    <x v="2"/>
    <x v="2"/>
  </r>
  <r>
    <n v="10"/>
    <x v="0"/>
    <n v="10"/>
    <n v="96.8"/>
    <x v="1"/>
    <s v="USD"/>
    <n v="1415253600"/>
    <d v="2014-11-06T06:00:00"/>
    <n v="1416117600"/>
    <d v="2014-11-16T06:00:00"/>
    <b v="0"/>
    <b v="0"/>
    <s v="music/rock"/>
    <x v="1"/>
    <x v="1"/>
  </r>
  <r>
    <n v="66"/>
    <x v="0"/>
    <n v="2201"/>
    <n v="33"/>
    <x v="1"/>
    <s v="USD"/>
    <n v="1562216400"/>
    <d v="2019-07-04T05:00:00"/>
    <n v="1563771600"/>
    <d v="2019-07-22T05:00:00"/>
    <b v="0"/>
    <b v="0"/>
    <s v="theater/plays"/>
    <x v="3"/>
    <x v="3"/>
  </r>
  <r>
    <n v="49"/>
    <x v="0"/>
    <n v="676"/>
    <n v="68.03"/>
    <x v="1"/>
    <s v="USD"/>
    <n v="1316754000"/>
    <d v="2011-09-23T05:00:00"/>
    <n v="1319259600"/>
    <d v="2011-10-22T05:00:00"/>
    <b v="0"/>
    <b v="0"/>
    <s v="theater/plays"/>
    <x v="3"/>
    <x v="3"/>
  </r>
  <r>
    <n v="788"/>
    <x v="1"/>
    <n v="174"/>
    <n v="58.87"/>
    <x v="5"/>
    <s v="CHF"/>
    <n v="1313211600"/>
    <d v="2011-08-13T05:00:00"/>
    <n v="1313643600"/>
    <d v="2011-08-18T05:00:00"/>
    <b v="0"/>
    <b v="0"/>
    <s v="film &amp; video/animation"/>
    <x v="4"/>
    <x v="10"/>
  </r>
  <r>
    <n v="80"/>
    <x v="0"/>
    <n v="831"/>
    <n v="105.05"/>
    <x v="1"/>
    <s v="USD"/>
    <n v="1439528400"/>
    <d v="2015-08-14T05:00:00"/>
    <n v="1440306000"/>
    <d v="2015-08-23T05:00:00"/>
    <b v="0"/>
    <b v="1"/>
    <s v="theater/plays"/>
    <x v="3"/>
    <x v="3"/>
  </r>
  <r>
    <n v="106"/>
    <x v="1"/>
    <n v="164"/>
    <n v="33.049999999999997"/>
    <x v="1"/>
    <s v="USD"/>
    <n v="1469163600"/>
    <d v="2016-07-22T05:00:00"/>
    <n v="1470805200"/>
    <d v="2016-08-10T05:00:00"/>
    <b v="0"/>
    <b v="1"/>
    <s v="film &amp; video/drama"/>
    <x v="4"/>
    <x v="6"/>
  </r>
  <r>
    <n v="51"/>
    <x v="3"/>
    <n v="56"/>
    <n v="78.819999999999993"/>
    <x v="5"/>
    <s v="CHF"/>
    <n v="1288501200"/>
    <d v="2010-10-31T05:00:00"/>
    <n v="1292911200"/>
    <d v="2010-12-21T06:00:00"/>
    <b v="0"/>
    <b v="0"/>
    <s v="theater/plays"/>
    <x v="3"/>
    <x v="3"/>
  </r>
  <r>
    <n v="215"/>
    <x v="1"/>
    <n v="161"/>
    <n v="68.2"/>
    <x v="1"/>
    <s v="USD"/>
    <n v="1298959200"/>
    <d v="2011-03-01T06:00:00"/>
    <n v="1301374800"/>
    <d v="2011-03-29T05:00:00"/>
    <b v="0"/>
    <b v="1"/>
    <s v="film &amp; video/animation"/>
    <x v="4"/>
    <x v="10"/>
  </r>
  <r>
    <n v="141"/>
    <x v="1"/>
    <n v="138"/>
    <n v="75.73"/>
    <x v="1"/>
    <s v="USD"/>
    <n v="1387260000"/>
    <d v="2013-12-17T06:00:00"/>
    <n v="1387864800"/>
    <d v="2013-12-24T06:00:00"/>
    <b v="0"/>
    <b v="0"/>
    <s v="music/rock"/>
    <x v="1"/>
    <x v="1"/>
  </r>
  <r>
    <n v="115"/>
    <x v="1"/>
    <n v="3308"/>
    <n v="31"/>
    <x v="1"/>
    <s v="USD"/>
    <n v="1457244000"/>
    <d v="2016-03-06T06:00:00"/>
    <n v="1458190800"/>
    <d v="2016-03-17T05:00:00"/>
    <b v="0"/>
    <b v="0"/>
    <s v="technology/web"/>
    <x v="2"/>
    <x v="2"/>
  </r>
  <r>
    <n v="193"/>
    <x v="1"/>
    <n v="127"/>
    <n v="101.88"/>
    <x v="2"/>
    <s v="AUD"/>
    <n v="1556341200"/>
    <d v="2019-04-27T05:00:00"/>
    <n v="1559278800"/>
    <d v="2019-05-31T05:00:00"/>
    <b v="0"/>
    <b v="1"/>
    <s v="film &amp; video/animation"/>
    <x v="4"/>
    <x v="10"/>
  </r>
  <r>
    <n v="730"/>
    <x v="1"/>
    <n v="207"/>
    <n v="52.88"/>
    <x v="6"/>
    <s v="EUR"/>
    <n v="1522126800"/>
    <d v="2018-03-27T05:00:00"/>
    <n v="1522731600"/>
    <d v="2018-04-03T05:00:00"/>
    <b v="0"/>
    <b v="1"/>
    <s v="music/jazz"/>
    <x v="1"/>
    <x v="17"/>
  </r>
  <r>
    <n v="100"/>
    <x v="0"/>
    <n v="859"/>
    <n v="71.010000000000005"/>
    <x v="0"/>
    <s v="CAD"/>
    <n v="1305954000"/>
    <d v="2011-05-21T05:00:00"/>
    <n v="1306731600"/>
    <d v="2011-05-30T05:00:00"/>
    <b v="0"/>
    <b v="0"/>
    <s v="music/rock"/>
    <x v="1"/>
    <x v="1"/>
  </r>
  <r>
    <n v="88"/>
    <x v="2"/>
    <n v="31"/>
    <n v="102.39"/>
    <x v="1"/>
    <s v="USD"/>
    <n v="1350709200"/>
    <d v="2012-10-20T05:00:00"/>
    <n v="1352527200"/>
    <d v="2012-11-10T06:00:00"/>
    <b v="0"/>
    <b v="0"/>
    <s v="film &amp; video/animation"/>
    <x v="4"/>
    <x v="10"/>
  </r>
  <r>
    <n v="37"/>
    <x v="0"/>
    <n v="45"/>
    <n v="74.47"/>
    <x v="1"/>
    <s v="USD"/>
    <n v="1401166800"/>
    <d v="2014-05-27T05:00:00"/>
    <n v="1404363600"/>
    <d v="2014-07-03T05:00:00"/>
    <b v="0"/>
    <b v="0"/>
    <s v="theater/plays"/>
    <x v="3"/>
    <x v="3"/>
  </r>
  <r>
    <n v="31"/>
    <x v="3"/>
    <n v="1113"/>
    <n v="51.01"/>
    <x v="1"/>
    <s v="USD"/>
    <n v="1266127200"/>
    <d v="2010-02-14T06:00:00"/>
    <n v="1266645600"/>
    <d v="2010-02-20T06:00:00"/>
    <b v="0"/>
    <b v="0"/>
    <s v="theater/plays"/>
    <x v="3"/>
    <x v="3"/>
  </r>
  <r>
    <n v="26"/>
    <x v="0"/>
    <n v="6"/>
    <n v="90"/>
    <x v="1"/>
    <s v="USD"/>
    <n v="1481436000"/>
    <d v="2016-12-11T06:00:00"/>
    <n v="1482818400"/>
    <d v="2016-12-27T06:00:00"/>
    <b v="0"/>
    <b v="0"/>
    <s v="food/food trucks"/>
    <x v="0"/>
    <x v="0"/>
  </r>
  <r>
    <n v="34"/>
    <x v="0"/>
    <n v="7"/>
    <n v="97.14"/>
    <x v="1"/>
    <s v="USD"/>
    <n v="1372222800"/>
    <d v="2013-06-26T05:00:00"/>
    <n v="1374642000"/>
    <d v="2013-07-24T05:00:00"/>
    <b v="0"/>
    <b v="1"/>
    <s v="theater/plays"/>
    <x v="3"/>
    <x v="3"/>
  </r>
  <r>
    <n v="1186"/>
    <x v="1"/>
    <n v="181"/>
    <n v="72.069999999999993"/>
    <x v="5"/>
    <s v="CHF"/>
    <n v="1372136400"/>
    <d v="2013-06-25T05:00:00"/>
    <n v="1372482000"/>
    <d v="2013-06-29T05:00:00"/>
    <b v="0"/>
    <b v="0"/>
    <s v="publishing/nonfiction"/>
    <x v="5"/>
    <x v="9"/>
  </r>
  <r>
    <n v="125"/>
    <x v="1"/>
    <n v="110"/>
    <n v="75.239999999999995"/>
    <x v="1"/>
    <s v="USD"/>
    <n v="1513922400"/>
    <d v="2017-12-22T06:00:00"/>
    <n v="1514959200"/>
    <d v="2018-01-03T06:00:00"/>
    <b v="0"/>
    <b v="0"/>
    <s v="music/rock"/>
    <x v="1"/>
    <x v="1"/>
  </r>
  <r>
    <n v="14"/>
    <x v="0"/>
    <n v="31"/>
    <n v="32.97"/>
    <x v="1"/>
    <s v="USD"/>
    <n v="1477976400"/>
    <d v="2016-11-01T05:00:00"/>
    <n v="1478235600"/>
    <d v="2016-11-04T05:00:00"/>
    <b v="0"/>
    <b v="0"/>
    <s v="film &amp; video/drama"/>
    <x v="4"/>
    <x v="6"/>
  </r>
  <r>
    <n v="55"/>
    <x v="0"/>
    <n v="78"/>
    <n v="54.81"/>
    <x v="1"/>
    <s v="USD"/>
    <n v="1407474000"/>
    <d v="2014-08-08T05:00:00"/>
    <n v="1408078800"/>
    <d v="2014-08-15T05:00:00"/>
    <b v="0"/>
    <b v="1"/>
    <s v="games/mobile games"/>
    <x v="6"/>
    <x v="20"/>
  </r>
  <r>
    <n v="110"/>
    <x v="1"/>
    <n v="185"/>
    <n v="45.04"/>
    <x v="1"/>
    <s v="USD"/>
    <n v="1546149600"/>
    <d v="2018-12-30T06:00:00"/>
    <n v="1548136800"/>
    <d v="2019-01-22T06:00:00"/>
    <b v="0"/>
    <b v="0"/>
    <s v="technology/web"/>
    <x v="2"/>
    <x v="2"/>
  </r>
  <r>
    <n v="188"/>
    <x v="1"/>
    <n v="121"/>
    <n v="52.96"/>
    <x v="1"/>
    <s v="USD"/>
    <n v="1338440400"/>
    <d v="2012-05-31T05:00:00"/>
    <n v="1340859600"/>
    <d v="2012-06-28T05:00:00"/>
    <b v="0"/>
    <b v="1"/>
    <s v="theater/plays"/>
    <x v="3"/>
    <x v="3"/>
  </r>
  <r>
    <n v="87"/>
    <x v="0"/>
    <n v="1225"/>
    <n v="60.02"/>
    <x v="4"/>
    <s v="GBP"/>
    <n v="1454133600"/>
    <d v="2016-01-30T06:00:00"/>
    <n v="1454479200"/>
    <d v="2016-02-03T06:00:00"/>
    <b v="0"/>
    <b v="0"/>
    <s v="theater/plays"/>
    <x v="3"/>
    <x v="3"/>
  </r>
  <r>
    <n v="1"/>
    <x v="0"/>
    <n v="1"/>
    <n v="1"/>
    <x v="5"/>
    <s v="CHF"/>
    <n v="1434085200"/>
    <d v="2015-06-12T05:00:00"/>
    <n v="1434430800"/>
    <d v="2015-06-16T05:00:00"/>
    <b v="0"/>
    <b v="0"/>
    <s v="music/rock"/>
    <x v="1"/>
    <x v="1"/>
  </r>
  <r>
    <n v="203"/>
    <x v="1"/>
    <n v="106"/>
    <n v="44.03"/>
    <x v="1"/>
    <s v="USD"/>
    <n v="1577772000"/>
    <d v="2019-12-31T06:00:00"/>
    <n v="1579672800"/>
    <d v="2020-01-22T06:00:00"/>
    <b v="0"/>
    <b v="1"/>
    <s v="photography/photography books"/>
    <x v="7"/>
    <x v="14"/>
  </r>
  <r>
    <n v="197"/>
    <x v="1"/>
    <n v="142"/>
    <n v="86.03"/>
    <x v="1"/>
    <s v="USD"/>
    <n v="1562216400"/>
    <d v="2019-07-04T05:00:00"/>
    <n v="1562389200"/>
    <d v="2019-07-06T05:00:00"/>
    <b v="0"/>
    <b v="0"/>
    <s v="photography/photography books"/>
    <x v="7"/>
    <x v="14"/>
  </r>
  <r>
    <n v="107"/>
    <x v="1"/>
    <n v="233"/>
    <n v="28.01"/>
    <x v="1"/>
    <s v="USD"/>
    <n v="1548568800"/>
    <d v="2019-01-27T06:00:00"/>
    <n v="1551506400"/>
    <d v="2019-03-02T06:00:00"/>
    <b v="0"/>
    <b v="0"/>
    <s v="theater/plays"/>
    <x v="3"/>
    <x v="3"/>
  </r>
  <r>
    <n v="269"/>
    <x v="1"/>
    <n v="218"/>
    <n v="32.049999999999997"/>
    <x v="1"/>
    <s v="USD"/>
    <n v="1514872800"/>
    <d v="2018-01-02T06:00:00"/>
    <n v="1516600800"/>
    <d v="2018-01-22T06:00:00"/>
    <b v="0"/>
    <b v="0"/>
    <s v="music/rock"/>
    <x v="1"/>
    <x v="1"/>
  </r>
  <r>
    <n v="51"/>
    <x v="0"/>
    <n v="67"/>
    <n v="73.61"/>
    <x v="2"/>
    <s v="AUD"/>
    <n v="1416031200"/>
    <d v="2014-11-15T06:00:00"/>
    <n v="1420437600"/>
    <d v="2015-01-05T06:00:00"/>
    <b v="0"/>
    <b v="0"/>
    <s v="film &amp; video/documentary"/>
    <x v="4"/>
    <x v="4"/>
  </r>
  <r>
    <n v="1180"/>
    <x v="1"/>
    <n v="76"/>
    <n v="108.71"/>
    <x v="1"/>
    <s v="USD"/>
    <n v="1330927200"/>
    <d v="2012-03-05T06:00:00"/>
    <n v="1332997200"/>
    <d v="2012-03-29T05:00:00"/>
    <b v="0"/>
    <b v="1"/>
    <s v="film &amp; video/drama"/>
    <x v="4"/>
    <x v="6"/>
  </r>
  <r>
    <n v="264"/>
    <x v="1"/>
    <n v="43"/>
    <n v="42.98"/>
    <x v="1"/>
    <s v="USD"/>
    <n v="1571115600"/>
    <d v="2019-10-15T05:00:00"/>
    <n v="1574920800"/>
    <d v="2019-11-28T06:00:00"/>
    <b v="0"/>
    <b v="1"/>
    <s v="theater/plays"/>
    <x v="3"/>
    <x v="3"/>
  </r>
  <r>
    <n v="30"/>
    <x v="0"/>
    <n v="19"/>
    <n v="83.32"/>
    <x v="1"/>
    <s v="USD"/>
    <n v="1463461200"/>
    <d v="2016-05-17T05:00:00"/>
    <n v="1464930000"/>
    <d v="2016-06-03T05:00:00"/>
    <b v="0"/>
    <b v="0"/>
    <s v="food/food trucks"/>
    <x v="0"/>
    <x v="0"/>
  </r>
  <r>
    <n v="63"/>
    <x v="0"/>
    <n v="2108"/>
    <n v="42"/>
    <x v="5"/>
    <s v="CHF"/>
    <n v="1344920400"/>
    <d v="2012-08-14T05:00:00"/>
    <n v="1345006800"/>
    <d v="2012-08-15T05:00:00"/>
    <b v="0"/>
    <b v="0"/>
    <s v="film &amp; video/documentary"/>
    <x v="4"/>
    <x v="4"/>
  </r>
  <r>
    <n v="193"/>
    <x v="1"/>
    <n v="221"/>
    <n v="55.93"/>
    <x v="1"/>
    <s v="USD"/>
    <n v="1511848800"/>
    <d v="2017-11-28T06:00:00"/>
    <n v="1512712800"/>
    <d v="2017-12-08T06:00:00"/>
    <b v="0"/>
    <b v="1"/>
    <s v="theater/plays"/>
    <x v="3"/>
    <x v="3"/>
  </r>
  <r>
    <n v="77"/>
    <x v="0"/>
    <n v="679"/>
    <n v="105.04"/>
    <x v="1"/>
    <s v="USD"/>
    <n v="1452319200"/>
    <d v="2016-01-09T06:00:00"/>
    <n v="1452492000"/>
    <d v="2016-01-11T06:00:00"/>
    <b v="0"/>
    <b v="1"/>
    <s v="games/video games"/>
    <x v="6"/>
    <x v="11"/>
  </r>
  <r>
    <n v="226"/>
    <x v="1"/>
    <n v="2805"/>
    <n v="48"/>
    <x v="0"/>
    <s v="CAD"/>
    <n v="1523854800"/>
    <d v="2018-04-16T05:00:00"/>
    <n v="1524286800"/>
    <d v="2018-04-21T05:00:00"/>
    <b v="0"/>
    <b v="0"/>
    <s v="publishing/nonfiction"/>
    <x v="5"/>
    <x v="9"/>
  </r>
  <r>
    <n v="239"/>
    <x v="1"/>
    <n v="68"/>
    <n v="112.66"/>
    <x v="1"/>
    <s v="USD"/>
    <n v="1346043600"/>
    <d v="2012-08-27T05:00:00"/>
    <n v="1346907600"/>
    <d v="2012-09-06T05:00:00"/>
    <b v="0"/>
    <b v="0"/>
    <s v="games/video games"/>
    <x v="6"/>
    <x v="11"/>
  </r>
  <r>
    <n v="92"/>
    <x v="0"/>
    <n v="36"/>
    <n v="81.94"/>
    <x v="3"/>
    <s v="DKK"/>
    <n v="1464325200"/>
    <d v="2016-05-27T05:00:00"/>
    <n v="1464498000"/>
    <d v="2016-05-29T05:00:00"/>
    <b v="0"/>
    <b v="1"/>
    <s v="music/rock"/>
    <x v="1"/>
    <x v="1"/>
  </r>
  <r>
    <n v="130"/>
    <x v="1"/>
    <n v="183"/>
    <n v="64.05"/>
    <x v="0"/>
    <s v="CAD"/>
    <n v="1511935200"/>
    <d v="2017-11-29T06:00:00"/>
    <n v="1514181600"/>
    <d v="2017-12-25T06:00:00"/>
    <b v="0"/>
    <b v="0"/>
    <s v="music/rock"/>
    <x v="1"/>
    <x v="1"/>
  </r>
  <r>
    <n v="615"/>
    <x v="1"/>
    <n v="133"/>
    <n v="106.39"/>
    <x v="1"/>
    <s v="USD"/>
    <n v="1392012000"/>
    <d v="2014-02-10T06:00:00"/>
    <n v="1392184800"/>
    <d v="2014-02-12T06:00:00"/>
    <b v="1"/>
    <b v="1"/>
    <s v="theater/plays"/>
    <x v="3"/>
    <x v="3"/>
  </r>
  <r>
    <n v="369"/>
    <x v="1"/>
    <n v="2489"/>
    <n v="76.010000000000005"/>
    <x v="6"/>
    <s v="EUR"/>
    <n v="1556946000"/>
    <d v="2019-05-04T05:00:00"/>
    <n v="1559365200"/>
    <d v="2019-06-01T05:00:00"/>
    <b v="0"/>
    <b v="1"/>
    <s v="publishing/nonfiction"/>
    <x v="5"/>
    <x v="9"/>
  </r>
  <r>
    <n v="1095"/>
    <x v="1"/>
    <n v="69"/>
    <n v="111.07"/>
    <x v="1"/>
    <s v="USD"/>
    <n v="1548050400"/>
    <d v="2019-01-21T06:00:00"/>
    <n v="1549173600"/>
    <d v="2019-02-03T06:00:00"/>
    <b v="0"/>
    <b v="1"/>
    <s v="theater/plays"/>
    <x v="3"/>
    <x v="3"/>
  </r>
  <r>
    <n v="51"/>
    <x v="0"/>
    <n v="47"/>
    <n v="95.94"/>
    <x v="1"/>
    <s v="USD"/>
    <n v="1353736800"/>
    <d v="2012-11-24T06:00:00"/>
    <n v="1355032800"/>
    <d v="2012-12-09T06:00:00"/>
    <b v="1"/>
    <b v="0"/>
    <s v="games/video games"/>
    <x v="6"/>
    <x v="11"/>
  </r>
  <r>
    <n v="801"/>
    <x v="1"/>
    <n v="279"/>
    <n v="43.04"/>
    <x v="4"/>
    <s v="GBP"/>
    <n v="1532840400"/>
    <d v="2018-07-29T05:00:00"/>
    <n v="1533963600"/>
    <d v="2018-08-11T05:00:00"/>
    <b v="0"/>
    <b v="1"/>
    <s v="music/rock"/>
    <x v="1"/>
    <x v="1"/>
  </r>
  <r>
    <n v="291"/>
    <x v="1"/>
    <n v="210"/>
    <n v="67.97"/>
    <x v="1"/>
    <s v="USD"/>
    <n v="1488261600"/>
    <d v="2017-02-28T06:00:00"/>
    <n v="1489381200"/>
    <d v="2017-03-13T05:00:00"/>
    <b v="0"/>
    <b v="0"/>
    <s v="film &amp; video/documentary"/>
    <x v="4"/>
    <x v="4"/>
  </r>
  <r>
    <n v="350"/>
    <x v="1"/>
    <n v="2100"/>
    <n v="89.99"/>
    <x v="1"/>
    <s v="USD"/>
    <n v="1393567200"/>
    <d v="2014-02-28T06:00:00"/>
    <n v="1395032400"/>
    <d v="2014-03-17T05:00:00"/>
    <b v="0"/>
    <b v="0"/>
    <s v="music/rock"/>
    <x v="1"/>
    <x v="1"/>
  </r>
  <r>
    <n v="357"/>
    <x v="1"/>
    <n v="252"/>
    <n v="58.1"/>
    <x v="1"/>
    <s v="USD"/>
    <n v="1410325200"/>
    <d v="2014-09-10T05:00:00"/>
    <n v="1412485200"/>
    <d v="2014-10-05T05:00:00"/>
    <b v="1"/>
    <b v="1"/>
    <s v="music/rock"/>
    <x v="1"/>
    <x v="1"/>
  </r>
  <r>
    <n v="126"/>
    <x v="1"/>
    <n v="1280"/>
    <n v="84"/>
    <x v="1"/>
    <s v="USD"/>
    <n v="1276923600"/>
    <d v="2010-06-19T05:00:00"/>
    <n v="1279688400"/>
    <d v="2010-07-21T05:00:00"/>
    <b v="0"/>
    <b v="1"/>
    <s v="publishing/nonfiction"/>
    <x v="5"/>
    <x v="9"/>
  </r>
  <r>
    <n v="388"/>
    <x v="1"/>
    <n v="157"/>
    <n v="88.85"/>
    <x v="4"/>
    <s v="GBP"/>
    <n v="1500958800"/>
    <d v="2017-07-25T05:00:00"/>
    <n v="1501995600"/>
    <d v="2017-08-06T05:00:00"/>
    <b v="0"/>
    <b v="0"/>
    <s v="film &amp; video/shorts"/>
    <x v="4"/>
    <x v="12"/>
  </r>
  <r>
    <n v="457"/>
    <x v="1"/>
    <n v="194"/>
    <n v="65.959999999999994"/>
    <x v="1"/>
    <s v="USD"/>
    <n v="1292220000"/>
    <d v="2010-12-13T06:00:00"/>
    <n v="1294639200"/>
    <d v="2011-01-10T06:00:00"/>
    <b v="0"/>
    <b v="1"/>
    <s v="theater/plays"/>
    <x v="3"/>
    <x v="3"/>
  </r>
  <r>
    <n v="267"/>
    <x v="1"/>
    <n v="82"/>
    <n v="74.8"/>
    <x v="2"/>
    <s v="AUD"/>
    <n v="1304398800"/>
    <d v="2011-05-03T05:00:00"/>
    <n v="1305435600"/>
    <d v="2011-05-15T05:00:00"/>
    <b v="0"/>
    <b v="1"/>
    <s v="film &amp; video/drama"/>
    <x v="4"/>
    <x v="6"/>
  </r>
  <r>
    <n v="69"/>
    <x v="0"/>
    <n v="70"/>
    <n v="69.989999999999995"/>
    <x v="1"/>
    <s v="USD"/>
    <n v="1535432400"/>
    <d v="2018-08-28T05:00:00"/>
    <n v="1537592400"/>
    <d v="2018-09-22T05:00:00"/>
    <b v="0"/>
    <b v="0"/>
    <s v="theater/plays"/>
    <x v="3"/>
    <x v="3"/>
  </r>
  <r>
    <n v="51"/>
    <x v="0"/>
    <n v="154"/>
    <n v="32.01"/>
    <x v="1"/>
    <s v="USD"/>
    <n v="1433826000"/>
    <d v="2015-06-09T05:00:00"/>
    <n v="1435122000"/>
    <d v="2015-06-24T05:00:00"/>
    <b v="0"/>
    <b v="0"/>
    <s v="theater/plays"/>
    <x v="3"/>
    <x v="3"/>
  </r>
  <r>
    <n v="1"/>
    <x v="0"/>
    <n v="22"/>
    <n v="64.73"/>
    <x v="1"/>
    <s v="USD"/>
    <n v="1514959200"/>
    <d v="2018-01-03T06:00:00"/>
    <n v="1520056800"/>
    <d v="2018-03-03T06:00:00"/>
    <b v="0"/>
    <b v="0"/>
    <s v="theater/plays"/>
    <x v="3"/>
    <x v="3"/>
  </r>
  <r>
    <n v="109"/>
    <x v="1"/>
    <n v="4233"/>
    <n v="25"/>
    <x v="1"/>
    <s v="USD"/>
    <n v="1332738000"/>
    <d v="2012-03-26T05:00:00"/>
    <n v="1335675600"/>
    <d v="2012-04-29T05:00:00"/>
    <b v="0"/>
    <b v="0"/>
    <s v="photography/photography books"/>
    <x v="7"/>
    <x v="14"/>
  </r>
  <r>
    <n v="315"/>
    <x v="1"/>
    <n v="1297"/>
    <n v="104.98"/>
    <x v="3"/>
    <s v="DKK"/>
    <n v="1445490000"/>
    <d v="2015-10-22T05:00:00"/>
    <n v="1448431200"/>
    <d v="2015-11-25T06:00:00"/>
    <b v="1"/>
    <b v="0"/>
    <s v="publishing/translations"/>
    <x v="5"/>
    <x v="18"/>
  </r>
  <r>
    <n v="158"/>
    <x v="1"/>
    <n v="165"/>
    <n v="64.989999999999995"/>
    <x v="3"/>
    <s v="DKK"/>
    <n v="1297663200"/>
    <d v="2011-02-14T06:00:00"/>
    <n v="1298613600"/>
    <d v="2011-02-25T06:00:00"/>
    <b v="0"/>
    <b v="0"/>
    <s v="publishing/translations"/>
    <x v="5"/>
    <x v="18"/>
  </r>
  <r>
    <n v="154"/>
    <x v="1"/>
    <n v="119"/>
    <n v="94.35"/>
    <x v="1"/>
    <s v="USD"/>
    <n v="1371963600"/>
    <d v="2013-06-23T05:00:00"/>
    <n v="1372482000"/>
    <d v="2013-06-29T05:00:00"/>
    <b v="0"/>
    <b v="0"/>
    <s v="theater/plays"/>
    <x v="3"/>
    <x v="3"/>
  </r>
  <r>
    <n v="90"/>
    <x v="0"/>
    <n v="1758"/>
    <n v="44"/>
    <x v="1"/>
    <s v="USD"/>
    <n v="1425103200"/>
    <d v="2015-02-28T06:00:00"/>
    <n v="1425621600"/>
    <d v="2015-03-06T06:00:00"/>
    <b v="0"/>
    <b v="0"/>
    <s v="technology/web"/>
    <x v="2"/>
    <x v="2"/>
  </r>
  <r>
    <n v="75"/>
    <x v="0"/>
    <n v="94"/>
    <n v="64.739999999999995"/>
    <x v="1"/>
    <s v="USD"/>
    <n v="1265349600"/>
    <d v="2010-02-05T06:00:00"/>
    <n v="1266300000"/>
    <d v="2010-02-16T06:00:00"/>
    <b v="0"/>
    <b v="0"/>
    <s v="music/indie rock"/>
    <x v="1"/>
    <x v="7"/>
  </r>
  <r>
    <n v="853"/>
    <x v="1"/>
    <n v="1797"/>
    <n v="84.01"/>
    <x v="1"/>
    <s v="USD"/>
    <n v="1301202000"/>
    <d v="2011-03-27T05:00:00"/>
    <n v="1305867600"/>
    <d v="2011-05-20T05:00:00"/>
    <b v="0"/>
    <b v="0"/>
    <s v="music/jazz"/>
    <x v="1"/>
    <x v="17"/>
  </r>
  <r>
    <n v="139"/>
    <x v="1"/>
    <n v="261"/>
    <n v="34.06"/>
    <x v="1"/>
    <s v="USD"/>
    <n v="1538024400"/>
    <d v="2018-09-27T05:00:00"/>
    <n v="1538802000"/>
    <d v="2018-10-06T05:00:00"/>
    <b v="0"/>
    <b v="0"/>
    <s v="theater/plays"/>
    <x v="3"/>
    <x v="3"/>
  </r>
  <r>
    <n v="190"/>
    <x v="1"/>
    <n v="157"/>
    <n v="93.27"/>
    <x v="1"/>
    <s v="USD"/>
    <n v="1395032400"/>
    <d v="2014-03-17T05:00:00"/>
    <n v="1398920400"/>
    <d v="2014-05-01T05:00:00"/>
    <b v="0"/>
    <b v="1"/>
    <s v="film &amp; video/documentary"/>
    <x v="4"/>
    <x v="4"/>
  </r>
  <r>
    <n v="100"/>
    <x v="1"/>
    <n v="3533"/>
    <n v="33"/>
    <x v="1"/>
    <s v="USD"/>
    <n v="1405486800"/>
    <d v="2014-07-16T05:00:00"/>
    <n v="1405659600"/>
    <d v="2014-07-18T05:00:00"/>
    <b v="0"/>
    <b v="1"/>
    <s v="theater/plays"/>
    <x v="3"/>
    <x v="3"/>
  </r>
  <r>
    <n v="143"/>
    <x v="1"/>
    <n v="155"/>
    <n v="83.81"/>
    <x v="1"/>
    <s v="USD"/>
    <n v="1455861600"/>
    <d v="2016-02-19T06:00:00"/>
    <n v="1457244000"/>
    <d v="2016-03-06T06:00:00"/>
    <b v="0"/>
    <b v="0"/>
    <s v="technology/web"/>
    <x v="2"/>
    <x v="2"/>
  </r>
  <r>
    <n v="563"/>
    <x v="1"/>
    <n v="132"/>
    <n v="63.99"/>
    <x v="6"/>
    <s v="EUR"/>
    <n v="1529038800"/>
    <d v="2018-06-15T05:00:00"/>
    <n v="1529298000"/>
    <d v="2018-06-18T05:00:00"/>
    <b v="0"/>
    <b v="0"/>
    <s v="technology/wearables"/>
    <x v="2"/>
    <x v="8"/>
  </r>
  <r>
    <n v="31"/>
    <x v="0"/>
    <n v="33"/>
    <n v="81.91"/>
    <x v="1"/>
    <s v="USD"/>
    <n v="1535259600"/>
    <d v="2018-08-26T05:00:00"/>
    <n v="1535778000"/>
    <d v="2018-09-01T05:00:00"/>
    <b v="0"/>
    <b v="0"/>
    <s v="photography/photography books"/>
    <x v="7"/>
    <x v="14"/>
  </r>
  <r>
    <n v="99"/>
    <x v="3"/>
    <n v="94"/>
    <n v="93.05"/>
    <x v="1"/>
    <s v="USD"/>
    <n v="1327212000"/>
    <d v="2012-01-22T06:00:00"/>
    <n v="1327471200"/>
    <d v="2012-01-25T06:00:00"/>
    <b v="0"/>
    <b v="0"/>
    <s v="film &amp; video/documentary"/>
    <x v="4"/>
    <x v="4"/>
  </r>
  <r>
    <n v="198"/>
    <x v="1"/>
    <n v="1354"/>
    <n v="101.98"/>
    <x v="4"/>
    <s v="GBP"/>
    <n v="1526360400"/>
    <d v="2018-05-15T05:00:00"/>
    <n v="1529557200"/>
    <d v="2018-06-21T05:00:00"/>
    <b v="0"/>
    <b v="0"/>
    <s v="technology/web"/>
    <x v="2"/>
    <x v="2"/>
  </r>
  <r>
    <n v="509"/>
    <x v="1"/>
    <n v="48"/>
    <n v="105.94"/>
    <x v="1"/>
    <s v="USD"/>
    <n v="1532149200"/>
    <d v="2018-07-21T05:00:00"/>
    <n v="1535259600"/>
    <d v="2018-08-26T05:00:00"/>
    <b v="1"/>
    <b v="1"/>
    <s v="technology/web"/>
    <x v="2"/>
    <x v="2"/>
  </r>
  <r>
    <n v="238"/>
    <x v="1"/>
    <n v="110"/>
    <n v="101.58"/>
    <x v="1"/>
    <s v="USD"/>
    <n v="1515304800"/>
    <d v="2018-01-07T06:00:00"/>
    <n v="1515564000"/>
    <d v="2018-01-10T06:00:00"/>
    <b v="0"/>
    <b v="0"/>
    <s v="food/food trucks"/>
    <x v="0"/>
    <x v="0"/>
  </r>
  <r>
    <n v="338"/>
    <x v="1"/>
    <n v="172"/>
    <n v="62.97"/>
    <x v="1"/>
    <s v="USD"/>
    <n v="1276318800"/>
    <d v="2010-06-12T05:00:00"/>
    <n v="1277096400"/>
    <d v="2010-06-21T05:00:00"/>
    <b v="0"/>
    <b v="0"/>
    <s v="film &amp; video/drama"/>
    <x v="4"/>
    <x v="6"/>
  </r>
  <r>
    <n v="133"/>
    <x v="1"/>
    <n v="307"/>
    <n v="29.05"/>
    <x v="1"/>
    <s v="USD"/>
    <n v="1328767200"/>
    <d v="2012-02-09T06:00:00"/>
    <n v="1329026400"/>
    <d v="2012-02-12T06:00:00"/>
    <b v="0"/>
    <b v="1"/>
    <s v="music/indie rock"/>
    <x v="1"/>
    <x v="7"/>
  </r>
  <r>
    <n v="1"/>
    <x v="0"/>
    <n v="1"/>
    <n v="1"/>
    <x v="1"/>
    <s v="USD"/>
    <n v="1321682400"/>
    <d v="2011-11-19T06:00:00"/>
    <n v="1322978400"/>
    <d v="2011-12-04T06:00:00"/>
    <b v="1"/>
    <b v="0"/>
    <s v="music/rock"/>
    <x v="1"/>
    <x v="1"/>
  </r>
  <r>
    <n v="208"/>
    <x v="1"/>
    <n v="160"/>
    <n v="77.930000000000007"/>
    <x v="1"/>
    <s v="USD"/>
    <n v="1335934800"/>
    <d v="2012-05-02T05:00:00"/>
    <n v="1338786000"/>
    <d v="2012-06-04T05:00:00"/>
    <b v="0"/>
    <b v="0"/>
    <s v="music/electric music"/>
    <x v="1"/>
    <x v="5"/>
  </r>
  <r>
    <n v="51"/>
    <x v="0"/>
    <n v="31"/>
    <n v="80.81"/>
    <x v="1"/>
    <s v="USD"/>
    <n v="1310792400"/>
    <d v="2011-07-16T05:00:00"/>
    <n v="1311656400"/>
    <d v="2011-07-26T05:00:00"/>
    <b v="0"/>
    <b v="1"/>
    <s v="games/video games"/>
    <x v="6"/>
    <x v="11"/>
  </r>
  <r>
    <n v="652"/>
    <x v="1"/>
    <n v="1467"/>
    <n v="76.010000000000005"/>
    <x v="0"/>
    <s v="CAD"/>
    <n v="1308546000"/>
    <d v="2011-06-20T05:00:00"/>
    <n v="1308978000"/>
    <d v="2011-06-25T05:00:00"/>
    <b v="0"/>
    <b v="1"/>
    <s v="music/indie rock"/>
    <x v="1"/>
    <x v="7"/>
  </r>
  <r>
    <n v="114"/>
    <x v="1"/>
    <n v="2662"/>
    <n v="72.989999999999995"/>
    <x v="0"/>
    <s v="CAD"/>
    <n v="1574056800"/>
    <d v="2019-11-18T06:00:00"/>
    <n v="1576389600"/>
    <d v="2019-12-15T06:00:00"/>
    <b v="0"/>
    <b v="0"/>
    <s v="publishing/fiction"/>
    <x v="5"/>
    <x v="13"/>
  </r>
  <r>
    <n v="102"/>
    <x v="1"/>
    <n v="452"/>
    <n v="53"/>
    <x v="2"/>
    <s v="AUD"/>
    <n v="1308373200"/>
    <d v="2011-06-18T05:00:00"/>
    <n v="1311051600"/>
    <d v="2011-07-19T05:00:00"/>
    <b v="0"/>
    <b v="0"/>
    <s v="theater/plays"/>
    <x v="3"/>
    <x v="3"/>
  </r>
  <r>
    <n v="357"/>
    <x v="1"/>
    <n v="158"/>
    <n v="54.16"/>
    <x v="1"/>
    <s v="USD"/>
    <n v="1335243600"/>
    <d v="2012-04-24T05:00:00"/>
    <n v="1336712400"/>
    <d v="2012-05-11T05:00:00"/>
    <b v="0"/>
    <b v="0"/>
    <s v="food/food trucks"/>
    <x v="0"/>
    <x v="0"/>
  </r>
  <r>
    <n v="140"/>
    <x v="1"/>
    <n v="225"/>
    <n v="32.950000000000003"/>
    <x v="5"/>
    <s v="CHF"/>
    <n v="1328421600"/>
    <d v="2012-02-05T06:00:00"/>
    <n v="1330408800"/>
    <d v="2012-02-28T06:00:00"/>
    <b v="1"/>
    <b v="0"/>
    <s v="film &amp; video/shorts"/>
    <x v="4"/>
    <x v="12"/>
  </r>
  <r>
    <n v="69"/>
    <x v="0"/>
    <n v="35"/>
    <n v="79.37"/>
    <x v="1"/>
    <s v="USD"/>
    <n v="1524286800"/>
    <d v="2018-04-21T05:00:00"/>
    <n v="1524891600"/>
    <d v="2018-04-28T05:00:00"/>
    <b v="1"/>
    <b v="0"/>
    <s v="food/food trucks"/>
    <x v="0"/>
    <x v="0"/>
  </r>
  <r>
    <n v="36"/>
    <x v="0"/>
    <n v="63"/>
    <n v="41.17"/>
    <x v="1"/>
    <s v="USD"/>
    <n v="1362117600"/>
    <d v="2013-03-01T06:00:00"/>
    <n v="1363669200"/>
    <d v="2013-03-19T05:00:00"/>
    <b v="0"/>
    <b v="1"/>
    <s v="theater/plays"/>
    <x v="3"/>
    <x v="3"/>
  </r>
  <r>
    <n v="252"/>
    <x v="1"/>
    <n v="65"/>
    <n v="77.430000000000007"/>
    <x v="1"/>
    <s v="USD"/>
    <n v="1550556000"/>
    <d v="2019-02-19T06:00:00"/>
    <n v="1551420000"/>
    <d v="2019-03-01T06:00:00"/>
    <b v="0"/>
    <b v="1"/>
    <s v="technology/wearables"/>
    <x v="2"/>
    <x v="8"/>
  </r>
  <r>
    <n v="106"/>
    <x v="1"/>
    <n v="163"/>
    <n v="57.16"/>
    <x v="1"/>
    <s v="USD"/>
    <n v="1269147600"/>
    <d v="2010-03-21T05:00:00"/>
    <n v="1269838800"/>
    <d v="2010-03-29T05:00:00"/>
    <b v="0"/>
    <b v="0"/>
    <s v="theater/plays"/>
    <x v="3"/>
    <x v="3"/>
  </r>
  <r>
    <n v="187"/>
    <x v="1"/>
    <n v="85"/>
    <n v="77.180000000000007"/>
    <x v="1"/>
    <s v="USD"/>
    <n v="1312174800"/>
    <d v="2011-08-01T05:00:00"/>
    <n v="1312520400"/>
    <d v="2011-08-05T05:00:00"/>
    <b v="0"/>
    <b v="0"/>
    <s v="theater/plays"/>
    <x v="3"/>
    <x v="3"/>
  </r>
  <r>
    <n v="387"/>
    <x v="1"/>
    <n v="217"/>
    <n v="24.95"/>
    <x v="1"/>
    <s v="USD"/>
    <n v="1434517200"/>
    <d v="2015-06-17T05:00:00"/>
    <n v="1436504400"/>
    <d v="2015-07-10T05:00:00"/>
    <b v="0"/>
    <b v="1"/>
    <s v="film &amp; video/television"/>
    <x v="4"/>
    <x v="19"/>
  </r>
  <r>
    <n v="347"/>
    <x v="1"/>
    <n v="150"/>
    <n v="97.18"/>
    <x v="1"/>
    <s v="USD"/>
    <n v="1471582800"/>
    <d v="2016-08-19T05:00:00"/>
    <n v="1472014800"/>
    <d v="2016-08-24T05:00:00"/>
    <b v="0"/>
    <b v="0"/>
    <s v="film &amp; video/shorts"/>
    <x v="4"/>
    <x v="12"/>
  </r>
  <r>
    <n v="186"/>
    <x v="1"/>
    <n v="3272"/>
    <n v="46"/>
    <x v="1"/>
    <s v="USD"/>
    <n v="1410757200"/>
    <d v="2014-09-15T05:00:00"/>
    <n v="1411534800"/>
    <d v="2014-09-24T05:00:00"/>
    <b v="0"/>
    <b v="0"/>
    <s v="theater/plays"/>
    <x v="3"/>
    <x v="3"/>
  </r>
  <r>
    <n v="43"/>
    <x v="3"/>
    <n v="898"/>
    <n v="88.02"/>
    <x v="1"/>
    <s v="USD"/>
    <n v="1304830800"/>
    <d v="2011-05-08T05:00:00"/>
    <n v="1304917200"/>
    <d v="2011-05-09T05:00:00"/>
    <b v="0"/>
    <b v="0"/>
    <s v="photography/photography books"/>
    <x v="7"/>
    <x v="14"/>
  </r>
  <r>
    <n v="162"/>
    <x v="1"/>
    <n v="300"/>
    <n v="25.99"/>
    <x v="1"/>
    <s v="USD"/>
    <n v="1539061200"/>
    <d v="2018-10-09T05:00:00"/>
    <n v="1539579600"/>
    <d v="2018-10-15T05:00:00"/>
    <b v="0"/>
    <b v="0"/>
    <s v="food/food trucks"/>
    <x v="0"/>
    <x v="0"/>
  </r>
  <r>
    <n v="185"/>
    <x v="1"/>
    <n v="126"/>
    <n v="102.69"/>
    <x v="1"/>
    <s v="USD"/>
    <n v="1381554000"/>
    <d v="2013-10-12T05:00:00"/>
    <n v="1382504400"/>
    <d v="2013-10-23T05:00:00"/>
    <b v="0"/>
    <b v="0"/>
    <s v="theater/plays"/>
    <x v="3"/>
    <x v="3"/>
  </r>
  <r>
    <n v="24"/>
    <x v="0"/>
    <n v="526"/>
    <n v="72.959999999999994"/>
    <x v="1"/>
    <s v="USD"/>
    <n v="1277096400"/>
    <d v="2010-06-21T05:00:00"/>
    <n v="1278306000"/>
    <d v="2010-07-05T05:00:00"/>
    <b v="0"/>
    <b v="0"/>
    <s v="film &amp; video/drama"/>
    <x v="4"/>
    <x v="6"/>
  </r>
  <r>
    <n v="90"/>
    <x v="0"/>
    <n v="121"/>
    <n v="57.19"/>
    <x v="1"/>
    <s v="USD"/>
    <n v="1440392400"/>
    <d v="2015-08-24T05:00:00"/>
    <n v="1442552400"/>
    <d v="2015-09-18T05:00:00"/>
    <b v="0"/>
    <b v="0"/>
    <s v="theater/plays"/>
    <x v="3"/>
    <x v="3"/>
  </r>
  <r>
    <n v="273"/>
    <x v="1"/>
    <n v="2320"/>
    <n v="84.01"/>
    <x v="1"/>
    <s v="USD"/>
    <n v="1509512400"/>
    <d v="2017-11-01T05:00:00"/>
    <n v="1511071200"/>
    <d v="2017-11-19T06:00:00"/>
    <b v="0"/>
    <b v="1"/>
    <s v="theater/plays"/>
    <x v="3"/>
    <x v="3"/>
  </r>
  <r>
    <n v="170"/>
    <x v="1"/>
    <n v="81"/>
    <n v="98.67"/>
    <x v="2"/>
    <s v="AUD"/>
    <n v="1535950800"/>
    <d v="2018-09-03T05:00:00"/>
    <n v="1536382800"/>
    <d v="2018-09-08T05:00:00"/>
    <b v="0"/>
    <b v="0"/>
    <s v="film &amp; video/science fiction"/>
    <x v="4"/>
    <x v="22"/>
  </r>
  <r>
    <n v="188"/>
    <x v="1"/>
    <n v="1887"/>
    <n v="42.01"/>
    <x v="1"/>
    <s v="USD"/>
    <n v="1389160800"/>
    <d v="2014-01-08T06:00:00"/>
    <n v="1389592800"/>
    <d v="2014-01-13T06:00:00"/>
    <b v="0"/>
    <b v="0"/>
    <s v="photography/photography books"/>
    <x v="7"/>
    <x v="14"/>
  </r>
  <r>
    <n v="347"/>
    <x v="1"/>
    <n v="4358"/>
    <n v="32"/>
    <x v="1"/>
    <s v="USD"/>
    <n v="1271998800"/>
    <d v="2010-04-23T05:00:00"/>
    <n v="1275282000"/>
    <d v="2010-05-31T05:00:00"/>
    <b v="0"/>
    <b v="1"/>
    <s v="photography/photography books"/>
    <x v="7"/>
    <x v="14"/>
  </r>
  <r>
    <n v="69"/>
    <x v="0"/>
    <n v="67"/>
    <n v="81.569999999999993"/>
    <x v="1"/>
    <s v="USD"/>
    <n v="1294898400"/>
    <d v="2011-01-13T06:00:00"/>
    <n v="1294984800"/>
    <d v="2011-01-14T06:00:00"/>
    <b v="0"/>
    <b v="0"/>
    <s v="music/rock"/>
    <x v="1"/>
    <x v="1"/>
  </r>
  <r>
    <n v="25"/>
    <x v="0"/>
    <n v="57"/>
    <n v="37.04"/>
    <x v="0"/>
    <s v="CAD"/>
    <n v="1559970000"/>
    <d v="2019-06-08T05:00:00"/>
    <n v="1562043600"/>
    <d v="2019-07-02T05:00:00"/>
    <b v="0"/>
    <b v="0"/>
    <s v="photography/photography books"/>
    <x v="7"/>
    <x v="14"/>
  </r>
  <r>
    <n v="77"/>
    <x v="0"/>
    <n v="1229"/>
    <n v="103.03"/>
    <x v="1"/>
    <s v="USD"/>
    <n v="1469509200"/>
    <d v="2016-07-26T05:00:00"/>
    <n v="1469595600"/>
    <d v="2016-07-27T05:00:00"/>
    <b v="0"/>
    <b v="0"/>
    <s v="food/food trucks"/>
    <x v="0"/>
    <x v="0"/>
  </r>
  <r>
    <n v="37"/>
    <x v="0"/>
    <n v="12"/>
    <n v="84.33"/>
    <x v="6"/>
    <s v="EUR"/>
    <n v="1579068000"/>
    <d v="2020-01-15T06:00:00"/>
    <n v="1581141600"/>
    <d v="2020-02-08T06:00:00"/>
    <b v="0"/>
    <b v="0"/>
    <s v="music/metal"/>
    <x v="1"/>
    <x v="16"/>
  </r>
  <r>
    <n v="544"/>
    <x v="1"/>
    <n v="53"/>
    <n v="102.6"/>
    <x v="1"/>
    <s v="USD"/>
    <n v="1487743200"/>
    <d v="2017-02-22T06:00:00"/>
    <n v="1488520800"/>
    <d v="2017-03-03T06:00:00"/>
    <b v="0"/>
    <b v="0"/>
    <s v="publishing/nonfiction"/>
    <x v="5"/>
    <x v="9"/>
  </r>
  <r>
    <n v="229"/>
    <x v="1"/>
    <n v="2414"/>
    <n v="79.989999999999995"/>
    <x v="1"/>
    <s v="USD"/>
    <n v="1563685200"/>
    <d v="2019-07-21T05:00:00"/>
    <n v="1563858000"/>
    <d v="2019-07-23T05:00:00"/>
    <b v="0"/>
    <b v="0"/>
    <s v="music/electric music"/>
    <x v="1"/>
    <x v="5"/>
  </r>
  <r>
    <n v="39"/>
    <x v="0"/>
    <n v="452"/>
    <n v="70.06"/>
    <x v="1"/>
    <s v="USD"/>
    <n v="1436418000"/>
    <d v="2015-07-09T05:00:00"/>
    <n v="1438923600"/>
    <d v="2015-08-07T05:00:00"/>
    <b v="0"/>
    <b v="1"/>
    <s v="theater/plays"/>
    <x v="3"/>
    <x v="3"/>
  </r>
  <r>
    <n v="370"/>
    <x v="1"/>
    <n v="80"/>
    <n v="37"/>
    <x v="1"/>
    <s v="USD"/>
    <n v="1421820000"/>
    <d v="2015-01-21T06:00:00"/>
    <n v="1422165600"/>
    <d v="2015-01-25T06:00:00"/>
    <b v="0"/>
    <b v="0"/>
    <s v="theater/plays"/>
    <x v="3"/>
    <x v="3"/>
  </r>
  <r>
    <n v="238"/>
    <x v="1"/>
    <n v="193"/>
    <n v="41.91"/>
    <x v="1"/>
    <s v="USD"/>
    <n v="1274763600"/>
    <d v="2010-05-25T05:00:00"/>
    <n v="1277874000"/>
    <d v="2010-06-30T05:00:00"/>
    <b v="0"/>
    <b v="0"/>
    <s v="film &amp; video/shorts"/>
    <x v="4"/>
    <x v="12"/>
  </r>
  <r>
    <n v="64"/>
    <x v="0"/>
    <n v="1886"/>
    <n v="57.99"/>
    <x v="1"/>
    <s v="USD"/>
    <n v="1399179600"/>
    <d v="2014-05-04T05:00:00"/>
    <n v="1399352400"/>
    <d v="2014-05-06T05:00:00"/>
    <b v="0"/>
    <b v="1"/>
    <s v="theater/plays"/>
    <x v="3"/>
    <x v="3"/>
  </r>
  <r>
    <n v="118"/>
    <x v="1"/>
    <n v="52"/>
    <n v="40.94"/>
    <x v="1"/>
    <s v="USD"/>
    <n v="1275800400"/>
    <d v="2010-06-06T05:00:00"/>
    <n v="1279083600"/>
    <d v="2010-07-14T05:00:00"/>
    <b v="0"/>
    <b v="0"/>
    <s v="theater/plays"/>
    <x v="3"/>
    <x v="3"/>
  </r>
  <r>
    <n v="85"/>
    <x v="0"/>
    <n v="1825"/>
    <n v="70"/>
    <x v="1"/>
    <s v="USD"/>
    <n v="1282798800"/>
    <d v="2010-08-26T05:00:00"/>
    <n v="1284354000"/>
    <d v="2010-09-13T05:00:00"/>
    <b v="0"/>
    <b v="0"/>
    <s v="music/indie rock"/>
    <x v="1"/>
    <x v="7"/>
  </r>
  <r>
    <n v="29"/>
    <x v="0"/>
    <n v="31"/>
    <n v="73.84"/>
    <x v="1"/>
    <s v="USD"/>
    <n v="1437109200"/>
    <d v="2015-07-17T05:00:00"/>
    <n v="1441170000"/>
    <d v="2015-09-02T05:00:00"/>
    <b v="0"/>
    <b v="1"/>
    <s v="theater/plays"/>
    <x v="3"/>
    <x v="3"/>
  </r>
  <r>
    <n v="210"/>
    <x v="1"/>
    <n v="290"/>
    <n v="41.98"/>
    <x v="1"/>
    <s v="USD"/>
    <n v="1491886800"/>
    <d v="2017-04-11T05:00:00"/>
    <n v="1493528400"/>
    <d v="2017-04-30T05:00:00"/>
    <b v="0"/>
    <b v="0"/>
    <s v="theater/plays"/>
    <x v="3"/>
    <x v="3"/>
  </r>
  <r>
    <n v="170"/>
    <x v="1"/>
    <n v="122"/>
    <n v="77.930000000000007"/>
    <x v="1"/>
    <s v="USD"/>
    <n v="1394600400"/>
    <d v="2014-03-12T05:00:00"/>
    <n v="1395205200"/>
    <d v="2014-03-19T05:00:00"/>
    <b v="0"/>
    <b v="1"/>
    <s v="music/electric music"/>
    <x v="1"/>
    <x v="5"/>
  </r>
  <r>
    <n v="116"/>
    <x v="1"/>
    <n v="1470"/>
    <n v="106.02"/>
    <x v="1"/>
    <s v="USD"/>
    <n v="1561352400"/>
    <d v="2019-06-24T05:00:00"/>
    <n v="1561438800"/>
    <d v="2019-06-25T05:00:00"/>
    <b v="0"/>
    <b v="0"/>
    <s v="music/indie rock"/>
    <x v="1"/>
    <x v="7"/>
  </r>
  <r>
    <n v="259"/>
    <x v="1"/>
    <n v="165"/>
    <n v="47.02"/>
    <x v="0"/>
    <s v="CAD"/>
    <n v="1322892000"/>
    <d v="2011-12-03T06:00:00"/>
    <n v="1326693600"/>
    <d v="2012-01-16T06:00:00"/>
    <b v="0"/>
    <b v="0"/>
    <s v="film &amp; video/documentary"/>
    <x v="4"/>
    <x v="4"/>
  </r>
  <r>
    <n v="231"/>
    <x v="1"/>
    <n v="182"/>
    <n v="76.02"/>
    <x v="1"/>
    <s v="USD"/>
    <n v="1274418000"/>
    <d v="2010-05-21T05:00:00"/>
    <n v="1277960400"/>
    <d v="2010-07-01T05:00:00"/>
    <b v="0"/>
    <b v="0"/>
    <s v="publishing/translations"/>
    <x v="5"/>
    <x v="18"/>
  </r>
  <r>
    <n v="128"/>
    <x v="1"/>
    <n v="199"/>
    <n v="54.12"/>
    <x v="6"/>
    <s v="EUR"/>
    <n v="1434344400"/>
    <d v="2015-06-15T05:00:00"/>
    <n v="1434690000"/>
    <d v="2015-06-19T05:00:00"/>
    <b v="0"/>
    <b v="1"/>
    <s v="film &amp; video/documentary"/>
    <x v="4"/>
    <x v="4"/>
  </r>
  <r>
    <n v="189"/>
    <x v="1"/>
    <n v="56"/>
    <n v="57.29"/>
    <x v="4"/>
    <s v="GBP"/>
    <n v="1373518800"/>
    <d v="2013-07-11T05:00:00"/>
    <n v="1376110800"/>
    <d v="2013-08-10T05:00:00"/>
    <b v="0"/>
    <b v="1"/>
    <s v="film &amp; video/television"/>
    <x v="4"/>
    <x v="19"/>
  </r>
  <r>
    <n v="7"/>
    <x v="0"/>
    <n v="107"/>
    <n v="103.81"/>
    <x v="1"/>
    <s v="USD"/>
    <n v="1517637600"/>
    <d v="2018-02-03T06:00:00"/>
    <n v="1518415200"/>
    <d v="2018-02-12T06:00:00"/>
    <b v="0"/>
    <b v="0"/>
    <s v="theater/plays"/>
    <x v="3"/>
    <x v="3"/>
  </r>
  <r>
    <n v="774"/>
    <x v="1"/>
    <n v="1460"/>
    <n v="105.03"/>
    <x v="2"/>
    <s v="AUD"/>
    <n v="1310619600"/>
    <d v="2011-07-14T05:00:00"/>
    <n v="1310878800"/>
    <d v="2011-07-17T05:00:00"/>
    <b v="0"/>
    <b v="1"/>
    <s v="food/food trucks"/>
    <x v="0"/>
    <x v="0"/>
  </r>
  <r>
    <n v="28"/>
    <x v="0"/>
    <n v="27"/>
    <n v="90.26"/>
    <x v="1"/>
    <s v="USD"/>
    <n v="1556427600"/>
    <d v="2019-04-28T05:00:00"/>
    <n v="1556600400"/>
    <d v="2019-04-30T05:00:00"/>
    <b v="0"/>
    <b v="0"/>
    <s v="theater/plays"/>
    <x v="3"/>
    <x v="3"/>
  </r>
  <r>
    <n v="52"/>
    <x v="0"/>
    <n v="1221"/>
    <n v="76.98"/>
    <x v="1"/>
    <s v="USD"/>
    <n v="1576476000"/>
    <d v="2019-12-16T06:00:00"/>
    <n v="1576994400"/>
    <d v="2019-12-22T06:00:00"/>
    <b v="0"/>
    <b v="0"/>
    <s v="film &amp; video/documentary"/>
    <x v="4"/>
    <x v="4"/>
  </r>
  <r>
    <n v="407"/>
    <x v="1"/>
    <n v="123"/>
    <n v="102.6"/>
    <x v="5"/>
    <s v="CHF"/>
    <n v="1381122000"/>
    <d v="2013-10-07T05:00:00"/>
    <n v="1382677200"/>
    <d v="2013-10-25T05:00:00"/>
    <b v="0"/>
    <b v="0"/>
    <s v="music/jazz"/>
    <x v="1"/>
    <x v="17"/>
  </r>
  <r>
    <n v="2"/>
    <x v="0"/>
    <n v="1"/>
    <n v="2"/>
    <x v="1"/>
    <s v="USD"/>
    <n v="1411102800"/>
    <d v="2014-09-19T05:00:00"/>
    <n v="1411189200"/>
    <d v="2014-09-20T05:00:00"/>
    <b v="0"/>
    <b v="1"/>
    <s v="technology/web"/>
    <x v="2"/>
    <x v="2"/>
  </r>
  <r>
    <n v="156"/>
    <x v="1"/>
    <n v="159"/>
    <n v="55.01"/>
    <x v="1"/>
    <s v="USD"/>
    <n v="1531803600"/>
    <d v="2018-07-17T05:00:00"/>
    <n v="1534654800"/>
    <d v="2018-08-19T05:00:00"/>
    <b v="0"/>
    <b v="1"/>
    <s v="music/rock"/>
    <x v="1"/>
    <x v="1"/>
  </r>
  <r>
    <n v="252"/>
    <x v="1"/>
    <n v="110"/>
    <n v="32.130000000000003"/>
    <x v="1"/>
    <s v="USD"/>
    <n v="1454133600"/>
    <d v="2016-01-30T06:00:00"/>
    <n v="1457762400"/>
    <d v="2016-03-12T06:00:00"/>
    <b v="0"/>
    <b v="0"/>
    <s v="technology/web"/>
    <x v="2"/>
    <x v="2"/>
  </r>
  <r>
    <n v="2"/>
    <x v="2"/>
    <n v="14"/>
    <n v="50.64"/>
    <x v="1"/>
    <s v="USD"/>
    <n v="1336194000"/>
    <d v="2012-05-05T05:00:00"/>
    <n v="1337490000"/>
    <d v="2012-05-20T05:00:00"/>
    <b v="0"/>
    <b v="1"/>
    <s v="publishing/nonfiction"/>
    <x v="5"/>
    <x v="9"/>
  </r>
  <r>
    <n v="12"/>
    <x v="0"/>
    <n v="16"/>
    <n v="49.69"/>
    <x v="1"/>
    <s v="USD"/>
    <n v="1349326800"/>
    <d v="2012-10-04T05:00:00"/>
    <n v="1349672400"/>
    <d v="2012-10-08T05:00:00"/>
    <b v="0"/>
    <b v="0"/>
    <s v="publishing/radio &amp; podcasts"/>
    <x v="5"/>
    <x v="15"/>
  </r>
  <r>
    <n v="164"/>
    <x v="1"/>
    <n v="236"/>
    <n v="54.89"/>
    <x v="1"/>
    <s v="USD"/>
    <n v="1379566800"/>
    <d v="2013-09-19T05:00:00"/>
    <n v="1379826000"/>
    <d v="2013-09-22T05:00:00"/>
    <b v="0"/>
    <b v="0"/>
    <s v="theater/plays"/>
    <x v="3"/>
    <x v="3"/>
  </r>
  <r>
    <n v="163"/>
    <x v="1"/>
    <n v="191"/>
    <n v="46.93"/>
    <x v="1"/>
    <s v="USD"/>
    <n v="1494651600"/>
    <d v="2017-05-13T05:00:00"/>
    <n v="1497762000"/>
    <d v="2017-06-18T05:00:00"/>
    <b v="1"/>
    <b v="1"/>
    <s v="film &amp; video/documentary"/>
    <x v="4"/>
    <x v="4"/>
  </r>
  <r>
    <n v="20"/>
    <x v="0"/>
    <n v="41"/>
    <n v="44.95"/>
    <x v="1"/>
    <s v="USD"/>
    <n v="1303880400"/>
    <d v="2011-04-27T05:00:00"/>
    <n v="1304485200"/>
    <d v="2011-05-04T05:00:00"/>
    <b v="0"/>
    <b v="0"/>
    <s v="theater/plays"/>
    <x v="3"/>
    <x v="3"/>
  </r>
  <r>
    <n v="319"/>
    <x v="1"/>
    <n v="3934"/>
    <n v="31"/>
    <x v="1"/>
    <s v="USD"/>
    <n v="1335934800"/>
    <d v="2012-05-02T05:00:00"/>
    <n v="1336885200"/>
    <d v="2012-05-13T05:00:00"/>
    <b v="0"/>
    <b v="0"/>
    <s v="games/video games"/>
    <x v="6"/>
    <x v="11"/>
  </r>
  <r>
    <n v="479"/>
    <x v="1"/>
    <n v="80"/>
    <n v="107.76"/>
    <x v="0"/>
    <s v="CAD"/>
    <n v="1528088400"/>
    <d v="2018-06-04T05:00:00"/>
    <n v="1530421200"/>
    <d v="2018-07-01T05:00:00"/>
    <b v="0"/>
    <b v="1"/>
    <s v="theater/plays"/>
    <x v="3"/>
    <x v="3"/>
  </r>
  <r>
    <n v="20"/>
    <x v="3"/>
    <n v="296"/>
    <n v="102.08"/>
    <x v="1"/>
    <s v="USD"/>
    <n v="1421906400"/>
    <d v="2015-01-22T06:00:00"/>
    <n v="1421992800"/>
    <d v="2015-01-23T06:00:00"/>
    <b v="0"/>
    <b v="0"/>
    <s v="theater/plays"/>
    <x v="3"/>
    <x v="3"/>
  </r>
  <r>
    <n v="199"/>
    <x v="1"/>
    <n v="462"/>
    <n v="24.98"/>
    <x v="1"/>
    <s v="USD"/>
    <n v="1568005200"/>
    <d v="2019-09-09T05:00:00"/>
    <n v="1568178000"/>
    <d v="2019-09-11T05:00:00"/>
    <b v="1"/>
    <b v="0"/>
    <s v="technology/web"/>
    <x v="2"/>
    <x v="2"/>
  </r>
  <r>
    <n v="795"/>
    <x v="1"/>
    <n v="179"/>
    <n v="79.94"/>
    <x v="1"/>
    <s v="USD"/>
    <n v="1346821200"/>
    <d v="2012-09-05T05:00:00"/>
    <n v="1347944400"/>
    <d v="2012-09-18T05:00:00"/>
    <b v="1"/>
    <b v="0"/>
    <s v="film &amp; video/drama"/>
    <x v="4"/>
    <x v="6"/>
  </r>
  <r>
    <n v="51"/>
    <x v="0"/>
    <n v="523"/>
    <n v="67.95"/>
    <x v="2"/>
    <s v="AUD"/>
    <n v="1557637200"/>
    <d v="2019-05-12T05:00:00"/>
    <n v="1558760400"/>
    <d v="2019-05-25T05:00:00"/>
    <b v="0"/>
    <b v="0"/>
    <s v="film &amp; video/drama"/>
    <x v="4"/>
    <x v="6"/>
  </r>
  <r>
    <n v="57"/>
    <x v="0"/>
    <n v="141"/>
    <n v="26.07"/>
    <x v="4"/>
    <s v="GBP"/>
    <n v="1375592400"/>
    <d v="2013-08-04T05:00:00"/>
    <n v="1376629200"/>
    <d v="2013-08-16T05:00:00"/>
    <b v="0"/>
    <b v="0"/>
    <s v="theater/plays"/>
    <x v="3"/>
    <x v="3"/>
  </r>
  <r>
    <n v="156"/>
    <x v="1"/>
    <n v="1866"/>
    <n v="105"/>
    <x v="4"/>
    <s v="GBP"/>
    <n v="1503982800"/>
    <d v="2017-08-29T05:00:00"/>
    <n v="1504760400"/>
    <d v="2017-09-07T05:00:00"/>
    <b v="0"/>
    <b v="0"/>
    <s v="film &amp; video/television"/>
    <x v="4"/>
    <x v="19"/>
  </r>
  <r>
    <n v="36"/>
    <x v="0"/>
    <n v="52"/>
    <n v="25.83"/>
    <x v="1"/>
    <s v="USD"/>
    <n v="1418882400"/>
    <d v="2014-12-18T06:00:00"/>
    <n v="1419660000"/>
    <d v="2014-12-27T06:00:00"/>
    <b v="0"/>
    <b v="0"/>
    <s v="photography/photography books"/>
    <x v="7"/>
    <x v="14"/>
  </r>
  <r>
    <n v="58"/>
    <x v="2"/>
    <n v="27"/>
    <n v="77.67"/>
    <x v="4"/>
    <s v="GBP"/>
    <n v="1309237200"/>
    <d v="2011-06-28T05:00:00"/>
    <n v="1311310800"/>
    <d v="2011-07-22T05:00:00"/>
    <b v="0"/>
    <b v="1"/>
    <s v="film &amp; video/shorts"/>
    <x v="4"/>
    <x v="12"/>
  </r>
  <r>
    <n v="237"/>
    <x v="1"/>
    <n v="156"/>
    <n v="57.83"/>
    <x v="5"/>
    <s v="CHF"/>
    <n v="1343365200"/>
    <d v="2012-07-27T05:00:00"/>
    <n v="1344315600"/>
    <d v="2012-08-07T05:00:00"/>
    <b v="0"/>
    <b v="0"/>
    <s v="publishing/radio &amp; podcasts"/>
    <x v="5"/>
    <x v="15"/>
  </r>
  <r>
    <n v="59"/>
    <x v="0"/>
    <n v="225"/>
    <n v="92.96"/>
    <x v="2"/>
    <s v="AUD"/>
    <n v="1507957200"/>
    <d v="2017-10-14T05:00:00"/>
    <n v="1510725600"/>
    <d v="2017-11-15T06:00:00"/>
    <b v="0"/>
    <b v="1"/>
    <s v="theater/plays"/>
    <x v="3"/>
    <x v="3"/>
  </r>
  <r>
    <n v="183"/>
    <x v="1"/>
    <n v="255"/>
    <n v="37.950000000000003"/>
    <x v="1"/>
    <s v="USD"/>
    <n v="1549519200"/>
    <d v="2019-02-07T06:00:00"/>
    <n v="1551247200"/>
    <d v="2019-02-27T06:00:00"/>
    <b v="1"/>
    <b v="0"/>
    <s v="film &amp; video/animation"/>
    <x v="4"/>
    <x v="10"/>
  </r>
  <r>
    <n v="1"/>
    <x v="0"/>
    <n v="38"/>
    <n v="31.84"/>
    <x v="1"/>
    <s v="USD"/>
    <n v="1329026400"/>
    <d v="2012-02-12T06:00:00"/>
    <n v="1330236000"/>
    <d v="2012-02-26T06:00:00"/>
    <b v="0"/>
    <b v="0"/>
    <s v="technology/web"/>
    <x v="2"/>
    <x v="2"/>
  </r>
  <r>
    <n v="176"/>
    <x v="1"/>
    <n v="2261"/>
    <n v="40"/>
    <x v="1"/>
    <s v="USD"/>
    <n v="1544335200"/>
    <d v="2018-12-09T06:00:00"/>
    <n v="1545112800"/>
    <d v="2018-12-18T06:00:00"/>
    <b v="0"/>
    <b v="1"/>
    <s v="music/world music"/>
    <x v="1"/>
    <x v="21"/>
  </r>
  <r>
    <n v="238"/>
    <x v="1"/>
    <n v="40"/>
    <n v="101.1"/>
    <x v="1"/>
    <s v="USD"/>
    <n v="1279083600"/>
    <d v="2010-07-14T05:00:00"/>
    <n v="1279170000"/>
    <d v="2010-07-15T05:00:00"/>
    <b v="0"/>
    <b v="0"/>
    <s v="theater/plays"/>
    <x v="3"/>
    <x v="3"/>
  </r>
  <r>
    <n v="488"/>
    <x v="1"/>
    <n v="2289"/>
    <n v="84.01"/>
    <x v="6"/>
    <s v="EUR"/>
    <n v="1572498000"/>
    <d v="2019-10-31T05:00:00"/>
    <n v="1573452000"/>
    <d v="2019-11-11T06:00:00"/>
    <b v="0"/>
    <b v="0"/>
    <s v="theater/plays"/>
    <x v="3"/>
    <x v="3"/>
  </r>
  <r>
    <n v="224"/>
    <x v="1"/>
    <n v="65"/>
    <n v="103.42"/>
    <x v="1"/>
    <s v="USD"/>
    <n v="1506056400"/>
    <d v="2017-09-22T05:00:00"/>
    <n v="1507093200"/>
    <d v="2017-10-04T05:00:00"/>
    <b v="0"/>
    <b v="0"/>
    <s v="theater/plays"/>
    <x v="3"/>
    <x v="3"/>
  </r>
  <r>
    <n v="18"/>
    <x v="0"/>
    <n v="15"/>
    <n v="105.13"/>
    <x v="1"/>
    <s v="USD"/>
    <n v="1463029200"/>
    <d v="2016-05-12T05:00:00"/>
    <n v="1463374800"/>
    <d v="2016-05-16T05:00:00"/>
    <b v="0"/>
    <b v="0"/>
    <s v="food/food trucks"/>
    <x v="0"/>
    <x v="0"/>
  </r>
  <r>
    <n v="46"/>
    <x v="0"/>
    <n v="37"/>
    <n v="89.22"/>
    <x v="1"/>
    <s v="USD"/>
    <n v="1342069200"/>
    <d v="2012-07-12T05:00:00"/>
    <n v="1344574800"/>
    <d v="2012-08-10T05:00:00"/>
    <b v="0"/>
    <b v="0"/>
    <s v="theater/plays"/>
    <x v="3"/>
    <x v="3"/>
  </r>
  <r>
    <n v="117"/>
    <x v="1"/>
    <n v="3777"/>
    <n v="52"/>
    <x v="6"/>
    <s v="EUR"/>
    <n v="1388296800"/>
    <d v="2013-12-29T06:00:00"/>
    <n v="1389074400"/>
    <d v="2014-01-07T06:00:00"/>
    <b v="0"/>
    <b v="0"/>
    <s v="technology/web"/>
    <x v="2"/>
    <x v="2"/>
  </r>
  <r>
    <n v="217"/>
    <x v="1"/>
    <n v="184"/>
    <n v="64.959999999999994"/>
    <x v="4"/>
    <s v="GBP"/>
    <n v="1493787600"/>
    <d v="2017-05-03T05:00:00"/>
    <n v="1494997200"/>
    <d v="2017-05-17T05:00:00"/>
    <b v="0"/>
    <b v="0"/>
    <s v="theater/plays"/>
    <x v="3"/>
    <x v="3"/>
  </r>
  <r>
    <n v="112"/>
    <x v="1"/>
    <n v="85"/>
    <n v="46.24"/>
    <x v="1"/>
    <s v="USD"/>
    <n v="1424844000"/>
    <d v="2015-02-25T06:00:00"/>
    <n v="1425448800"/>
    <d v="2015-03-04T06:00:00"/>
    <b v="0"/>
    <b v="1"/>
    <s v="theater/plays"/>
    <x v="3"/>
    <x v="3"/>
  </r>
  <r>
    <n v="73"/>
    <x v="0"/>
    <n v="112"/>
    <n v="51.15"/>
    <x v="1"/>
    <s v="USD"/>
    <n v="1403931600"/>
    <d v="2014-06-28T05:00:00"/>
    <n v="1404104400"/>
    <d v="2014-06-30T05:00:00"/>
    <b v="0"/>
    <b v="1"/>
    <s v="theater/plays"/>
    <x v="3"/>
    <x v="3"/>
  </r>
  <r>
    <n v="212"/>
    <x v="1"/>
    <n v="144"/>
    <n v="33.909999999999997"/>
    <x v="1"/>
    <s v="USD"/>
    <n v="1394514000"/>
    <d v="2014-03-11T05:00:00"/>
    <n v="1394773200"/>
    <d v="2014-03-14T05:00:00"/>
    <b v="0"/>
    <b v="0"/>
    <s v="music/rock"/>
    <x v="1"/>
    <x v="1"/>
  </r>
  <r>
    <n v="240"/>
    <x v="1"/>
    <n v="1902"/>
    <n v="92.02"/>
    <x v="1"/>
    <s v="USD"/>
    <n v="1365397200"/>
    <d v="2013-04-08T05:00:00"/>
    <n v="1366520400"/>
    <d v="2013-04-21T05:00:00"/>
    <b v="0"/>
    <b v="0"/>
    <s v="theater/plays"/>
    <x v="3"/>
    <x v="3"/>
  </r>
  <r>
    <n v="182"/>
    <x v="1"/>
    <n v="105"/>
    <n v="107.43"/>
    <x v="1"/>
    <s v="USD"/>
    <n v="1456120800"/>
    <d v="2016-02-22T06:00:00"/>
    <n v="1456639200"/>
    <d v="2016-02-28T06:00:00"/>
    <b v="0"/>
    <b v="0"/>
    <s v="theater/plays"/>
    <x v="3"/>
    <x v="3"/>
  </r>
  <r>
    <n v="164"/>
    <x v="1"/>
    <n v="132"/>
    <n v="75.849999999999994"/>
    <x v="1"/>
    <s v="USD"/>
    <n v="1437714000"/>
    <d v="2015-07-24T05:00:00"/>
    <n v="1438318800"/>
    <d v="2015-07-31T05:00:00"/>
    <b v="0"/>
    <b v="0"/>
    <s v="theater/plays"/>
    <x v="3"/>
    <x v="3"/>
  </r>
  <r>
    <n v="2"/>
    <x v="0"/>
    <n v="21"/>
    <n v="80.48"/>
    <x v="1"/>
    <s v="USD"/>
    <n v="1563771600"/>
    <d v="2019-07-22T05:00:00"/>
    <n v="1564030800"/>
    <d v="2019-07-25T05:00:00"/>
    <b v="1"/>
    <b v="0"/>
    <s v="theater/plays"/>
    <x v="3"/>
    <x v="3"/>
  </r>
  <r>
    <n v="50"/>
    <x v="3"/>
    <n v="976"/>
    <n v="86.98"/>
    <x v="1"/>
    <s v="USD"/>
    <n v="1448517600"/>
    <d v="2015-11-26T06:00:00"/>
    <n v="1449295200"/>
    <d v="2015-12-05T06:00:00"/>
    <b v="0"/>
    <b v="0"/>
    <s v="film &amp; video/documentary"/>
    <x v="4"/>
    <x v="4"/>
  </r>
  <r>
    <n v="110"/>
    <x v="1"/>
    <n v="96"/>
    <n v="105.14"/>
    <x v="1"/>
    <s v="USD"/>
    <n v="1528779600"/>
    <d v="2018-06-12T05:00:00"/>
    <n v="1531890000"/>
    <d v="2018-07-18T05:00:00"/>
    <b v="0"/>
    <b v="1"/>
    <s v="publishing/fiction"/>
    <x v="5"/>
    <x v="13"/>
  </r>
  <r>
    <n v="49"/>
    <x v="0"/>
    <n v="67"/>
    <n v="57.3"/>
    <x v="1"/>
    <s v="USD"/>
    <n v="1304744400"/>
    <d v="2011-05-07T05:00:00"/>
    <n v="1306213200"/>
    <d v="2011-05-24T05:00:00"/>
    <b v="0"/>
    <b v="1"/>
    <s v="games/video games"/>
    <x v="6"/>
    <x v="11"/>
  </r>
  <r>
    <n v="62"/>
    <x v="2"/>
    <n v="66"/>
    <n v="93.35"/>
    <x v="0"/>
    <s v="CAD"/>
    <n v="1354341600"/>
    <d v="2012-12-01T06:00:00"/>
    <n v="1356242400"/>
    <d v="2012-12-23T06:00:00"/>
    <b v="0"/>
    <b v="0"/>
    <s v="technology/web"/>
    <x v="2"/>
    <x v="2"/>
  </r>
  <r>
    <n v="13"/>
    <x v="0"/>
    <n v="78"/>
    <n v="71.989999999999995"/>
    <x v="1"/>
    <s v="USD"/>
    <n v="1294552800"/>
    <d v="2011-01-09T06:00:00"/>
    <n v="1297576800"/>
    <d v="2011-02-13T06:00:00"/>
    <b v="1"/>
    <b v="0"/>
    <s v="theater/plays"/>
    <x v="3"/>
    <x v="3"/>
  </r>
  <r>
    <n v="65"/>
    <x v="0"/>
    <n v="67"/>
    <n v="92.61"/>
    <x v="2"/>
    <s v="AUD"/>
    <n v="1295935200"/>
    <d v="2011-01-25T06:00:00"/>
    <n v="1296194400"/>
    <d v="2011-01-28T06:00:00"/>
    <b v="0"/>
    <b v="0"/>
    <s v="theater/plays"/>
    <x v="3"/>
    <x v="3"/>
  </r>
  <r>
    <n v="160"/>
    <x v="1"/>
    <n v="114"/>
    <n v="104.99"/>
    <x v="1"/>
    <s v="USD"/>
    <n v="1411534800"/>
    <d v="2014-09-24T05:00:00"/>
    <n v="1414558800"/>
    <d v="2014-10-29T05:00:00"/>
    <b v="0"/>
    <b v="0"/>
    <s v="food/food trucks"/>
    <x v="0"/>
    <x v="0"/>
  </r>
  <r>
    <n v="81"/>
    <x v="0"/>
    <n v="263"/>
    <n v="30.96"/>
    <x v="2"/>
    <s v="AUD"/>
    <n v="1486706400"/>
    <d v="2017-02-10T06:00:00"/>
    <n v="1488348000"/>
    <d v="2017-03-01T06:00:00"/>
    <b v="0"/>
    <b v="0"/>
    <s v="photography/photography books"/>
    <x v="7"/>
    <x v="14"/>
  </r>
  <r>
    <n v="32"/>
    <x v="0"/>
    <n v="1691"/>
    <n v="33"/>
    <x v="1"/>
    <s v="USD"/>
    <n v="1333602000"/>
    <d v="2012-04-05T05:00:00"/>
    <n v="1334898000"/>
    <d v="2012-04-20T05:00:00"/>
    <b v="1"/>
    <b v="0"/>
    <s v="photography/photography books"/>
    <x v="7"/>
    <x v="14"/>
  </r>
  <r>
    <n v="10"/>
    <x v="0"/>
    <n v="181"/>
    <n v="84.19"/>
    <x v="1"/>
    <s v="USD"/>
    <n v="1308200400"/>
    <d v="2011-06-16T05:00:00"/>
    <n v="1308373200"/>
    <d v="2011-06-18T05:00:00"/>
    <b v="0"/>
    <b v="0"/>
    <s v="theater/plays"/>
    <x v="3"/>
    <x v="3"/>
  </r>
  <r>
    <n v="27"/>
    <x v="0"/>
    <n v="13"/>
    <n v="73.92"/>
    <x v="1"/>
    <s v="USD"/>
    <n v="1411707600"/>
    <d v="2014-09-26T05:00:00"/>
    <n v="1412312400"/>
    <d v="2014-10-03T05:00:00"/>
    <b v="0"/>
    <b v="0"/>
    <s v="theater/plays"/>
    <x v="3"/>
    <x v="3"/>
  </r>
  <r>
    <n v="63"/>
    <x v="3"/>
    <n v="160"/>
    <n v="36.99"/>
    <x v="1"/>
    <s v="USD"/>
    <n v="1418364000"/>
    <d v="2014-12-12T06:00:00"/>
    <n v="1419228000"/>
    <d v="2014-12-22T06:00:00"/>
    <b v="1"/>
    <b v="1"/>
    <s v="film &amp; video/documentary"/>
    <x v="4"/>
    <x v="4"/>
  </r>
  <r>
    <n v="161"/>
    <x v="1"/>
    <n v="203"/>
    <n v="46.9"/>
    <x v="1"/>
    <s v="USD"/>
    <n v="1429333200"/>
    <d v="2015-04-18T05:00:00"/>
    <n v="1430974800"/>
    <d v="2015-05-07T05:00:00"/>
    <b v="0"/>
    <b v="0"/>
    <s v="technology/web"/>
    <x v="2"/>
    <x v="2"/>
  </r>
  <r>
    <n v="5"/>
    <x v="0"/>
    <n v="1"/>
    <n v="5"/>
    <x v="1"/>
    <s v="USD"/>
    <n v="1555390800"/>
    <d v="2019-04-16T05:00:00"/>
    <n v="1555822800"/>
    <d v="2019-04-21T05:00:00"/>
    <b v="0"/>
    <b v="1"/>
    <s v="theater/plays"/>
    <x v="3"/>
    <x v="3"/>
  </r>
  <r>
    <n v="1097"/>
    <x v="1"/>
    <n v="1559"/>
    <n v="102.02"/>
    <x v="1"/>
    <s v="USD"/>
    <n v="1482732000"/>
    <d v="2016-12-26T06:00:00"/>
    <n v="1482818400"/>
    <d v="2016-12-27T06:00:00"/>
    <b v="0"/>
    <b v="1"/>
    <s v="music/rock"/>
    <x v="1"/>
    <x v="1"/>
  </r>
  <r>
    <n v="70"/>
    <x v="3"/>
    <n v="2266"/>
    <n v="45.01"/>
    <x v="1"/>
    <s v="USD"/>
    <n v="1470718800"/>
    <d v="2016-08-09T05:00:00"/>
    <n v="1471928400"/>
    <d v="2016-08-23T05:00:00"/>
    <b v="0"/>
    <b v="0"/>
    <s v="film &amp; video/documentary"/>
    <x v="4"/>
    <x v="4"/>
  </r>
  <r>
    <n v="60"/>
    <x v="0"/>
    <n v="21"/>
    <n v="94.29"/>
    <x v="1"/>
    <s v="USD"/>
    <n v="1450591200"/>
    <d v="2015-12-20T06:00:00"/>
    <n v="1453701600"/>
    <d v="2016-01-25T06:00:00"/>
    <b v="0"/>
    <b v="1"/>
    <s v="film &amp; video/science fiction"/>
    <x v="4"/>
    <x v="22"/>
  </r>
  <r>
    <n v="367"/>
    <x v="1"/>
    <n v="1548"/>
    <n v="101.02"/>
    <x v="2"/>
    <s v="AUD"/>
    <n v="1348290000"/>
    <d v="2012-09-22T05:00:00"/>
    <n v="1350363600"/>
    <d v="2012-10-16T05:00:00"/>
    <b v="0"/>
    <b v="0"/>
    <s v="technology/web"/>
    <x v="2"/>
    <x v="2"/>
  </r>
  <r>
    <n v="1109"/>
    <x v="1"/>
    <n v="80"/>
    <n v="97.04"/>
    <x v="1"/>
    <s v="USD"/>
    <n v="1353823200"/>
    <d v="2012-11-25T06:00:00"/>
    <n v="1353996000"/>
    <d v="2012-11-27T06:00:00"/>
    <b v="0"/>
    <b v="0"/>
    <s v="theater/plays"/>
    <x v="3"/>
    <x v="3"/>
  </r>
  <r>
    <n v="19"/>
    <x v="0"/>
    <n v="830"/>
    <n v="43.01"/>
    <x v="1"/>
    <s v="USD"/>
    <n v="1450764000"/>
    <d v="2015-12-22T06:00:00"/>
    <n v="1451109600"/>
    <d v="2015-12-26T06:00:00"/>
    <b v="0"/>
    <b v="0"/>
    <s v="film &amp; video/science fiction"/>
    <x v="4"/>
    <x v="22"/>
  </r>
  <r>
    <n v="127"/>
    <x v="1"/>
    <n v="131"/>
    <n v="94.92"/>
    <x v="1"/>
    <s v="USD"/>
    <n v="1329372000"/>
    <d v="2012-02-16T06:00:00"/>
    <n v="1329631200"/>
    <d v="2012-02-19T06:00:00"/>
    <b v="0"/>
    <b v="0"/>
    <s v="theater/plays"/>
    <x v="3"/>
    <x v="3"/>
  </r>
  <r>
    <n v="735"/>
    <x v="1"/>
    <n v="112"/>
    <n v="72.150000000000006"/>
    <x v="1"/>
    <s v="USD"/>
    <n v="1277096400"/>
    <d v="2010-06-21T05:00:00"/>
    <n v="1278997200"/>
    <d v="2010-07-13T05:00:00"/>
    <b v="0"/>
    <b v="0"/>
    <s v="film &amp; video/animation"/>
    <x v="4"/>
    <x v="10"/>
  </r>
  <r>
    <n v="5"/>
    <x v="0"/>
    <n v="130"/>
    <n v="51.01"/>
    <x v="1"/>
    <s v="USD"/>
    <n v="1277701200"/>
    <d v="2010-06-28T05:00:00"/>
    <n v="1280120400"/>
    <d v="2010-07-26T05:00:00"/>
    <b v="0"/>
    <b v="0"/>
    <s v="publishing/translations"/>
    <x v="5"/>
    <x v="18"/>
  </r>
  <r>
    <n v="85"/>
    <x v="0"/>
    <n v="55"/>
    <n v="85.05"/>
    <x v="1"/>
    <s v="USD"/>
    <n v="1454911200"/>
    <d v="2016-02-08T06:00:00"/>
    <n v="1458104400"/>
    <d v="2016-03-16T05:00:00"/>
    <b v="0"/>
    <b v="0"/>
    <s v="technology/web"/>
    <x v="2"/>
    <x v="2"/>
  </r>
  <r>
    <n v="119"/>
    <x v="1"/>
    <n v="155"/>
    <n v="43.87"/>
    <x v="1"/>
    <s v="USD"/>
    <n v="1297922400"/>
    <d v="2011-02-17T06:00:00"/>
    <n v="1298268000"/>
    <d v="2011-02-21T06:00:00"/>
    <b v="0"/>
    <b v="0"/>
    <s v="publishing/translations"/>
    <x v="5"/>
    <x v="18"/>
  </r>
  <r>
    <n v="296"/>
    <x v="1"/>
    <n v="266"/>
    <n v="40.06"/>
    <x v="1"/>
    <s v="USD"/>
    <n v="1384408800"/>
    <d v="2013-11-14T06:00:00"/>
    <n v="1386223200"/>
    <d v="2013-12-05T06:00:00"/>
    <b v="0"/>
    <b v="0"/>
    <s v="food/food trucks"/>
    <x v="0"/>
    <x v="0"/>
  </r>
  <r>
    <n v="85"/>
    <x v="0"/>
    <n v="114"/>
    <n v="43.83"/>
    <x v="6"/>
    <s v="EUR"/>
    <n v="1299304800"/>
    <d v="2011-03-05T06:00:00"/>
    <n v="1299823200"/>
    <d v="2011-03-11T06:00:00"/>
    <b v="0"/>
    <b v="1"/>
    <s v="photography/photography books"/>
    <x v="7"/>
    <x v="14"/>
  </r>
  <r>
    <n v="356"/>
    <x v="1"/>
    <n v="155"/>
    <n v="84.93"/>
    <x v="1"/>
    <s v="USD"/>
    <n v="1431320400"/>
    <d v="2015-05-11T05:00:00"/>
    <n v="1431752400"/>
    <d v="2015-05-16T05:00:00"/>
    <b v="0"/>
    <b v="0"/>
    <s v="theater/plays"/>
    <x v="3"/>
    <x v="3"/>
  </r>
  <r>
    <n v="386"/>
    <x v="1"/>
    <n v="207"/>
    <n v="41.07"/>
    <x v="4"/>
    <s v="GBP"/>
    <n v="1264399200"/>
    <d v="2010-01-25T06:00:00"/>
    <n v="1267855200"/>
    <d v="2010-03-06T06:00:00"/>
    <b v="0"/>
    <b v="0"/>
    <s v="music/rock"/>
    <x v="1"/>
    <x v="1"/>
  </r>
  <r>
    <n v="792"/>
    <x v="1"/>
    <n v="245"/>
    <n v="54.97"/>
    <x v="1"/>
    <s v="USD"/>
    <n v="1497502800"/>
    <d v="2017-06-15T05:00:00"/>
    <n v="1497675600"/>
    <d v="2017-06-17T05:00:00"/>
    <b v="0"/>
    <b v="0"/>
    <s v="theater/plays"/>
    <x v="3"/>
    <x v="3"/>
  </r>
  <r>
    <n v="137"/>
    <x v="1"/>
    <n v="1573"/>
    <n v="77.010000000000005"/>
    <x v="1"/>
    <s v="USD"/>
    <n v="1333688400"/>
    <d v="2012-04-06T05:00:00"/>
    <n v="1336885200"/>
    <d v="2012-05-13T05:00:00"/>
    <b v="0"/>
    <b v="0"/>
    <s v="music/world music"/>
    <x v="1"/>
    <x v="21"/>
  </r>
  <r>
    <n v="338"/>
    <x v="1"/>
    <n v="114"/>
    <n v="71.2"/>
    <x v="1"/>
    <s v="USD"/>
    <n v="1293861600"/>
    <d v="2011-01-01T06:00:00"/>
    <n v="1295157600"/>
    <d v="2011-01-16T06:00:00"/>
    <b v="0"/>
    <b v="0"/>
    <s v="food/food trucks"/>
    <x v="0"/>
    <x v="0"/>
  </r>
  <r>
    <n v="108"/>
    <x v="1"/>
    <n v="93"/>
    <n v="91.94"/>
    <x v="1"/>
    <s v="USD"/>
    <n v="1576994400"/>
    <d v="2019-12-22T06:00:00"/>
    <n v="1577599200"/>
    <d v="2019-12-29T06:00:00"/>
    <b v="0"/>
    <b v="0"/>
    <s v="theater/plays"/>
    <x v="3"/>
    <x v="3"/>
  </r>
  <r>
    <n v="61"/>
    <x v="0"/>
    <n v="594"/>
    <n v="97.07"/>
    <x v="1"/>
    <s v="USD"/>
    <n v="1304917200"/>
    <d v="2011-05-09T05:00:00"/>
    <n v="1305003600"/>
    <d v="2011-05-10T05:00:00"/>
    <b v="0"/>
    <b v="0"/>
    <s v="theater/plays"/>
    <x v="3"/>
    <x v="3"/>
  </r>
  <r>
    <n v="28"/>
    <x v="0"/>
    <n v="24"/>
    <n v="58.92"/>
    <x v="1"/>
    <s v="USD"/>
    <n v="1381208400"/>
    <d v="2013-10-08T05:00:00"/>
    <n v="1381726800"/>
    <d v="2013-10-14T05:00:00"/>
    <b v="0"/>
    <b v="0"/>
    <s v="film &amp; video/television"/>
    <x v="4"/>
    <x v="19"/>
  </r>
  <r>
    <n v="228"/>
    <x v="1"/>
    <n v="1681"/>
    <n v="58.02"/>
    <x v="1"/>
    <s v="USD"/>
    <n v="1401685200"/>
    <d v="2014-06-02T05:00:00"/>
    <n v="1402462800"/>
    <d v="2014-06-11T05:00:00"/>
    <b v="0"/>
    <b v="1"/>
    <s v="technology/web"/>
    <x v="2"/>
    <x v="2"/>
  </r>
  <r>
    <n v="22"/>
    <x v="0"/>
    <n v="252"/>
    <n v="103.87"/>
    <x v="1"/>
    <s v="USD"/>
    <n v="1291960800"/>
    <d v="2010-12-10T06:00:00"/>
    <n v="1292133600"/>
    <d v="2010-12-12T06:00:00"/>
    <b v="0"/>
    <b v="1"/>
    <s v="theater/plays"/>
    <x v="3"/>
    <x v="3"/>
  </r>
  <r>
    <n v="374"/>
    <x v="1"/>
    <n v="32"/>
    <n v="93.47"/>
    <x v="1"/>
    <s v="USD"/>
    <n v="1368853200"/>
    <d v="2013-05-18T05:00:00"/>
    <n v="1368939600"/>
    <d v="2013-05-19T05:00:00"/>
    <b v="0"/>
    <b v="0"/>
    <s v="music/indie rock"/>
    <x v="1"/>
    <x v="7"/>
  </r>
  <r>
    <n v="155"/>
    <x v="1"/>
    <n v="135"/>
    <n v="61.97"/>
    <x v="1"/>
    <s v="USD"/>
    <n v="1448776800"/>
    <d v="2015-11-29T06:00:00"/>
    <n v="1452146400"/>
    <d v="2016-01-07T06:00:00"/>
    <b v="0"/>
    <b v="1"/>
    <s v="theater/plays"/>
    <x v="3"/>
    <x v="3"/>
  </r>
  <r>
    <n v="322"/>
    <x v="1"/>
    <n v="140"/>
    <n v="92.04"/>
    <x v="1"/>
    <s v="USD"/>
    <n v="1296194400"/>
    <d v="2011-01-28T06:00:00"/>
    <n v="1296712800"/>
    <d v="2011-02-03T06:00:00"/>
    <b v="0"/>
    <b v="1"/>
    <s v="theater/plays"/>
    <x v="3"/>
    <x v="3"/>
  </r>
  <r>
    <n v="74"/>
    <x v="0"/>
    <n v="67"/>
    <n v="77.27"/>
    <x v="1"/>
    <s v="USD"/>
    <n v="1517983200"/>
    <d v="2018-02-07T06:00:00"/>
    <n v="1520748000"/>
    <d v="2018-03-11T06:00:00"/>
    <b v="0"/>
    <b v="0"/>
    <s v="food/food trucks"/>
    <x v="0"/>
    <x v="0"/>
  </r>
  <r>
    <n v="864"/>
    <x v="1"/>
    <n v="92"/>
    <n v="93.92"/>
    <x v="1"/>
    <s v="USD"/>
    <n v="1478930400"/>
    <d v="2016-11-12T06:00:00"/>
    <n v="1480831200"/>
    <d v="2016-12-04T06:00:00"/>
    <b v="0"/>
    <b v="0"/>
    <s v="games/video games"/>
    <x v="6"/>
    <x v="11"/>
  </r>
  <r>
    <n v="143"/>
    <x v="1"/>
    <n v="1015"/>
    <n v="84.97"/>
    <x v="4"/>
    <s v="GBP"/>
    <n v="1426395600"/>
    <d v="2015-03-15T05:00:00"/>
    <n v="1426914000"/>
    <d v="2015-03-21T05:00:00"/>
    <b v="0"/>
    <b v="0"/>
    <s v="theater/plays"/>
    <x v="3"/>
    <x v="3"/>
  </r>
  <r>
    <n v="40"/>
    <x v="0"/>
    <n v="742"/>
    <n v="105.97"/>
    <x v="1"/>
    <s v="USD"/>
    <n v="1446181200"/>
    <d v="2015-10-30T05:00:00"/>
    <n v="1446616800"/>
    <d v="2015-11-04T06:00:00"/>
    <b v="1"/>
    <b v="0"/>
    <s v="publishing/nonfiction"/>
    <x v="5"/>
    <x v="9"/>
  </r>
  <r>
    <n v="178"/>
    <x v="1"/>
    <n v="323"/>
    <n v="36.97"/>
    <x v="1"/>
    <s v="USD"/>
    <n v="1514181600"/>
    <d v="2017-12-25T06:00:00"/>
    <n v="1517032800"/>
    <d v="2018-01-27T06:00:00"/>
    <b v="0"/>
    <b v="0"/>
    <s v="technology/web"/>
    <x v="2"/>
    <x v="2"/>
  </r>
  <r>
    <n v="85"/>
    <x v="0"/>
    <n v="75"/>
    <n v="81.53"/>
    <x v="1"/>
    <s v="USD"/>
    <n v="1311051600"/>
    <d v="2011-07-19T05:00:00"/>
    <n v="1311224400"/>
    <d v="2011-07-21T05:00:00"/>
    <b v="0"/>
    <b v="1"/>
    <s v="film &amp; video/documentary"/>
    <x v="4"/>
    <x v="4"/>
  </r>
  <r>
    <n v="146"/>
    <x v="1"/>
    <n v="2326"/>
    <n v="81"/>
    <x v="1"/>
    <s v="USD"/>
    <n v="1564894800"/>
    <d v="2019-08-04T05:00:00"/>
    <n v="1566190800"/>
    <d v="2019-08-19T05:00:00"/>
    <b v="0"/>
    <b v="0"/>
    <s v="film &amp; video/documentary"/>
    <x v="4"/>
    <x v="4"/>
  </r>
  <r>
    <n v="152"/>
    <x v="1"/>
    <n v="381"/>
    <n v="26.01"/>
    <x v="1"/>
    <s v="USD"/>
    <n v="1567918800"/>
    <d v="2019-09-08T05:00:00"/>
    <n v="1570165200"/>
    <d v="2019-10-04T05:00:00"/>
    <b v="0"/>
    <b v="0"/>
    <s v="theater/plays"/>
    <x v="3"/>
    <x v="3"/>
  </r>
  <r>
    <n v="67"/>
    <x v="0"/>
    <n v="4405"/>
    <n v="26"/>
    <x v="1"/>
    <s v="USD"/>
    <n v="1386309600"/>
    <d v="2013-12-06T06:00:00"/>
    <n v="1388556000"/>
    <d v="2014-01-01T06:00:00"/>
    <b v="0"/>
    <b v="1"/>
    <s v="music/rock"/>
    <x v="1"/>
    <x v="1"/>
  </r>
  <r>
    <n v="40"/>
    <x v="0"/>
    <n v="92"/>
    <n v="34.17"/>
    <x v="1"/>
    <s v="USD"/>
    <n v="1301979600"/>
    <d v="2011-04-05T05:00:00"/>
    <n v="1303189200"/>
    <d v="2011-04-19T05:00:00"/>
    <b v="0"/>
    <b v="0"/>
    <s v="music/rock"/>
    <x v="1"/>
    <x v="1"/>
  </r>
  <r>
    <n v="217"/>
    <x v="1"/>
    <n v="480"/>
    <n v="28"/>
    <x v="1"/>
    <s v="USD"/>
    <n v="1493269200"/>
    <d v="2017-04-27T05:00:00"/>
    <n v="1494478800"/>
    <d v="2017-05-11T05:00:00"/>
    <b v="0"/>
    <b v="0"/>
    <s v="film &amp; video/documentary"/>
    <x v="4"/>
    <x v="4"/>
  </r>
  <r>
    <n v="52"/>
    <x v="0"/>
    <n v="64"/>
    <n v="76.55"/>
    <x v="1"/>
    <s v="USD"/>
    <n v="1478930400"/>
    <d v="2016-11-12T06:00:00"/>
    <n v="1480744800"/>
    <d v="2016-12-03T06:00:00"/>
    <b v="0"/>
    <b v="0"/>
    <s v="publishing/radio &amp; podcasts"/>
    <x v="5"/>
    <x v="15"/>
  </r>
  <r>
    <n v="500"/>
    <x v="1"/>
    <n v="226"/>
    <n v="53.05"/>
    <x v="1"/>
    <s v="USD"/>
    <n v="1555390800"/>
    <d v="2019-04-16T05:00:00"/>
    <n v="1555822800"/>
    <d v="2019-04-21T05:00:00"/>
    <b v="0"/>
    <b v="0"/>
    <s v="publishing/translations"/>
    <x v="5"/>
    <x v="18"/>
  </r>
  <r>
    <n v="88"/>
    <x v="0"/>
    <n v="64"/>
    <n v="106.86"/>
    <x v="1"/>
    <s v="USD"/>
    <n v="1456984800"/>
    <d v="2016-03-03T06:00:00"/>
    <n v="1458882000"/>
    <d v="2016-03-25T05:00:00"/>
    <b v="0"/>
    <b v="1"/>
    <s v="film &amp; video/drama"/>
    <x v="4"/>
    <x v="6"/>
  </r>
  <r>
    <n v="113"/>
    <x v="1"/>
    <n v="241"/>
    <n v="46.02"/>
    <x v="1"/>
    <s v="USD"/>
    <n v="1411621200"/>
    <d v="2014-09-25T05:00:00"/>
    <n v="1411966800"/>
    <d v="2014-09-29T05:00:00"/>
    <b v="0"/>
    <b v="1"/>
    <s v="music/rock"/>
    <x v="1"/>
    <x v="1"/>
  </r>
  <r>
    <n v="427"/>
    <x v="1"/>
    <n v="132"/>
    <n v="100.17"/>
    <x v="1"/>
    <s v="USD"/>
    <n v="1525669200"/>
    <d v="2018-05-07T05:00:00"/>
    <n v="1526878800"/>
    <d v="2018-05-21T05:00:00"/>
    <b v="0"/>
    <b v="1"/>
    <s v="film &amp; video/drama"/>
    <x v="4"/>
    <x v="6"/>
  </r>
  <r>
    <n v="78"/>
    <x v="3"/>
    <n v="75"/>
    <n v="101.44"/>
    <x v="6"/>
    <s v="EUR"/>
    <n v="1450936800"/>
    <d v="2015-12-24T06:00:00"/>
    <n v="1452405600"/>
    <d v="2016-01-10T06:00:00"/>
    <b v="0"/>
    <b v="1"/>
    <s v="photography/photography books"/>
    <x v="7"/>
    <x v="14"/>
  </r>
  <r>
    <n v="52"/>
    <x v="0"/>
    <n v="842"/>
    <n v="87.97"/>
    <x v="1"/>
    <s v="USD"/>
    <n v="1413522000"/>
    <d v="2014-10-17T05:00:00"/>
    <n v="1414040400"/>
    <d v="2014-10-23T05:00:00"/>
    <b v="0"/>
    <b v="1"/>
    <s v="publishing/translations"/>
    <x v="5"/>
    <x v="18"/>
  </r>
  <r>
    <n v="157"/>
    <x v="1"/>
    <n v="2043"/>
    <n v="75"/>
    <x v="1"/>
    <s v="USD"/>
    <n v="1541307600"/>
    <d v="2018-11-04T05:00:00"/>
    <n v="1543816800"/>
    <d v="2018-12-03T06:00:00"/>
    <b v="0"/>
    <b v="1"/>
    <s v="food/food trucks"/>
    <x v="0"/>
    <x v="0"/>
  </r>
  <r>
    <n v="73"/>
    <x v="0"/>
    <n v="112"/>
    <n v="42.98"/>
    <x v="1"/>
    <s v="USD"/>
    <n v="1357106400"/>
    <d v="2013-01-02T06:00:00"/>
    <n v="1359698400"/>
    <d v="2013-02-01T06:00:00"/>
    <b v="0"/>
    <b v="0"/>
    <s v="theater/plays"/>
    <x v="3"/>
    <x v="3"/>
  </r>
  <r>
    <n v="61"/>
    <x v="3"/>
    <n v="139"/>
    <n v="33.119999999999997"/>
    <x v="6"/>
    <s v="EUR"/>
    <n v="1390197600"/>
    <d v="2014-01-20T06:00:00"/>
    <n v="1390629600"/>
    <d v="2014-01-25T06:00:00"/>
    <b v="0"/>
    <b v="0"/>
    <s v="theater/plays"/>
    <x v="3"/>
    <x v="3"/>
  </r>
  <r>
    <n v="57"/>
    <x v="0"/>
    <n v="374"/>
    <n v="101.13"/>
    <x v="1"/>
    <s v="USD"/>
    <n v="1265868000"/>
    <d v="2010-02-11T06:00:00"/>
    <n v="1267077600"/>
    <d v="2010-02-25T06:00:00"/>
    <b v="0"/>
    <b v="1"/>
    <s v="music/indie rock"/>
    <x v="1"/>
    <x v="7"/>
  </r>
  <r>
    <n v="57"/>
    <x v="3"/>
    <n v="1122"/>
    <n v="55.99"/>
    <x v="1"/>
    <s v="USD"/>
    <n v="1467176400"/>
    <d v="2016-06-29T05:00:00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B75D34-4FCC-48D9-B880-50DE7DE44DA9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5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4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E5CE4D-B2DC-47A7-940E-06939914C0B2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5"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4" showAll="0"/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2">
    <pageField fld="4" hier="-1"/>
    <pageField fld="13" hier="-1"/>
  </pageField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983CE-C4DD-4FA9-84E3-8DE7EC2CF2BC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F4" sqref="F4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8984375" bestFit="1" customWidth="1"/>
    <col min="8" max="8" width="13" bestFit="1" customWidth="1"/>
    <col min="9" max="9" width="15.69921875" bestFit="1" customWidth="1"/>
    <col min="12" max="12" width="11.19921875" bestFit="1" customWidth="1"/>
    <col min="13" max="13" width="25.3984375" style="9" bestFit="1" customWidth="1"/>
    <col min="14" max="14" width="11.19921875" bestFit="1" customWidth="1"/>
    <col min="15" max="15" width="24.796875" style="9" bestFit="1" customWidth="1"/>
    <col min="16" max="16" width="13" bestFit="1" customWidth="1"/>
    <col min="18" max="18" width="28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7" t="s">
        <v>2070</v>
      </c>
      <c r="N1" s="1" t="s">
        <v>9</v>
      </c>
      <c r="O1" s="7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2113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8">
        <f>(((L2/60)/60)/24)+DATE(1970,1,1)</f>
        <v>42336.25</v>
      </c>
      <c r="N2">
        <v>1450159200</v>
      </c>
      <c r="O2" s="8">
        <f>(((N2/60)/60)/24)+DATE(1970,1,1)</f>
        <v>42353.25</v>
      </c>
      <c r="P2" t="b">
        <v>0</v>
      </c>
      <c r="Q2" t="b">
        <v>0</v>
      </c>
      <c r="R2" t="s">
        <v>17</v>
      </c>
      <c r="S2" s="4" t="s">
        <v>2032</v>
      </c>
      <c r="T2" t="s">
        <v>2033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>ROUND(E3/H3,2)</f>
        <v>92.15</v>
      </c>
      <c r="J3" t="s">
        <v>21</v>
      </c>
      <c r="K3" t="s">
        <v>22</v>
      </c>
      <c r="L3">
        <v>1408424400</v>
      </c>
      <c r="M3" s="8">
        <f t="shared" ref="M3:M66" si="1">(((L3/60)/60)/24)+DATE(1970,1,1)</f>
        <v>41870.208333333336</v>
      </c>
      <c r="N3">
        <v>1408597200</v>
      </c>
      <c r="O3" s="8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s="4" t="s">
        <v>2034</v>
      </c>
      <c r="T3" t="s">
        <v>2035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ROUND(E4/H4,2)</f>
        <v>100.02</v>
      </c>
      <c r="J4" t="s">
        <v>26</v>
      </c>
      <c r="K4" t="s">
        <v>27</v>
      </c>
      <c r="L4">
        <v>1384668000</v>
      </c>
      <c r="M4" s="8">
        <f t="shared" si="1"/>
        <v>41595.25</v>
      </c>
      <c r="N4">
        <v>1384840800</v>
      </c>
      <c r="O4" s="8">
        <f t="shared" si="2"/>
        <v>41597.25</v>
      </c>
      <c r="P4" t="b">
        <v>0</v>
      </c>
      <c r="Q4" t="b">
        <v>0</v>
      </c>
      <c r="R4" t="s">
        <v>28</v>
      </c>
      <c r="S4" s="4" t="s">
        <v>2036</v>
      </c>
      <c r="T4" t="s">
        <v>2037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 s="8">
        <f t="shared" si="1"/>
        <v>43688.208333333328</v>
      </c>
      <c r="N5">
        <v>1568955600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s="4" t="s">
        <v>2034</v>
      </c>
      <c r="T5" t="s">
        <v>2035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8">
        <f t="shared" si="1"/>
        <v>43485.25</v>
      </c>
      <c r="N6">
        <v>1548309600</v>
      </c>
      <c r="O6" s="8">
        <f t="shared" si="2"/>
        <v>43489.25</v>
      </c>
      <c r="P6" t="b">
        <v>0</v>
      </c>
      <c r="Q6" t="b">
        <v>0</v>
      </c>
      <c r="R6" t="s">
        <v>33</v>
      </c>
      <c r="S6" s="4" t="s">
        <v>2038</v>
      </c>
      <c r="T6" t="s">
        <v>2039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8">
        <f t="shared" si="1"/>
        <v>41149.208333333336</v>
      </c>
      <c r="N7">
        <v>1347080400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s="4" t="s">
        <v>2038</v>
      </c>
      <c r="T7" t="s">
        <v>2039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8">
        <f t="shared" si="1"/>
        <v>42991.208333333328</v>
      </c>
      <c r="N8">
        <v>1505365200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s="4" t="s">
        <v>2040</v>
      </c>
      <c r="T8" t="s">
        <v>2041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8">
        <f t="shared" si="1"/>
        <v>42229.208333333328</v>
      </c>
      <c r="N9">
        <v>1439614800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s="4" t="s">
        <v>2038</v>
      </c>
      <c r="T9" t="s">
        <v>2039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8">
        <f t="shared" si="1"/>
        <v>40399.208333333336</v>
      </c>
      <c r="N10">
        <v>1281502800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s="4" t="s">
        <v>2038</v>
      </c>
      <c r="T10" t="s">
        <v>2039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8">
        <f t="shared" si="1"/>
        <v>41536.208333333336</v>
      </c>
      <c r="N11">
        <v>1383804000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s="4" t="s">
        <v>2034</v>
      </c>
      <c r="T11" t="s">
        <v>2042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8">
        <f t="shared" si="1"/>
        <v>40404.208333333336</v>
      </c>
      <c r="N12">
        <v>1285909200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s="4" t="s">
        <v>2040</v>
      </c>
      <c r="T12" t="s">
        <v>2043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8">
        <f t="shared" si="1"/>
        <v>40442.208333333336</v>
      </c>
      <c r="N13">
        <v>1285563600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s="4" t="s">
        <v>2038</v>
      </c>
      <c r="T13" t="s">
        <v>2039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8">
        <f t="shared" si="1"/>
        <v>43760.208333333328</v>
      </c>
      <c r="N14">
        <v>1572411600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s="4" t="s">
        <v>2040</v>
      </c>
      <c r="T14" t="s">
        <v>2043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8">
        <f t="shared" si="1"/>
        <v>42532.208333333328</v>
      </c>
      <c r="N15">
        <v>1466658000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s="4" t="s">
        <v>2034</v>
      </c>
      <c r="T15" t="s">
        <v>2044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8">
        <f t="shared" si="1"/>
        <v>40974.25</v>
      </c>
      <c r="N16">
        <v>1333342800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s="4" t="s">
        <v>2034</v>
      </c>
      <c r="T16" t="s">
        <v>2044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8">
        <f t="shared" si="1"/>
        <v>43809.25</v>
      </c>
      <c r="N17">
        <v>1576303200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s="4" t="s">
        <v>2036</v>
      </c>
      <c r="T17" t="s">
        <v>2045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8">
        <f t="shared" si="1"/>
        <v>41661.25</v>
      </c>
      <c r="N18">
        <v>1392271200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s="4" t="s">
        <v>2046</v>
      </c>
      <c r="T18" t="s">
        <v>2047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8">
        <f t="shared" si="1"/>
        <v>40555.25</v>
      </c>
      <c r="N19">
        <v>1294898400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s="4" t="s">
        <v>2040</v>
      </c>
      <c r="T19" t="s">
        <v>2048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8">
        <f t="shared" si="1"/>
        <v>43351.208333333328</v>
      </c>
      <c r="N20">
        <v>1537074000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s="4" t="s">
        <v>2038</v>
      </c>
      <c r="T20" t="s">
        <v>2039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8">
        <f t="shared" si="1"/>
        <v>43528.25</v>
      </c>
      <c r="N21">
        <v>1553490000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s="4" t="s">
        <v>2038</v>
      </c>
      <c r="T21" t="s">
        <v>2039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8">
        <f t="shared" si="1"/>
        <v>41848.208333333336</v>
      </c>
      <c r="N22">
        <v>1406523600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s="4" t="s">
        <v>2040</v>
      </c>
      <c r="T22" t="s">
        <v>2043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8">
        <f t="shared" si="1"/>
        <v>40770.208333333336</v>
      </c>
      <c r="N23">
        <v>1316322000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s="4" t="s">
        <v>2038</v>
      </c>
      <c r="T23" t="s">
        <v>2039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8">
        <f t="shared" si="1"/>
        <v>43193.208333333328</v>
      </c>
      <c r="N24">
        <v>1524027600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s="4" t="s">
        <v>2038</v>
      </c>
      <c r="T24" t="s">
        <v>2039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8">
        <f t="shared" si="1"/>
        <v>43510.25</v>
      </c>
      <c r="N25">
        <v>1554699600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s="4" t="s">
        <v>2040</v>
      </c>
      <c r="T25" t="s">
        <v>2041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8">
        <f t="shared" si="1"/>
        <v>41811.208333333336</v>
      </c>
      <c r="N26">
        <v>1403499600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s="4" t="s">
        <v>2036</v>
      </c>
      <c r="T26" t="s">
        <v>2045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8">
        <f t="shared" si="1"/>
        <v>40681.208333333336</v>
      </c>
      <c r="N27">
        <v>1307422800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s="4" t="s">
        <v>2049</v>
      </c>
      <c r="T27" t="s">
        <v>2050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8">
        <f t="shared" si="1"/>
        <v>43312.208333333328</v>
      </c>
      <c r="N28">
        <v>1535346000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s="4" t="s">
        <v>2038</v>
      </c>
      <c r="T28" t="s">
        <v>2039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8">
        <f t="shared" si="1"/>
        <v>42280.208333333328</v>
      </c>
      <c r="N29">
        <v>1444539600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s="4" t="s">
        <v>2034</v>
      </c>
      <c r="T29" t="s">
        <v>2035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8">
        <f t="shared" si="1"/>
        <v>40218.25</v>
      </c>
      <c r="N30">
        <v>1267682400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s="4" t="s">
        <v>2038</v>
      </c>
      <c r="T30" t="s">
        <v>2039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8">
        <f t="shared" si="1"/>
        <v>43301.208333333328</v>
      </c>
      <c r="N31">
        <v>1535518800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s="4" t="s">
        <v>2040</v>
      </c>
      <c r="T31" t="s">
        <v>2051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8">
        <f t="shared" si="1"/>
        <v>43609.208333333328</v>
      </c>
      <c r="N32">
        <v>1559106000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s="4" t="s">
        <v>2040</v>
      </c>
      <c r="T32" t="s">
        <v>2048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8">
        <f t="shared" si="1"/>
        <v>42374.25</v>
      </c>
      <c r="N33">
        <v>1454392800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s="4" t="s">
        <v>2049</v>
      </c>
      <c r="T33" t="s">
        <v>2050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8">
        <f t="shared" si="1"/>
        <v>43110.25</v>
      </c>
      <c r="N34">
        <v>1517896800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s="4" t="s">
        <v>2040</v>
      </c>
      <c r="T34" t="s">
        <v>2041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8">
        <f t="shared" si="1"/>
        <v>41917.208333333336</v>
      </c>
      <c r="N35">
        <v>1415685600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s="4" t="s">
        <v>2038</v>
      </c>
      <c r="T35" t="s">
        <v>2039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8">
        <f t="shared" si="1"/>
        <v>42817.208333333328</v>
      </c>
      <c r="N36">
        <v>1490677200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s="4" t="s">
        <v>2040</v>
      </c>
      <c r="T36" t="s">
        <v>2041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8">
        <f t="shared" si="1"/>
        <v>43484.25</v>
      </c>
      <c r="N37">
        <v>1551506400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s="4" t="s">
        <v>2040</v>
      </c>
      <c r="T37" t="s">
        <v>2043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8">
        <f t="shared" si="1"/>
        <v>40600.25</v>
      </c>
      <c r="N38">
        <v>1300856400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s="4" t="s">
        <v>2038</v>
      </c>
      <c r="T38" t="s">
        <v>2039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8">
        <f t="shared" si="1"/>
        <v>43744.208333333328</v>
      </c>
      <c r="N39">
        <v>1573192800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s="4" t="s">
        <v>2046</v>
      </c>
      <c r="T39" t="s">
        <v>2052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8">
        <f t="shared" si="1"/>
        <v>40469.208333333336</v>
      </c>
      <c r="N40">
        <v>1287810000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s="4" t="s">
        <v>2053</v>
      </c>
      <c r="T40" t="s">
        <v>2054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8">
        <f t="shared" si="1"/>
        <v>41330.25</v>
      </c>
      <c r="N41">
        <v>1362978000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s="4" t="s">
        <v>2038</v>
      </c>
      <c r="T41" t="s">
        <v>2039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8">
        <f t="shared" si="1"/>
        <v>40334.208333333336</v>
      </c>
      <c r="N42">
        <v>1277355600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s="4" t="s">
        <v>2036</v>
      </c>
      <c r="T42" t="s">
        <v>2045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8">
        <f t="shared" si="1"/>
        <v>41156.208333333336</v>
      </c>
      <c r="N43">
        <v>1348981200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s="4" t="s">
        <v>2034</v>
      </c>
      <c r="T43" t="s">
        <v>2035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8">
        <f t="shared" si="1"/>
        <v>40728.208333333336</v>
      </c>
      <c r="N44">
        <v>1310533200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s="4" t="s">
        <v>2032</v>
      </c>
      <c r="T44" t="s">
        <v>2033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8">
        <f t="shared" si="1"/>
        <v>41844.208333333336</v>
      </c>
      <c r="N45">
        <v>1407560400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s="4" t="s">
        <v>2046</v>
      </c>
      <c r="T45" t="s">
        <v>2055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8">
        <f t="shared" si="1"/>
        <v>43541.208333333328</v>
      </c>
      <c r="N46">
        <v>1552885200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s="4" t="s">
        <v>2046</v>
      </c>
      <c r="T46" t="s">
        <v>2052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8">
        <f t="shared" si="1"/>
        <v>42676.208333333328</v>
      </c>
      <c r="N47">
        <v>1479362400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s="4" t="s">
        <v>2038</v>
      </c>
      <c r="T47" t="s">
        <v>2039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8">
        <f t="shared" si="1"/>
        <v>40367.208333333336</v>
      </c>
      <c r="N48">
        <v>1280552400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s="4" t="s">
        <v>2034</v>
      </c>
      <c r="T48" t="s">
        <v>2035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8">
        <f t="shared" si="1"/>
        <v>41727.208333333336</v>
      </c>
      <c r="N49">
        <v>1398661200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s="4" t="s">
        <v>2038</v>
      </c>
      <c r="T49" t="s">
        <v>2039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8">
        <f t="shared" si="1"/>
        <v>42180.208333333328</v>
      </c>
      <c r="N50">
        <v>1436245200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s="4" t="s">
        <v>2038</v>
      </c>
      <c r="T50" t="s">
        <v>2039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8">
        <f t="shared" si="1"/>
        <v>43758.208333333328</v>
      </c>
      <c r="N51">
        <v>1575439200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s="4" t="s">
        <v>2034</v>
      </c>
      <c r="T51" t="s">
        <v>2035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8">
        <f t="shared" si="1"/>
        <v>41487.208333333336</v>
      </c>
      <c r="N52">
        <v>1377752400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s="4" t="s">
        <v>2034</v>
      </c>
      <c r="T52" t="s">
        <v>2056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8">
        <f t="shared" si="1"/>
        <v>40995.208333333336</v>
      </c>
      <c r="N53">
        <v>1334206800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s="4" t="s">
        <v>2036</v>
      </c>
      <c r="T53" t="s">
        <v>2045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8">
        <f t="shared" si="1"/>
        <v>40436.208333333336</v>
      </c>
      <c r="N54">
        <v>1284872400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s="4" t="s">
        <v>2038</v>
      </c>
      <c r="T54" t="s">
        <v>2039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8">
        <f t="shared" si="1"/>
        <v>41779.208333333336</v>
      </c>
      <c r="N55">
        <v>1403931600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s="4" t="s">
        <v>2040</v>
      </c>
      <c r="T55" t="s">
        <v>2043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8">
        <f t="shared" si="1"/>
        <v>43170.25</v>
      </c>
      <c r="N56">
        <v>1521262800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s="4" t="s">
        <v>2036</v>
      </c>
      <c r="T56" t="s">
        <v>2045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8">
        <f t="shared" si="1"/>
        <v>43311.208333333328</v>
      </c>
      <c r="N57">
        <v>1533358800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s="4" t="s">
        <v>2034</v>
      </c>
      <c r="T57" t="s">
        <v>2057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8">
        <f t="shared" si="1"/>
        <v>42014.25</v>
      </c>
      <c r="N58">
        <v>1421474400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s="4" t="s">
        <v>2036</v>
      </c>
      <c r="T58" t="s">
        <v>2045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8">
        <f t="shared" si="1"/>
        <v>42979.208333333328</v>
      </c>
      <c r="N59">
        <v>1505278800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s="4" t="s">
        <v>2049</v>
      </c>
      <c r="T59" t="s">
        <v>2050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8">
        <f t="shared" si="1"/>
        <v>42268.208333333328</v>
      </c>
      <c r="N60">
        <v>1443934800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s="4" t="s">
        <v>2038</v>
      </c>
      <c r="T60" t="s">
        <v>2039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8">
        <f t="shared" si="1"/>
        <v>42898.208333333328</v>
      </c>
      <c r="N61">
        <v>1498539600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s="4" t="s">
        <v>2038</v>
      </c>
      <c r="T61" t="s">
        <v>2039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8">
        <f t="shared" si="1"/>
        <v>41107.208333333336</v>
      </c>
      <c r="N62">
        <v>1342760400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s="4" t="s">
        <v>2038</v>
      </c>
      <c r="T62" t="s">
        <v>2039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8">
        <f t="shared" si="1"/>
        <v>40595.25</v>
      </c>
      <c r="N63">
        <v>1301720400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s="4" t="s">
        <v>2038</v>
      </c>
      <c r="T63" t="s">
        <v>2039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8">
        <f t="shared" si="1"/>
        <v>42160.208333333328</v>
      </c>
      <c r="N64">
        <v>1433566800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s="4" t="s">
        <v>2036</v>
      </c>
      <c r="T64" t="s">
        <v>2037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8">
        <f t="shared" si="1"/>
        <v>42853.208333333328</v>
      </c>
      <c r="N65">
        <v>1493874000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s="4" t="s">
        <v>2038</v>
      </c>
      <c r="T65" t="s">
        <v>2039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8">
        <f t="shared" si="1"/>
        <v>43283.208333333328</v>
      </c>
      <c r="N66">
        <v>1531803600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s="4" t="s">
        <v>2036</v>
      </c>
      <c r="T66" t="s">
        <v>2037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ROUND((E67/D67)*100,0)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8">
        <f t="shared" ref="M67:M130" si="5">(((L67/60)/60)/24)+DATE(1970,1,1)</f>
        <v>40570.25</v>
      </c>
      <c r="N67">
        <v>1296712800</v>
      </c>
      <c r="O67" s="8">
        <f t="shared" ref="O67:O130" si="6">(((N67/60)/60)/24)+DATE(1970,1,1)</f>
        <v>40577.25</v>
      </c>
      <c r="P67" t="b">
        <v>0</v>
      </c>
      <c r="Q67" t="b">
        <v>0</v>
      </c>
      <c r="R67" t="s">
        <v>33</v>
      </c>
      <c r="S67" s="4" t="s">
        <v>2038</v>
      </c>
      <c r="T67" t="s">
        <v>2039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ROUND(E68/H68,2)</f>
        <v>108.92</v>
      </c>
      <c r="J68" t="s">
        <v>21</v>
      </c>
      <c r="K68" t="s">
        <v>22</v>
      </c>
      <c r="L68">
        <v>1428469200</v>
      </c>
      <c r="M68" s="8">
        <f t="shared" si="5"/>
        <v>42102.208333333328</v>
      </c>
      <c r="N68">
        <v>1428901200</v>
      </c>
      <c r="O68" s="8">
        <f t="shared" si="6"/>
        <v>42107.208333333328</v>
      </c>
      <c r="P68" t="b">
        <v>0</v>
      </c>
      <c r="Q68" t="b">
        <v>1</v>
      </c>
      <c r="R68" t="s">
        <v>33</v>
      </c>
      <c r="S68" s="4" t="s">
        <v>2038</v>
      </c>
      <c r="T68" t="s">
        <v>2039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 s="8">
        <f t="shared" si="5"/>
        <v>40203.25</v>
      </c>
      <c r="N69">
        <v>1264831200</v>
      </c>
      <c r="O69" s="8">
        <f t="shared" si="6"/>
        <v>40208.25</v>
      </c>
      <c r="P69" t="b">
        <v>0</v>
      </c>
      <c r="Q69" t="b">
        <v>1</v>
      </c>
      <c r="R69" t="s">
        <v>65</v>
      </c>
      <c r="S69" s="4" t="s">
        <v>2036</v>
      </c>
      <c r="T69" t="s">
        <v>2045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8">
        <f t="shared" si="5"/>
        <v>42943.208333333328</v>
      </c>
      <c r="N70">
        <v>1505192400</v>
      </c>
      <c r="O70" s="8">
        <f t="shared" si="6"/>
        <v>42990.208333333328</v>
      </c>
      <c r="P70" t="b">
        <v>0</v>
      </c>
      <c r="Q70" t="b">
        <v>1</v>
      </c>
      <c r="R70" t="s">
        <v>33</v>
      </c>
      <c r="S70" s="4" t="s">
        <v>2038</v>
      </c>
      <c r="T70" t="s">
        <v>2039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8">
        <f t="shared" si="5"/>
        <v>40531.25</v>
      </c>
      <c r="N71">
        <v>1295676000</v>
      </c>
      <c r="O71" s="8">
        <f t="shared" si="6"/>
        <v>40565.25</v>
      </c>
      <c r="P71" t="b">
        <v>0</v>
      </c>
      <c r="Q71" t="b">
        <v>0</v>
      </c>
      <c r="R71" t="s">
        <v>33</v>
      </c>
      <c r="S71" s="4" t="s">
        <v>2038</v>
      </c>
      <c r="T71" t="s">
        <v>2039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8">
        <f t="shared" si="5"/>
        <v>40484.208333333336</v>
      </c>
      <c r="N72">
        <v>1292911200</v>
      </c>
      <c r="O72" s="8">
        <f t="shared" si="6"/>
        <v>40533.25</v>
      </c>
      <c r="P72" t="b">
        <v>0</v>
      </c>
      <c r="Q72" t="b">
        <v>1</v>
      </c>
      <c r="R72" t="s">
        <v>33</v>
      </c>
      <c r="S72" s="4" t="s">
        <v>2038</v>
      </c>
      <c r="T72" t="s">
        <v>2039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8">
        <f t="shared" si="5"/>
        <v>43799.25</v>
      </c>
      <c r="N73">
        <v>1575439200</v>
      </c>
      <c r="O73" s="8">
        <f t="shared" si="6"/>
        <v>43803.25</v>
      </c>
      <c r="P73" t="b">
        <v>0</v>
      </c>
      <c r="Q73" t="b">
        <v>0</v>
      </c>
      <c r="R73" t="s">
        <v>33</v>
      </c>
      <c r="S73" s="4" t="s">
        <v>2038</v>
      </c>
      <c r="T73" t="s">
        <v>2039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8">
        <f t="shared" si="5"/>
        <v>42186.208333333328</v>
      </c>
      <c r="N74">
        <v>1438837200</v>
      </c>
      <c r="O74" s="8">
        <f t="shared" si="6"/>
        <v>42222.208333333328</v>
      </c>
      <c r="P74" t="b">
        <v>0</v>
      </c>
      <c r="Q74" t="b">
        <v>0</v>
      </c>
      <c r="R74" t="s">
        <v>71</v>
      </c>
      <c r="S74" s="4" t="s">
        <v>2040</v>
      </c>
      <c r="T74" t="s">
        <v>2048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8">
        <f t="shared" si="5"/>
        <v>42701.25</v>
      </c>
      <c r="N75">
        <v>1480485600</v>
      </c>
      <c r="O75" s="8">
        <f t="shared" si="6"/>
        <v>42704.25</v>
      </c>
      <c r="P75" t="b">
        <v>0</v>
      </c>
      <c r="Q75" t="b">
        <v>0</v>
      </c>
      <c r="R75" t="s">
        <v>159</v>
      </c>
      <c r="S75" s="4" t="s">
        <v>2034</v>
      </c>
      <c r="T75" t="s">
        <v>2057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8">
        <f t="shared" si="5"/>
        <v>42456.208333333328</v>
      </c>
      <c r="N76">
        <v>1459141200</v>
      </c>
      <c r="O76" s="8">
        <f t="shared" si="6"/>
        <v>42457.208333333328</v>
      </c>
      <c r="P76" t="b">
        <v>0</v>
      </c>
      <c r="Q76" t="b">
        <v>0</v>
      </c>
      <c r="R76" t="s">
        <v>148</v>
      </c>
      <c r="S76" s="4" t="s">
        <v>2034</v>
      </c>
      <c r="T76" t="s">
        <v>2056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8">
        <f t="shared" si="5"/>
        <v>43296.208333333328</v>
      </c>
      <c r="N77">
        <v>1532322000</v>
      </c>
      <c r="O77" s="8">
        <f t="shared" si="6"/>
        <v>43304.208333333328</v>
      </c>
      <c r="P77" t="b">
        <v>0</v>
      </c>
      <c r="Q77" t="b">
        <v>0</v>
      </c>
      <c r="R77" t="s">
        <v>122</v>
      </c>
      <c r="S77" s="4" t="s">
        <v>2053</v>
      </c>
      <c r="T77" t="s">
        <v>2054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8">
        <f t="shared" si="5"/>
        <v>42027.25</v>
      </c>
      <c r="N78">
        <v>1426222800</v>
      </c>
      <c r="O78" s="8">
        <f t="shared" si="6"/>
        <v>42076.208333333328</v>
      </c>
      <c r="P78" t="b">
        <v>1</v>
      </c>
      <c r="Q78" t="b">
        <v>1</v>
      </c>
      <c r="R78" t="s">
        <v>33</v>
      </c>
      <c r="S78" s="4" t="s">
        <v>2038</v>
      </c>
      <c r="T78" t="s">
        <v>2039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8">
        <f t="shared" si="5"/>
        <v>40448.208333333336</v>
      </c>
      <c r="N79">
        <v>1286773200</v>
      </c>
      <c r="O79" s="8">
        <f t="shared" si="6"/>
        <v>40462.208333333336</v>
      </c>
      <c r="P79" t="b">
        <v>0</v>
      </c>
      <c r="Q79" t="b">
        <v>1</v>
      </c>
      <c r="R79" t="s">
        <v>71</v>
      </c>
      <c r="S79" s="4" t="s">
        <v>2040</v>
      </c>
      <c r="T79" t="s">
        <v>2048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8">
        <f t="shared" si="5"/>
        <v>43206.208333333328</v>
      </c>
      <c r="N80">
        <v>1523941200</v>
      </c>
      <c r="O80" s="8">
        <f t="shared" si="6"/>
        <v>43207.208333333328</v>
      </c>
      <c r="P80" t="b">
        <v>0</v>
      </c>
      <c r="Q80" t="b">
        <v>0</v>
      </c>
      <c r="R80" t="s">
        <v>206</v>
      </c>
      <c r="S80" s="4" t="s">
        <v>2046</v>
      </c>
      <c r="T80" t="s">
        <v>2058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8">
        <f t="shared" si="5"/>
        <v>43267.208333333328</v>
      </c>
      <c r="N81">
        <v>1529557200</v>
      </c>
      <c r="O81" s="8">
        <f t="shared" si="6"/>
        <v>43272.208333333328</v>
      </c>
      <c r="P81" t="b">
        <v>0</v>
      </c>
      <c r="Q81" t="b">
        <v>0</v>
      </c>
      <c r="R81" t="s">
        <v>33</v>
      </c>
      <c r="S81" s="4" t="s">
        <v>2038</v>
      </c>
      <c r="T81" t="s">
        <v>2039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8">
        <f t="shared" si="5"/>
        <v>42976.208333333328</v>
      </c>
      <c r="N82">
        <v>1506574800</v>
      </c>
      <c r="O82" s="8">
        <f t="shared" si="6"/>
        <v>43006.208333333328</v>
      </c>
      <c r="P82" t="b">
        <v>0</v>
      </c>
      <c r="Q82" t="b">
        <v>0</v>
      </c>
      <c r="R82" t="s">
        <v>89</v>
      </c>
      <c r="S82" s="4" t="s">
        <v>2049</v>
      </c>
      <c r="T82" t="s">
        <v>2050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8">
        <f t="shared" si="5"/>
        <v>43062.25</v>
      </c>
      <c r="N83">
        <v>1513576800</v>
      </c>
      <c r="O83" s="8">
        <f t="shared" si="6"/>
        <v>43087.25</v>
      </c>
      <c r="P83" t="b">
        <v>0</v>
      </c>
      <c r="Q83" t="b">
        <v>0</v>
      </c>
      <c r="R83" t="s">
        <v>23</v>
      </c>
      <c r="S83" s="4" t="s">
        <v>2034</v>
      </c>
      <c r="T83" t="s">
        <v>2035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8">
        <f t="shared" si="5"/>
        <v>43482.25</v>
      </c>
      <c r="N84">
        <v>1548309600</v>
      </c>
      <c r="O84" s="8">
        <f t="shared" si="6"/>
        <v>43489.25</v>
      </c>
      <c r="P84" t="b">
        <v>0</v>
      </c>
      <c r="Q84" t="b">
        <v>1</v>
      </c>
      <c r="R84" t="s">
        <v>89</v>
      </c>
      <c r="S84" s="4" t="s">
        <v>2049</v>
      </c>
      <c r="T84" t="s">
        <v>2050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8">
        <f t="shared" si="5"/>
        <v>42579.208333333328</v>
      </c>
      <c r="N85">
        <v>1471582800</v>
      </c>
      <c r="O85" s="8">
        <f t="shared" si="6"/>
        <v>42601.208333333328</v>
      </c>
      <c r="P85" t="b">
        <v>0</v>
      </c>
      <c r="Q85" t="b">
        <v>0</v>
      </c>
      <c r="R85" t="s">
        <v>50</v>
      </c>
      <c r="S85" s="4" t="s">
        <v>2034</v>
      </c>
      <c r="T85" t="s">
        <v>2042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8">
        <f t="shared" si="5"/>
        <v>41118.208333333336</v>
      </c>
      <c r="N86">
        <v>1344315600</v>
      </c>
      <c r="O86" s="8">
        <f t="shared" si="6"/>
        <v>41128.208333333336</v>
      </c>
      <c r="P86" t="b">
        <v>0</v>
      </c>
      <c r="Q86" t="b">
        <v>0</v>
      </c>
      <c r="R86" t="s">
        <v>65</v>
      </c>
      <c r="S86" s="4" t="s">
        <v>2036</v>
      </c>
      <c r="T86" t="s">
        <v>2045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8">
        <f t="shared" si="5"/>
        <v>40797.208333333336</v>
      </c>
      <c r="N87">
        <v>1316408400</v>
      </c>
      <c r="O87" s="8">
        <f t="shared" si="6"/>
        <v>40805.208333333336</v>
      </c>
      <c r="P87" t="b">
        <v>0</v>
      </c>
      <c r="Q87" t="b">
        <v>0</v>
      </c>
      <c r="R87" t="s">
        <v>60</v>
      </c>
      <c r="S87" s="4" t="s">
        <v>2034</v>
      </c>
      <c r="T87" t="s">
        <v>2044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8">
        <f t="shared" si="5"/>
        <v>42128.208333333328</v>
      </c>
      <c r="N88">
        <v>1431838800</v>
      </c>
      <c r="O88" s="8">
        <f t="shared" si="6"/>
        <v>42141.208333333328</v>
      </c>
      <c r="P88" t="b">
        <v>1</v>
      </c>
      <c r="Q88" t="b">
        <v>0</v>
      </c>
      <c r="R88" t="s">
        <v>33</v>
      </c>
      <c r="S88" s="4" t="s">
        <v>2038</v>
      </c>
      <c r="T88" t="s">
        <v>2039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8">
        <f t="shared" si="5"/>
        <v>40610.25</v>
      </c>
      <c r="N89">
        <v>1300510800</v>
      </c>
      <c r="O89" s="8">
        <f t="shared" si="6"/>
        <v>40621.208333333336</v>
      </c>
      <c r="P89" t="b">
        <v>0</v>
      </c>
      <c r="Q89" t="b">
        <v>1</v>
      </c>
      <c r="R89" t="s">
        <v>23</v>
      </c>
      <c r="S89" s="4" t="s">
        <v>2034</v>
      </c>
      <c r="T89" t="s">
        <v>2035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8">
        <f t="shared" si="5"/>
        <v>42110.208333333328</v>
      </c>
      <c r="N90">
        <v>1431061200</v>
      </c>
      <c r="O90" s="8">
        <f t="shared" si="6"/>
        <v>42132.208333333328</v>
      </c>
      <c r="P90" t="b">
        <v>0</v>
      </c>
      <c r="Q90" t="b">
        <v>0</v>
      </c>
      <c r="R90" t="s">
        <v>206</v>
      </c>
      <c r="S90" s="4" t="s">
        <v>2046</v>
      </c>
      <c r="T90" t="s">
        <v>2058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8">
        <f t="shared" si="5"/>
        <v>40283.208333333336</v>
      </c>
      <c r="N91">
        <v>1271480400</v>
      </c>
      <c r="O91" s="8">
        <f t="shared" si="6"/>
        <v>40285.208333333336</v>
      </c>
      <c r="P91" t="b">
        <v>0</v>
      </c>
      <c r="Q91" t="b">
        <v>0</v>
      </c>
      <c r="R91" t="s">
        <v>33</v>
      </c>
      <c r="S91" s="4" t="s">
        <v>2038</v>
      </c>
      <c r="T91" t="s">
        <v>2039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8">
        <f t="shared" si="5"/>
        <v>42425.25</v>
      </c>
      <c r="N92">
        <v>1456380000</v>
      </c>
      <c r="O92" s="8">
        <f t="shared" si="6"/>
        <v>42425.25</v>
      </c>
      <c r="P92" t="b">
        <v>0</v>
      </c>
      <c r="Q92" t="b">
        <v>1</v>
      </c>
      <c r="R92" t="s">
        <v>33</v>
      </c>
      <c r="S92" s="4" t="s">
        <v>2038</v>
      </c>
      <c r="T92" t="s">
        <v>2039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8">
        <f t="shared" si="5"/>
        <v>42588.208333333328</v>
      </c>
      <c r="N93">
        <v>1472878800</v>
      </c>
      <c r="O93" s="8">
        <f t="shared" si="6"/>
        <v>42616.208333333328</v>
      </c>
      <c r="P93" t="b">
        <v>0</v>
      </c>
      <c r="Q93" t="b">
        <v>0</v>
      </c>
      <c r="R93" t="s">
        <v>206</v>
      </c>
      <c r="S93" s="4" t="s">
        <v>2046</v>
      </c>
      <c r="T93" t="s">
        <v>2058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8">
        <f t="shared" si="5"/>
        <v>40352.208333333336</v>
      </c>
      <c r="N94">
        <v>1277355600</v>
      </c>
      <c r="O94" s="8">
        <f t="shared" si="6"/>
        <v>40353.208333333336</v>
      </c>
      <c r="P94" t="b">
        <v>0</v>
      </c>
      <c r="Q94" t="b">
        <v>1</v>
      </c>
      <c r="R94" t="s">
        <v>89</v>
      </c>
      <c r="S94" s="4" t="s">
        <v>2049</v>
      </c>
      <c r="T94" t="s">
        <v>2050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8">
        <f t="shared" si="5"/>
        <v>41202.208333333336</v>
      </c>
      <c r="N95">
        <v>1351054800</v>
      </c>
      <c r="O95" s="8">
        <f t="shared" si="6"/>
        <v>41206.208333333336</v>
      </c>
      <c r="P95" t="b">
        <v>0</v>
      </c>
      <c r="Q95" t="b">
        <v>1</v>
      </c>
      <c r="R95" t="s">
        <v>33</v>
      </c>
      <c r="S95" s="4" t="s">
        <v>2038</v>
      </c>
      <c r="T95" t="s">
        <v>2039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8">
        <f t="shared" si="5"/>
        <v>43562.208333333328</v>
      </c>
      <c r="N96">
        <v>1555563600</v>
      </c>
      <c r="O96" s="8">
        <f t="shared" si="6"/>
        <v>43573.208333333328</v>
      </c>
      <c r="P96" t="b">
        <v>0</v>
      </c>
      <c r="Q96" t="b">
        <v>0</v>
      </c>
      <c r="R96" t="s">
        <v>28</v>
      </c>
      <c r="S96" s="4" t="s">
        <v>2036</v>
      </c>
      <c r="T96" t="s">
        <v>2037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8">
        <f t="shared" si="5"/>
        <v>43752.208333333328</v>
      </c>
      <c r="N97">
        <v>1571634000</v>
      </c>
      <c r="O97" s="8">
        <f t="shared" si="6"/>
        <v>43759.208333333328</v>
      </c>
      <c r="P97" t="b">
        <v>0</v>
      </c>
      <c r="Q97" t="b">
        <v>0</v>
      </c>
      <c r="R97" t="s">
        <v>42</v>
      </c>
      <c r="S97" s="4" t="s">
        <v>2040</v>
      </c>
      <c r="T97" t="s">
        <v>2041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8">
        <f t="shared" si="5"/>
        <v>40612.25</v>
      </c>
      <c r="N98">
        <v>1300856400</v>
      </c>
      <c r="O98" s="8">
        <f t="shared" si="6"/>
        <v>40625.208333333336</v>
      </c>
      <c r="P98" t="b">
        <v>0</v>
      </c>
      <c r="Q98" t="b">
        <v>0</v>
      </c>
      <c r="R98" t="s">
        <v>33</v>
      </c>
      <c r="S98" s="4" t="s">
        <v>2038</v>
      </c>
      <c r="T98" t="s">
        <v>2039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8">
        <f t="shared" si="5"/>
        <v>42180.208333333328</v>
      </c>
      <c r="N99">
        <v>1439874000</v>
      </c>
      <c r="O99" s="8">
        <f t="shared" si="6"/>
        <v>42234.208333333328</v>
      </c>
      <c r="P99" t="b">
        <v>0</v>
      </c>
      <c r="Q99" t="b">
        <v>0</v>
      </c>
      <c r="R99" t="s">
        <v>17</v>
      </c>
      <c r="S99" s="4" t="s">
        <v>2032</v>
      </c>
      <c r="T99" t="s">
        <v>2033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8">
        <f t="shared" si="5"/>
        <v>42212.208333333328</v>
      </c>
      <c r="N100">
        <v>1438318800</v>
      </c>
      <c r="O100" s="8">
        <f t="shared" si="6"/>
        <v>42216.208333333328</v>
      </c>
      <c r="P100" t="b">
        <v>0</v>
      </c>
      <c r="Q100" t="b">
        <v>0</v>
      </c>
      <c r="R100" t="s">
        <v>89</v>
      </c>
      <c r="S100" s="4" t="s">
        <v>2049</v>
      </c>
      <c r="T100" t="s">
        <v>2050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8">
        <f t="shared" si="5"/>
        <v>41968.25</v>
      </c>
      <c r="N101">
        <v>1419400800</v>
      </c>
      <c r="O101" s="8">
        <f t="shared" si="6"/>
        <v>41997.25</v>
      </c>
      <c r="P101" t="b">
        <v>0</v>
      </c>
      <c r="Q101" t="b">
        <v>0</v>
      </c>
      <c r="R101" t="s">
        <v>33</v>
      </c>
      <c r="S101" s="4" t="s">
        <v>2038</v>
      </c>
      <c r="T101" t="s">
        <v>2039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8">
        <f t="shared" si="5"/>
        <v>40835.208333333336</v>
      </c>
      <c r="N102">
        <v>1320555600</v>
      </c>
      <c r="O102" s="8">
        <f t="shared" si="6"/>
        <v>40853.208333333336</v>
      </c>
      <c r="P102" t="b">
        <v>0</v>
      </c>
      <c r="Q102" t="b">
        <v>0</v>
      </c>
      <c r="R102" t="s">
        <v>33</v>
      </c>
      <c r="S102" s="4" t="s">
        <v>2038</v>
      </c>
      <c r="T102" t="s">
        <v>2039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8">
        <f t="shared" si="5"/>
        <v>42056.25</v>
      </c>
      <c r="N103">
        <v>1425103200</v>
      </c>
      <c r="O103" s="8">
        <f t="shared" si="6"/>
        <v>42063.25</v>
      </c>
      <c r="P103" t="b">
        <v>0</v>
      </c>
      <c r="Q103" t="b">
        <v>1</v>
      </c>
      <c r="R103" t="s">
        <v>50</v>
      </c>
      <c r="S103" s="4" t="s">
        <v>2034</v>
      </c>
      <c r="T103" t="s">
        <v>2042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8">
        <f t="shared" si="5"/>
        <v>43234.208333333328</v>
      </c>
      <c r="N104">
        <v>1526878800</v>
      </c>
      <c r="O104" s="8">
        <f t="shared" si="6"/>
        <v>43241.208333333328</v>
      </c>
      <c r="P104" t="b">
        <v>0</v>
      </c>
      <c r="Q104" t="b">
        <v>1</v>
      </c>
      <c r="R104" t="s">
        <v>65</v>
      </c>
      <c r="S104" s="4" t="s">
        <v>2036</v>
      </c>
      <c r="T104" t="s">
        <v>2045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8">
        <f t="shared" si="5"/>
        <v>40475.208333333336</v>
      </c>
      <c r="N105">
        <v>1288674000</v>
      </c>
      <c r="O105" s="8">
        <f t="shared" si="6"/>
        <v>40484.208333333336</v>
      </c>
      <c r="P105" t="b">
        <v>0</v>
      </c>
      <c r="Q105" t="b">
        <v>0</v>
      </c>
      <c r="R105" t="s">
        <v>50</v>
      </c>
      <c r="S105" s="4" t="s">
        <v>2034</v>
      </c>
      <c r="T105" t="s">
        <v>2042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8">
        <f t="shared" si="5"/>
        <v>42878.208333333328</v>
      </c>
      <c r="N106">
        <v>1495602000</v>
      </c>
      <c r="O106" s="8">
        <f t="shared" si="6"/>
        <v>42879.208333333328</v>
      </c>
      <c r="P106" t="b">
        <v>0</v>
      </c>
      <c r="Q106" t="b">
        <v>0</v>
      </c>
      <c r="R106" t="s">
        <v>60</v>
      </c>
      <c r="S106" s="4" t="s">
        <v>2034</v>
      </c>
      <c r="T106" t="s">
        <v>2044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8">
        <f t="shared" si="5"/>
        <v>41366.208333333336</v>
      </c>
      <c r="N107">
        <v>1366434000</v>
      </c>
      <c r="O107" s="8">
        <f t="shared" si="6"/>
        <v>41384.208333333336</v>
      </c>
      <c r="P107" t="b">
        <v>0</v>
      </c>
      <c r="Q107" t="b">
        <v>0</v>
      </c>
      <c r="R107" t="s">
        <v>28</v>
      </c>
      <c r="S107" s="4" t="s">
        <v>2036</v>
      </c>
      <c r="T107" t="s">
        <v>2037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8">
        <f t="shared" si="5"/>
        <v>43716.208333333328</v>
      </c>
      <c r="N108">
        <v>1568350800</v>
      </c>
      <c r="O108" s="8">
        <f t="shared" si="6"/>
        <v>43721.208333333328</v>
      </c>
      <c r="P108" t="b">
        <v>0</v>
      </c>
      <c r="Q108" t="b">
        <v>0</v>
      </c>
      <c r="R108" t="s">
        <v>33</v>
      </c>
      <c r="S108" s="4" t="s">
        <v>2038</v>
      </c>
      <c r="T108" t="s">
        <v>2039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8">
        <f t="shared" si="5"/>
        <v>43213.208333333328</v>
      </c>
      <c r="N109">
        <v>1525928400</v>
      </c>
      <c r="O109" s="8">
        <f t="shared" si="6"/>
        <v>43230.208333333328</v>
      </c>
      <c r="P109" t="b">
        <v>0</v>
      </c>
      <c r="Q109" t="b">
        <v>1</v>
      </c>
      <c r="R109" t="s">
        <v>33</v>
      </c>
      <c r="S109" s="4" t="s">
        <v>2038</v>
      </c>
      <c r="T109" t="s">
        <v>2039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8">
        <f t="shared" si="5"/>
        <v>41005.208333333336</v>
      </c>
      <c r="N110">
        <v>1336885200</v>
      </c>
      <c r="O110" s="8">
        <f t="shared" si="6"/>
        <v>41042.208333333336</v>
      </c>
      <c r="P110" t="b">
        <v>0</v>
      </c>
      <c r="Q110" t="b">
        <v>0</v>
      </c>
      <c r="R110" t="s">
        <v>42</v>
      </c>
      <c r="S110" s="4" t="s">
        <v>2040</v>
      </c>
      <c r="T110" t="s">
        <v>2041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8">
        <f t="shared" si="5"/>
        <v>41651.25</v>
      </c>
      <c r="N111">
        <v>1389679200</v>
      </c>
      <c r="O111" s="8">
        <f t="shared" si="6"/>
        <v>41653.25</v>
      </c>
      <c r="P111" t="b">
        <v>0</v>
      </c>
      <c r="Q111" t="b">
        <v>0</v>
      </c>
      <c r="R111" t="s">
        <v>269</v>
      </c>
      <c r="S111" s="4" t="s">
        <v>2040</v>
      </c>
      <c r="T111" t="s">
        <v>2059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8">
        <f t="shared" si="5"/>
        <v>43354.208333333328</v>
      </c>
      <c r="N112">
        <v>1538283600</v>
      </c>
      <c r="O112" s="8">
        <f t="shared" si="6"/>
        <v>43373.208333333328</v>
      </c>
      <c r="P112" t="b">
        <v>0</v>
      </c>
      <c r="Q112" t="b">
        <v>0</v>
      </c>
      <c r="R112" t="s">
        <v>17</v>
      </c>
      <c r="S112" s="4" t="s">
        <v>2032</v>
      </c>
      <c r="T112" t="s">
        <v>2033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8">
        <f t="shared" si="5"/>
        <v>41174.208333333336</v>
      </c>
      <c r="N113">
        <v>1348808400</v>
      </c>
      <c r="O113" s="8">
        <f t="shared" si="6"/>
        <v>41180.208333333336</v>
      </c>
      <c r="P113" t="b">
        <v>0</v>
      </c>
      <c r="Q113" t="b">
        <v>0</v>
      </c>
      <c r="R113" t="s">
        <v>133</v>
      </c>
      <c r="S113" s="4" t="s">
        <v>2046</v>
      </c>
      <c r="T113" t="s">
        <v>2055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8">
        <f t="shared" si="5"/>
        <v>41875.208333333336</v>
      </c>
      <c r="N114">
        <v>1410152400</v>
      </c>
      <c r="O114" s="8">
        <f t="shared" si="6"/>
        <v>41890.208333333336</v>
      </c>
      <c r="P114" t="b">
        <v>0</v>
      </c>
      <c r="Q114" t="b">
        <v>0</v>
      </c>
      <c r="R114" t="s">
        <v>28</v>
      </c>
      <c r="S114" s="4" t="s">
        <v>2036</v>
      </c>
      <c r="T114" t="s">
        <v>2037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8">
        <f t="shared" si="5"/>
        <v>42990.208333333328</v>
      </c>
      <c r="N115">
        <v>1505797200</v>
      </c>
      <c r="O115" s="8">
        <f t="shared" si="6"/>
        <v>42997.208333333328</v>
      </c>
      <c r="P115" t="b">
        <v>0</v>
      </c>
      <c r="Q115" t="b">
        <v>0</v>
      </c>
      <c r="R115" t="s">
        <v>17</v>
      </c>
      <c r="S115" s="4" t="s">
        <v>2032</v>
      </c>
      <c r="T115" t="s">
        <v>2033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8">
        <f t="shared" si="5"/>
        <v>43564.208333333328</v>
      </c>
      <c r="N116">
        <v>1554872400</v>
      </c>
      <c r="O116" s="8">
        <f t="shared" si="6"/>
        <v>43565.208333333328</v>
      </c>
      <c r="P116" t="b">
        <v>0</v>
      </c>
      <c r="Q116" t="b">
        <v>1</v>
      </c>
      <c r="R116" t="s">
        <v>65</v>
      </c>
      <c r="S116" s="4" t="s">
        <v>2036</v>
      </c>
      <c r="T116" t="s">
        <v>2045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8">
        <f t="shared" si="5"/>
        <v>43056.25</v>
      </c>
      <c r="N117">
        <v>1513922400</v>
      </c>
      <c r="O117" s="8">
        <f t="shared" si="6"/>
        <v>43091.25</v>
      </c>
      <c r="P117" t="b">
        <v>0</v>
      </c>
      <c r="Q117" t="b">
        <v>0</v>
      </c>
      <c r="R117" t="s">
        <v>119</v>
      </c>
      <c r="S117" s="4" t="s">
        <v>2046</v>
      </c>
      <c r="T117" t="s">
        <v>2052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8">
        <f t="shared" si="5"/>
        <v>42265.208333333328</v>
      </c>
      <c r="N118">
        <v>1442638800</v>
      </c>
      <c r="O118" s="8">
        <f t="shared" si="6"/>
        <v>42266.208333333328</v>
      </c>
      <c r="P118" t="b">
        <v>0</v>
      </c>
      <c r="Q118" t="b">
        <v>0</v>
      </c>
      <c r="R118" t="s">
        <v>33</v>
      </c>
      <c r="S118" s="4" t="s">
        <v>2038</v>
      </c>
      <c r="T118" t="s">
        <v>2039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8">
        <f t="shared" si="5"/>
        <v>40808.208333333336</v>
      </c>
      <c r="N119">
        <v>1317186000</v>
      </c>
      <c r="O119" s="8">
        <f t="shared" si="6"/>
        <v>40814.208333333336</v>
      </c>
      <c r="P119" t="b">
        <v>0</v>
      </c>
      <c r="Q119" t="b">
        <v>0</v>
      </c>
      <c r="R119" t="s">
        <v>269</v>
      </c>
      <c r="S119" s="4" t="s">
        <v>2040</v>
      </c>
      <c r="T119" t="s">
        <v>2059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8">
        <f t="shared" si="5"/>
        <v>41665.25</v>
      </c>
      <c r="N120">
        <v>1391234400</v>
      </c>
      <c r="O120" s="8">
        <f t="shared" si="6"/>
        <v>41671.25</v>
      </c>
      <c r="P120" t="b">
        <v>0</v>
      </c>
      <c r="Q120" t="b">
        <v>0</v>
      </c>
      <c r="R120" t="s">
        <v>122</v>
      </c>
      <c r="S120" s="4" t="s">
        <v>2053</v>
      </c>
      <c r="T120" t="s">
        <v>2054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8">
        <f t="shared" si="5"/>
        <v>41806.208333333336</v>
      </c>
      <c r="N121">
        <v>1404363600</v>
      </c>
      <c r="O121" s="8">
        <f t="shared" si="6"/>
        <v>41823.208333333336</v>
      </c>
      <c r="P121" t="b">
        <v>0</v>
      </c>
      <c r="Q121" t="b">
        <v>1</v>
      </c>
      <c r="R121" t="s">
        <v>42</v>
      </c>
      <c r="S121" s="4" t="s">
        <v>2040</v>
      </c>
      <c r="T121" t="s">
        <v>2041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8">
        <f t="shared" si="5"/>
        <v>42111.208333333328</v>
      </c>
      <c r="N122">
        <v>1429592400</v>
      </c>
      <c r="O122" s="8">
        <f t="shared" si="6"/>
        <v>42115.208333333328</v>
      </c>
      <c r="P122" t="b">
        <v>0</v>
      </c>
      <c r="Q122" t="b">
        <v>1</v>
      </c>
      <c r="R122" t="s">
        <v>292</v>
      </c>
      <c r="S122" s="4" t="s">
        <v>2049</v>
      </c>
      <c r="T122" t="s">
        <v>2060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8">
        <f t="shared" si="5"/>
        <v>41917.208333333336</v>
      </c>
      <c r="N123">
        <v>1413608400</v>
      </c>
      <c r="O123" s="8">
        <f t="shared" si="6"/>
        <v>41930.208333333336</v>
      </c>
      <c r="P123" t="b">
        <v>0</v>
      </c>
      <c r="Q123" t="b">
        <v>0</v>
      </c>
      <c r="R123" t="s">
        <v>89</v>
      </c>
      <c r="S123" s="4" t="s">
        <v>2049</v>
      </c>
      <c r="T123" t="s">
        <v>2050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8">
        <f t="shared" si="5"/>
        <v>41970.25</v>
      </c>
      <c r="N124">
        <v>1419400800</v>
      </c>
      <c r="O124" s="8">
        <f t="shared" si="6"/>
        <v>41997.25</v>
      </c>
      <c r="P124" t="b">
        <v>0</v>
      </c>
      <c r="Q124" t="b">
        <v>0</v>
      </c>
      <c r="R124" t="s">
        <v>119</v>
      </c>
      <c r="S124" s="4" t="s">
        <v>2046</v>
      </c>
      <c r="T124" t="s">
        <v>2052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8">
        <f t="shared" si="5"/>
        <v>42332.25</v>
      </c>
      <c r="N125">
        <v>1448604000</v>
      </c>
      <c r="O125" s="8">
        <f t="shared" si="6"/>
        <v>42335.25</v>
      </c>
      <c r="P125" t="b">
        <v>1</v>
      </c>
      <c r="Q125" t="b">
        <v>0</v>
      </c>
      <c r="R125" t="s">
        <v>33</v>
      </c>
      <c r="S125" s="4" t="s">
        <v>2038</v>
      </c>
      <c r="T125" t="s">
        <v>2039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8">
        <f t="shared" si="5"/>
        <v>43598.208333333328</v>
      </c>
      <c r="N126">
        <v>1562302800</v>
      </c>
      <c r="O126" s="8">
        <f t="shared" si="6"/>
        <v>43651.208333333328</v>
      </c>
      <c r="P126" t="b">
        <v>0</v>
      </c>
      <c r="Q126" t="b">
        <v>0</v>
      </c>
      <c r="R126" t="s">
        <v>122</v>
      </c>
      <c r="S126" s="4" t="s">
        <v>2053</v>
      </c>
      <c r="T126" t="s">
        <v>2054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8">
        <f t="shared" si="5"/>
        <v>43362.208333333328</v>
      </c>
      <c r="N127">
        <v>1537678800</v>
      </c>
      <c r="O127" s="8">
        <f t="shared" si="6"/>
        <v>43366.208333333328</v>
      </c>
      <c r="P127" t="b">
        <v>0</v>
      </c>
      <c r="Q127" t="b">
        <v>0</v>
      </c>
      <c r="R127" t="s">
        <v>33</v>
      </c>
      <c r="S127" s="4" t="s">
        <v>2038</v>
      </c>
      <c r="T127" t="s">
        <v>2039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8">
        <f t="shared" si="5"/>
        <v>42596.208333333328</v>
      </c>
      <c r="N128">
        <v>1473570000</v>
      </c>
      <c r="O128" s="8">
        <f t="shared" si="6"/>
        <v>42624.208333333328</v>
      </c>
      <c r="P128" t="b">
        <v>0</v>
      </c>
      <c r="Q128" t="b">
        <v>1</v>
      </c>
      <c r="R128" t="s">
        <v>33</v>
      </c>
      <c r="S128" s="4" t="s">
        <v>2038</v>
      </c>
      <c r="T128" t="s">
        <v>2039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8">
        <f t="shared" si="5"/>
        <v>40310.208333333336</v>
      </c>
      <c r="N129">
        <v>1273899600</v>
      </c>
      <c r="O129" s="8">
        <f t="shared" si="6"/>
        <v>40313.208333333336</v>
      </c>
      <c r="P129" t="b">
        <v>0</v>
      </c>
      <c r="Q129" t="b">
        <v>0</v>
      </c>
      <c r="R129" t="s">
        <v>33</v>
      </c>
      <c r="S129" s="4" t="s">
        <v>2038</v>
      </c>
      <c r="T129" t="s">
        <v>2039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8">
        <f t="shared" si="5"/>
        <v>40417.208333333336</v>
      </c>
      <c r="N130">
        <v>1284008400</v>
      </c>
      <c r="O130" s="8">
        <f t="shared" si="6"/>
        <v>40430.208333333336</v>
      </c>
      <c r="P130" t="b">
        <v>0</v>
      </c>
      <c r="Q130" t="b">
        <v>0</v>
      </c>
      <c r="R130" t="s">
        <v>23</v>
      </c>
      <c r="S130" s="4" t="s">
        <v>2034</v>
      </c>
      <c r="T130" t="s">
        <v>2035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ROUND((E131/D131)*100,0)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8">
        <f t="shared" ref="M131:M194" si="9">(((L131/60)/60)/24)+DATE(1970,1,1)</f>
        <v>42038.25</v>
      </c>
      <c r="N131">
        <v>1425103200</v>
      </c>
      <c r="O131" s="8">
        <f t="shared" ref="O131:O194" si="10">(((N131/60)/60)/24)+DATE(1970,1,1)</f>
        <v>42063.25</v>
      </c>
      <c r="P131" t="b">
        <v>0</v>
      </c>
      <c r="Q131" t="b">
        <v>0</v>
      </c>
      <c r="R131" t="s">
        <v>17</v>
      </c>
      <c r="S131" s="4" t="s">
        <v>2032</v>
      </c>
      <c r="T131" t="s">
        <v>2033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ROUND(E132/H132,2)</f>
        <v>28</v>
      </c>
      <c r="J132" t="s">
        <v>36</v>
      </c>
      <c r="K132" t="s">
        <v>37</v>
      </c>
      <c r="L132">
        <v>1319605200</v>
      </c>
      <c r="M132" s="8">
        <f t="shared" si="9"/>
        <v>40842.208333333336</v>
      </c>
      <c r="N132">
        <v>1320991200</v>
      </c>
      <c r="O132" s="8">
        <f t="shared" si="10"/>
        <v>40858.25</v>
      </c>
      <c r="P132" t="b">
        <v>0</v>
      </c>
      <c r="Q132" t="b">
        <v>0</v>
      </c>
      <c r="R132" t="s">
        <v>53</v>
      </c>
      <c r="S132" s="4" t="s">
        <v>2040</v>
      </c>
      <c r="T132" t="s">
        <v>2043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 s="8">
        <f t="shared" si="9"/>
        <v>41607.25</v>
      </c>
      <c r="N133">
        <v>1386828000</v>
      </c>
      <c r="O133" s="8">
        <f t="shared" si="10"/>
        <v>41620.25</v>
      </c>
      <c r="P133" t="b">
        <v>0</v>
      </c>
      <c r="Q133" t="b">
        <v>0</v>
      </c>
      <c r="R133" t="s">
        <v>28</v>
      </c>
      <c r="S133" s="4" t="s">
        <v>2036</v>
      </c>
      <c r="T133" t="s">
        <v>2037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8">
        <f t="shared" si="9"/>
        <v>43112.25</v>
      </c>
      <c r="N134">
        <v>1517119200</v>
      </c>
      <c r="O134" s="8">
        <f t="shared" si="10"/>
        <v>43128.25</v>
      </c>
      <c r="P134" t="b">
        <v>0</v>
      </c>
      <c r="Q134" t="b">
        <v>1</v>
      </c>
      <c r="R134" t="s">
        <v>33</v>
      </c>
      <c r="S134" s="4" t="s">
        <v>2038</v>
      </c>
      <c r="T134" t="s">
        <v>2039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8">
        <f t="shared" si="9"/>
        <v>40767.208333333336</v>
      </c>
      <c r="N135">
        <v>1315026000</v>
      </c>
      <c r="O135" s="8">
        <f t="shared" si="10"/>
        <v>40789.208333333336</v>
      </c>
      <c r="P135" t="b">
        <v>0</v>
      </c>
      <c r="Q135" t="b">
        <v>0</v>
      </c>
      <c r="R135" t="s">
        <v>319</v>
      </c>
      <c r="S135" s="4" t="s">
        <v>2034</v>
      </c>
      <c r="T135" t="s">
        <v>2061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8">
        <f t="shared" si="9"/>
        <v>40713.208333333336</v>
      </c>
      <c r="N136">
        <v>1312693200</v>
      </c>
      <c r="O136" s="8">
        <f t="shared" si="10"/>
        <v>40762.208333333336</v>
      </c>
      <c r="P136" t="b">
        <v>0</v>
      </c>
      <c r="Q136" t="b">
        <v>1</v>
      </c>
      <c r="R136" t="s">
        <v>42</v>
      </c>
      <c r="S136" s="4" t="s">
        <v>2040</v>
      </c>
      <c r="T136" t="s">
        <v>2041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8">
        <f t="shared" si="9"/>
        <v>41340.25</v>
      </c>
      <c r="N137">
        <v>1363064400</v>
      </c>
      <c r="O137" s="8">
        <f t="shared" si="10"/>
        <v>41345.208333333336</v>
      </c>
      <c r="P137" t="b">
        <v>0</v>
      </c>
      <c r="Q137" t="b">
        <v>1</v>
      </c>
      <c r="R137" t="s">
        <v>33</v>
      </c>
      <c r="S137" s="4" t="s">
        <v>2038</v>
      </c>
      <c r="T137" t="s">
        <v>2039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8">
        <f t="shared" si="9"/>
        <v>41797.208333333336</v>
      </c>
      <c r="N138">
        <v>1403154000</v>
      </c>
      <c r="O138" s="8">
        <f t="shared" si="10"/>
        <v>41809.208333333336</v>
      </c>
      <c r="P138" t="b">
        <v>0</v>
      </c>
      <c r="Q138" t="b">
        <v>1</v>
      </c>
      <c r="R138" t="s">
        <v>53</v>
      </c>
      <c r="S138" s="4" t="s">
        <v>2040</v>
      </c>
      <c r="T138" t="s">
        <v>2043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8">
        <f t="shared" si="9"/>
        <v>40457.208333333336</v>
      </c>
      <c r="N139">
        <v>1286859600</v>
      </c>
      <c r="O139" s="8">
        <f t="shared" si="10"/>
        <v>40463.208333333336</v>
      </c>
      <c r="P139" t="b">
        <v>0</v>
      </c>
      <c r="Q139" t="b">
        <v>0</v>
      </c>
      <c r="R139" t="s">
        <v>68</v>
      </c>
      <c r="S139" s="4" t="s">
        <v>2046</v>
      </c>
      <c r="T139" t="s">
        <v>2047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8">
        <f t="shared" si="9"/>
        <v>41180.208333333336</v>
      </c>
      <c r="N140">
        <v>1349326800</v>
      </c>
      <c r="O140" s="8">
        <f t="shared" si="10"/>
        <v>41186.208333333336</v>
      </c>
      <c r="P140" t="b">
        <v>0</v>
      </c>
      <c r="Q140" t="b">
        <v>0</v>
      </c>
      <c r="R140" t="s">
        <v>292</v>
      </c>
      <c r="S140" s="4" t="s">
        <v>2049</v>
      </c>
      <c r="T140" t="s">
        <v>2060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8">
        <f t="shared" si="9"/>
        <v>42115.208333333328</v>
      </c>
      <c r="N141">
        <v>1430974800</v>
      </c>
      <c r="O141" s="8">
        <f t="shared" si="10"/>
        <v>42131.208333333328</v>
      </c>
      <c r="P141" t="b">
        <v>0</v>
      </c>
      <c r="Q141" t="b">
        <v>1</v>
      </c>
      <c r="R141" t="s">
        <v>65</v>
      </c>
      <c r="S141" s="4" t="s">
        <v>2036</v>
      </c>
      <c r="T141" t="s">
        <v>2045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8">
        <f t="shared" si="9"/>
        <v>43156.25</v>
      </c>
      <c r="N142">
        <v>1519970400</v>
      </c>
      <c r="O142" s="8">
        <f t="shared" si="10"/>
        <v>43161.25</v>
      </c>
      <c r="P142" t="b">
        <v>0</v>
      </c>
      <c r="Q142" t="b">
        <v>0</v>
      </c>
      <c r="R142" t="s">
        <v>42</v>
      </c>
      <c r="S142" s="4" t="s">
        <v>2040</v>
      </c>
      <c r="T142" t="s">
        <v>2041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8">
        <f t="shared" si="9"/>
        <v>42167.208333333328</v>
      </c>
      <c r="N143">
        <v>1434603600</v>
      </c>
      <c r="O143" s="8">
        <f t="shared" si="10"/>
        <v>42173.208333333328</v>
      </c>
      <c r="P143" t="b">
        <v>0</v>
      </c>
      <c r="Q143" t="b">
        <v>0</v>
      </c>
      <c r="R143" t="s">
        <v>28</v>
      </c>
      <c r="S143" s="4" t="s">
        <v>2036</v>
      </c>
      <c r="T143" t="s">
        <v>2037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8">
        <f t="shared" si="9"/>
        <v>41005.208333333336</v>
      </c>
      <c r="N144">
        <v>1337230800</v>
      </c>
      <c r="O144" s="8">
        <f t="shared" si="10"/>
        <v>41046.208333333336</v>
      </c>
      <c r="P144" t="b">
        <v>0</v>
      </c>
      <c r="Q144" t="b">
        <v>0</v>
      </c>
      <c r="R144" t="s">
        <v>28</v>
      </c>
      <c r="S144" s="4" t="s">
        <v>2036</v>
      </c>
      <c r="T144" t="s">
        <v>2037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8">
        <f t="shared" si="9"/>
        <v>40357.208333333336</v>
      </c>
      <c r="N145">
        <v>1279429200</v>
      </c>
      <c r="O145" s="8">
        <f t="shared" si="10"/>
        <v>40377.208333333336</v>
      </c>
      <c r="P145" t="b">
        <v>0</v>
      </c>
      <c r="Q145" t="b">
        <v>0</v>
      </c>
      <c r="R145" t="s">
        <v>60</v>
      </c>
      <c r="S145" s="4" t="s">
        <v>2034</v>
      </c>
      <c r="T145" t="s">
        <v>2044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8">
        <f t="shared" si="9"/>
        <v>43633.208333333328</v>
      </c>
      <c r="N146">
        <v>1561438800</v>
      </c>
      <c r="O146" s="8">
        <f t="shared" si="10"/>
        <v>43641.208333333328</v>
      </c>
      <c r="P146" t="b">
        <v>0</v>
      </c>
      <c r="Q146" t="b">
        <v>0</v>
      </c>
      <c r="R146" t="s">
        <v>33</v>
      </c>
      <c r="S146" s="4" t="s">
        <v>2038</v>
      </c>
      <c r="T146" t="s">
        <v>2039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8">
        <f t="shared" si="9"/>
        <v>41889.208333333336</v>
      </c>
      <c r="N147">
        <v>1410498000</v>
      </c>
      <c r="O147" s="8">
        <f t="shared" si="10"/>
        <v>41894.208333333336</v>
      </c>
      <c r="P147" t="b">
        <v>0</v>
      </c>
      <c r="Q147" t="b">
        <v>0</v>
      </c>
      <c r="R147" t="s">
        <v>65</v>
      </c>
      <c r="S147" s="4" t="s">
        <v>2036</v>
      </c>
      <c r="T147" t="s">
        <v>2045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8">
        <f t="shared" si="9"/>
        <v>40855.25</v>
      </c>
      <c r="N148">
        <v>1322460000</v>
      </c>
      <c r="O148" s="8">
        <f t="shared" si="10"/>
        <v>40875.25</v>
      </c>
      <c r="P148" t="b">
        <v>0</v>
      </c>
      <c r="Q148" t="b">
        <v>0</v>
      </c>
      <c r="R148" t="s">
        <v>33</v>
      </c>
      <c r="S148" s="4" t="s">
        <v>2038</v>
      </c>
      <c r="T148" t="s">
        <v>2039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8">
        <f t="shared" si="9"/>
        <v>42534.208333333328</v>
      </c>
      <c r="N149">
        <v>1466312400</v>
      </c>
      <c r="O149" s="8">
        <f t="shared" si="10"/>
        <v>42540.208333333328</v>
      </c>
      <c r="P149" t="b">
        <v>0</v>
      </c>
      <c r="Q149" t="b">
        <v>1</v>
      </c>
      <c r="R149" t="s">
        <v>33</v>
      </c>
      <c r="S149" s="4" t="s">
        <v>2038</v>
      </c>
      <c r="T149" t="s">
        <v>2039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8">
        <f t="shared" si="9"/>
        <v>42941.208333333328</v>
      </c>
      <c r="N150">
        <v>1501736400</v>
      </c>
      <c r="O150" s="8">
        <f t="shared" si="10"/>
        <v>42950.208333333328</v>
      </c>
      <c r="P150" t="b">
        <v>0</v>
      </c>
      <c r="Q150" t="b">
        <v>0</v>
      </c>
      <c r="R150" t="s">
        <v>65</v>
      </c>
      <c r="S150" s="4" t="s">
        <v>2036</v>
      </c>
      <c r="T150" t="s">
        <v>2045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8">
        <f t="shared" si="9"/>
        <v>41275.25</v>
      </c>
      <c r="N151">
        <v>1361512800</v>
      </c>
      <c r="O151" s="8">
        <f t="shared" si="10"/>
        <v>41327.25</v>
      </c>
      <c r="P151" t="b">
        <v>0</v>
      </c>
      <c r="Q151" t="b">
        <v>0</v>
      </c>
      <c r="R151" t="s">
        <v>60</v>
      </c>
      <c r="S151" s="4" t="s">
        <v>2034</v>
      </c>
      <c r="T151" t="s">
        <v>2044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8">
        <f t="shared" si="9"/>
        <v>43450.25</v>
      </c>
      <c r="N152">
        <v>1545026400</v>
      </c>
      <c r="O152" s="8">
        <f t="shared" si="10"/>
        <v>43451.25</v>
      </c>
      <c r="P152" t="b">
        <v>0</v>
      </c>
      <c r="Q152" t="b">
        <v>0</v>
      </c>
      <c r="R152" t="s">
        <v>23</v>
      </c>
      <c r="S152" s="4" t="s">
        <v>2034</v>
      </c>
      <c r="T152" t="s">
        <v>2035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8">
        <f t="shared" si="9"/>
        <v>41799.208333333336</v>
      </c>
      <c r="N153">
        <v>1406696400</v>
      </c>
      <c r="O153" s="8">
        <f t="shared" si="10"/>
        <v>41850.208333333336</v>
      </c>
      <c r="P153" t="b">
        <v>0</v>
      </c>
      <c r="Q153" t="b">
        <v>0</v>
      </c>
      <c r="R153" t="s">
        <v>50</v>
      </c>
      <c r="S153" s="4" t="s">
        <v>2034</v>
      </c>
      <c r="T153" t="s">
        <v>2042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8">
        <f t="shared" si="9"/>
        <v>42783.25</v>
      </c>
      <c r="N154">
        <v>1487916000</v>
      </c>
      <c r="O154" s="8">
        <f t="shared" si="10"/>
        <v>42790.25</v>
      </c>
      <c r="P154" t="b">
        <v>0</v>
      </c>
      <c r="Q154" t="b">
        <v>0</v>
      </c>
      <c r="R154" t="s">
        <v>60</v>
      </c>
      <c r="S154" s="4" t="s">
        <v>2034</v>
      </c>
      <c r="T154" t="s">
        <v>2044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8">
        <f t="shared" si="9"/>
        <v>41201.208333333336</v>
      </c>
      <c r="N155">
        <v>1351141200</v>
      </c>
      <c r="O155" s="8">
        <f t="shared" si="10"/>
        <v>41207.208333333336</v>
      </c>
      <c r="P155" t="b">
        <v>0</v>
      </c>
      <c r="Q155" t="b">
        <v>0</v>
      </c>
      <c r="R155" t="s">
        <v>33</v>
      </c>
      <c r="S155" s="4" t="s">
        <v>2038</v>
      </c>
      <c r="T155" t="s">
        <v>2039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8">
        <f t="shared" si="9"/>
        <v>42502.208333333328</v>
      </c>
      <c r="N156">
        <v>1465016400</v>
      </c>
      <c r="O156" s="8">
        <f t="shared" si="10"/>
        <v>42525.208333333328</v>
      </c>
      <c r="P156" t="b">
        <v>0</v>
      </c>
      <c r="Q156" t="b">
        <v>1</v>
      </c>
      <c r="R156" t="s">
        <v>60</v>
      </c>
      <c r="S156" s="4" t="s">
        <v>2034</v>
      </c>
      <c r="T156" t="s">
        <v>2044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8">
        <f t="shared" si="9"/>
        <v>40262.208333333336</v>
      </c>
      <c r="N157">
        <v>1270789200</v>
      </c>
      <c r="O157" s="8">
        <f t="shared" si="10"/>
        <v>40277.208333333336</v>
      </c>
      <c r="P157" t="b">
        <v>0</v>
      </c>
      <c r="Q157" t="b">
        <v>0</v>
      </c>
      <c r="R157" t="s">
        <v>33</v>
      </c>
      <c r="S157" s="4" t="s">
        <v>2038</v>
      </c>
      <c r="T157" t="s">
        <v>2039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8">
        <f t="shared" si="9"/>
        <v>43743.208333333328</v>
      </c>
      <c r="N158">
        <v>1572325200</v>
      </c>
      <c r="O158" s="8">
        <f t="shared" si="10"/>
        <v>43767.208333333328</v>
      </c>
      <c r="P158" t="b">
        <v>0</v>
      </c>
      <c r="Q158" t="b">
        <v>0</v>
      </c>
      <c r="R158" t="s">
        <v>23</v>
      </c>
      <c r="S158" s="4" t="s">
        <v>2034</v>
      </c>
      <c r="T158" t="s">
        <v>2035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8">
        <f t="shared" si="9"/>
        <v>41638.25</v>
      </c>
      <c r="N159">
        <v>1389420000</v>
      </c>
      <c r="O159" s="8">
        <f t="shared" si="10"/>
        <v>41650.25</v>
      </c>
      <c r="P159" t="b">
        <v>0</v>
      </c>
      <c r="Q159" t="b">
        <v>0</v>
      </c>
      <c r="R159" t="s">
        <v>122</v>
      </c>
      <c r="S159" s="4" t="s">
        <v>2053</v>
      </c>
      <c r="T159" t="s">
        <v>2054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8">
        <f t="shared" si="9"/>
        <v>42346.25</v>
      </c>
      <c r="N160">
        <v>1449640800</v>
      </c>
      <c r="O160" s="8">
        <f t="shared" si="10"/>
        <v>42347.25</v>
      </c>
      <c r="P160" t="b">
        <v>0</v>
      </c>
      <c r="Q160" t="b">
        <v>0</v>
      </c>
      <c r="R160" t="s">
        <v>23</v>
      </c>
      <c r="S160" s="4" t="s">
        <v>2034</v>
      </c>
      <c r="T160" t="s">
        <v>2035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8">
        <f t="shared" si="9"/>
        <v>43551.208333333328</v>
      </c>
      <c r="N161">
        <v>1555218000</v>
      </c>
      <c r="O161" s="8">
        <f t="shared" si="10"/>
        <v>43569.208333333328</v>
      </c>
      <c r="P161" t="b">
        <v>0</v>
      </c>
      <c r="Q161" t="b">
        <v>1</v>
      </c>
      <c r="R161" t="s">
        <v>33</v>
      </c>
      <c r="S161" s="4" t="s">
        <v>2038</v>
      </c>
      <c r="T161" t="s">
        <v>2039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8">
        <f t="shared" si="9"/>
        <v>43582.208333333328</v>
      </c>
      <c r="N162">
        <v>1557723600</v>
      </c>
      <c r="O162" s="8">
        <f t="shared" si="10"/>
        <v>43598.208333333328</v>
      </c>
      <c r="P162" t="b">
        <v>0</v>
      </c>
      <c r="Q162" t="b">
        <v>0</v>
      </c>
      <c r="R162" t="s">
        <v>65</v>
      </c>
      <c r="S162" s="4" t="s">
        <v>2036</v>
      </c>
      <c r="T162" t="s">
        <v>2045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8">
        <f t="shared" si="9"/>
        <v>42270.208333333328</v>
      </c>
      <c r="N163">
        <v>1443502800</v>
      </c>
      <c r="O163" s="8">
        <f t="shared" si="10"/>
        <v>42276.208333333328</v>
      </c>
      <c r="P163" t="b">
        <v>0</v>
      </c>
      <c r="Q163" t="b">
        <v>1</v>
      </c>
      <c r="R163" t="s">
        <v>28</v>
      </c>
      <c r="S163" s="4" t="s">
        <v>2036</v>
      </c>
      <c r="T163" t="s">
        <v>2037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8">
        <f t="shared" si="9"/>
        <v>43442.25</v>
      </c>
      <c r="N164">
        <v>1546840800</v>
      </c>
      <c r="O164" s="8">
        <f t="shared" si="10"/>
        <v>43472.25</v>
      </c>
      <c r="P164" t="b">
        <v>0</v>
      </c>
      <c r="Q164" t="b">
        <v>0</v>
      </c>
      <c r="R164" t="s">
        <v>23</v>
      </c>
      <c r="S164" s="4" t="s">
        <v>2034</v>
      </c>
      <c r="T164" t="s">
        <v>2035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8">
        <f t="shared" si="9"/>
        <v>43028.208333333328</v>
      </c>
      <c r="N165">
        <v>1512712800</v>
      </c>
      <c r="O165" s="8">
        <f t="shared" si="10"/>
        <v>43077.25</v>
      </c>
      <c r="P165" t="b">
        <v>0</v>
      </c>
      <c r="Q165" t="b">
        <v>1</v>
      </c>
      <c r="R165" t="s">
        <v>122</v>
      </c>
      <c r="S165" s="4" t="s">
        <v>2053</v>
      </c>
      <c r="T165" t="s">
        <v>2054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8">
        <f t="shared" si="9"/>
        <v>43016.208333333328</v>
      </c>
      <c r="N166">
        <v>1507525200</v>
      </c>
      <c r="O166" s="8">
        <f t="shared" si="10"/>
        <v>43017.208333333328</v>
      </c>
      <c r="P166" t="b">
        <v>0</v>
      </c>
      <c r="Q166" t="b">
        <v>0</v>
      </c>
      <c r="R166" t="s">
        <v>33</v>
      </c>
      <c r="S166" s="4" t="s">
        <v>2038</v>
      </c>
      <c r="T166" t="s">
        <v>2039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8">
        <f t="shared" si="9"/>
        <v>42948.208333333328</v>
      </c>
      <c r="N167">
        <v>1504328400</v>
      </c>
      <c r="O167" s="8">
        <f t="shared" si="10"/>
        <v>42980.208333333328</v>
      </c>
      <c r="P167" t="b">
        <v>0</v>
      </c>
      <c r="Q167" t="b">
        <v>0</v>
      </c>
      <c r="R167" t="s">
        <v>28</v>
      </c>
      <c r="S167" s="4" t="s">
        <v>2036</v>
      </c>
      <c r="T167" t="s">
        <v>2037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8">
        <f t="shared" si="9"/>
        <v>40534.25</v>
      </c>
      <c r="N168">
        <v>1293343200</v>
      </c>
      <c r="O168" s="8">
        <f t="shared" si="10"/>
        <v>40538.25</v>
      </c>
      <c r="P168" t="b">
        <v>0</v>
      </c>
      <c r="Q168" t="b">
        <v>0</v>
      </c>
      <c r="R168" t="s">
        <v>122</v>
      </c>
      <c r="S168" s="4" t="s">
        <v>2053</v>
      </c>
      <c r="T168" t="s">
        <v>2054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8">
        <f t="shared" si="9"/>
        <v>41435.208333333336</v>
      </c>
      <c r="N169">
        <v>1371704400</v>
      </c>
      <c r="O169" s="8">
        <f t="shared" si="10"/>
        <v>41445.208333333336</v>
      </c>
      <c r="P169" t="b">
        <v>0</v>
      </c>
      <c r="Q169" t="b">
        <v>0</v>
      </c>
      <c r="R169" t="s">
        <v>33</v>
      </c>
      <c r="S169" s="4" t="s">
        <v>2038</v>
      </c>
      <c r="T169" t="s">
        <v>2039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8">
        <f t="shared" si="9"/>
        <v>43518.25</v>
      </c>
      <c r="N170">
        <v>1552798800</v>
      </c>
      <c r="O170" s="8">
        <f t="shared" si="10"/>
        <v>43541.208333333328</v>
      </c>
      <c r="P170" t="b">
        <v>0</v>
      </c>
      <c r="Q170" t="b">
        <v>1</v>
      </c>
      <c r="R170" t="s">
        <v>60</v>
      </c>
      <c r="S170" s="4" t="s">
        <v>2034</v>
      </c>
      <c r="T170" t="s">
        <v>2044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8">
        <f t="shared" si="9"/>
        <v>41077.208333333336</v>
      </c>
      <c r="N171">
        <v>1342328400</v>
      </c>
      <c r="O171" s="8">
        <f t="shared" si="10"/>
        <v>41105.208333333336</v>
      </c>
      <c r="P171" t="b">
        <v>0</v>
      </c>
      <c r="Q171" t="b">
        <v>1</v>
      </c>
      <c r="R171" t="s">
        <v>100</v>
      </c>
      <c r="S171" s="4" t="s">
        <v>2040</v>
      </c>
      <c r="T171" t="s">
        <v>2051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8">
        <f t="shared" si="9"/>
        <v>42950.208333333328</v>
      </c>
      <c r="N172">
        <v>1502341200</v>
      </c>
      <c r="O172" s="8">
        <f t="shared" si="10"/>
        <v>42957.208333333328</v>
      </c>
      <c r="P172" t="b">
        <v>0</v>
      </c>
      <c r="Q172" t="b">
        <v>0</v>
      </c>
      <c r="R172" t="s">
        <v>60</v>
      </c>
      <c r="S172" s="4" t="s">
        <v>2034</v>
      </c>
      <c r="T172" t="s">
        <v>2044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8">
        <f t="shared" si="9"/>
        <v>41718.208333333336</v>
      </c>
      <c r="N173">
        <v>1397192400</v>
      </c>
      <c r="O173" s="8">
        <f t="shared" si="10"/>
        <v>41740.208333333336</v>
      </c>
      <c r="P173" t="b">
        <v>0</v>
      </c>
      <c r="Q173" t="b">
        <v>0</v>
      </c>
      <c r="R173" t="s">
        <v>206</v>
      </c>
      <c r="S173" s="4" t="s">
        <v>2046</v>
      </c>
      <c r="T173" t="s">
        <v>2058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8">
        <f t="shared" si="9"/>
        <v>41839.208333333336</v>
      </c>
      <c r="N174">
        <v>1407042000</v>
      </c>
      <c r="O174" s="8">
        <f t="shared" si="10"/>
        <v>41854.208333333336</v>
      </c>
      <c r="P174" t="b">
        <v>0</v>
      </c>
      <c r="Q174" t="b">
        <v>1</v>
      </c>
      <c r="R174" t="s">
        <v>42</v>
      </c>
      <c r="S174" s="4" t="s">
        <v>2040</v>
      </c>
      <c r="T174" t="s">
        <v>2041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8">
        <f t="shared" si="9"/>
        <v>41412.208333333336</v>
      </c>
      <c r="N175">
        <v>1369371600</v>
      </c>
      <c r="O175" s="8">
        <f t="shared" si="10"/>
        <v>41418.208333333336</v>
      </c>
      <c r="P175" t="b">
        <v>0</v>
      </c>
      <c r="Q175" t="b">
        <v>0</v>
      </c>
      <c r="R175" t="s">
        <v>33</v>
      </c>
      <c r="S175" s="4" t="s">
        <v>2038</v>
      </c>
      <c r="T175" t="s">
        <v>2039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8">
        <f t="shared" si="9"/>
        <v>42282.208333333328</v>
      </c>
      <c r="N176">
        <v>1444107600</v>
      </c>
      <c r="O176" s="8">
        <f t="shared" si="10"/>
        <v>42283.208333333328</v>
      </c>
      <c r="P176" t="b">
        <v>0</v>
      </c>
      <c r="Q176" t="b">
        <v>1</v>
      </c>
      <c r="R176" t="s">
        <v>65</v>
      </c>
      <c r="S176" s="4" t="s">
        <v>2036</v>
      </c>
      <c r="T176" t="s">
        <v>2045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8">
        <f t="shared" si="9"/>
        <v>42613.208333333328</v>
      </c>
      <c r="N177">
        <v>1474261200</v>
      </c>
      <c r="O177" s="8">
        <f t="shared" si="10"/>
        <v>42632.208333333328</v>
      </c>
      <c r="P177" t="b">
        <v>0</v>
      </c>
      <c r="Q177" t="b">
        <v>0</v>
      </c>
      <c r="R177" t="s">
        <v>33</v>
      </c>
      <c r="S177" s="4" t="s">
        <v>2038</v>
      </c>
      <c r="T177" t="s">
        <v>2039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8">
        <f t="shared" si="9"/>
        <v>42616.208333333328</v>
      </c>
      <c r="N178">
        <v>1473656400</v>
      </c>
      <c r="O178" s="8">
        <f t="shared" si="10"/>
        <v>42625.208333333328</v>
      </c>
      <c r="P178" t="b">
        <v>0</v>
      </c>
      <c r="Q178" t="b">
        <v>0</v>
      </c>
      <c r="R178" t="s">
        <v>33</v>
      </c>
      <c r="S178" s="4" t="s">
        <v>2038</v>
      </c>
      <c r="T178" t="s">
        <v>2039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8">
        <f t="shared" si="9"/>
        <v>40497.25</v>
      </c>
      <c r="N179">
        <v>1291960800</v>
      </c>
      <c r="O179" s="8">
        <f t="shared" si="10"/>
        <v>40522.25</v>
      </c>
      <c r="P179" t="b">
        <v>0</v>
      </c>
      <c r="Q179" t="b">
        <v>0</v>
      </c>
      <c r="R179" t="s">
        <v>33</v>
      </c>
      <c r="S179" s="4" t="s">
        <v>2038</v>
      </c>
      <c r="T179" t="s">
        <v>2039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8">
        <f t="shared" si="9"/>
        <v>42999.208333333328</v>
      </c>
      <c r="N180">
        <v>1506747600</v>
      </c>
      <c r="O180" s="8">
        <f t="shared" si="10"/>
        <v>43008.208333333328</v>
      </c>
      <c r="P180" t="b">
        <v>0</v>
      </c>
      <c r="Q180" t="b">
        <v>0</v>
      </c>
      <c r="R180" t="s">
        <v>17</v>
      </c>
      <c r="S180" s="4" t="s">
        <v>2032</v>
      </c>
      <c r="T180" t="s">
        <v>2033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8">
        <f t="shared" si="9"/>
        <v>41350.208333333336</v>
      </c>
      <c r="N181">
        <v>1363582800</v>
      </c>
      <c r="O181" s="8">
        <f t="shared" si="10"/>
        <v>41351.208333333336</v>
      </c>
      <c r="P181" t="b">
        <v>0</v>
      </c>
      <c r="Q181" t="b">
        <v>1</v>
      </c>
      <c r="R181" t="s">
        <v>33</v>
      </c>
      <c r="S181" s="4" t="s">
        <v>2038</v>
      </c>
      <c r="T181" t="s">
        <v>2039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8">
        <f t="shared" si="9"/>
        <v>40259.208333333336</v>
      </c>
      <c r="N182">
        <v>1269666000</v>
      </c>
      <c r="O182" s="8">
        <f t="shared" si="10"/>
        <v>40264.208333333336</v>
      </c>
      <c r="P182" t="b">
        <v>0</v>
      </c>
      <c r="Q182" t="b">
        <v>0</v>
      </c>
      <c r="R182" t="s">
        <v>65</v>
      </c>
      <c r="S182" s="4" t="s">
        <v>2036</v>
      </c>
      <c r="T182" t="s">
        <v>2045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8">
        <f t="shared" si="9"/>
        <v>43012.208333333328</v>
      </c>
      <c r="N183">
        <v>1508648400</v>
      </c>
      <c r="O183" s="8">
        <f t="shared" si="10"/>
        <v>43030.208333333328</v>
      </c>
      <c r="P183" t="b">
        <v>0</v>
      </c>
      <c r="Q183" t="b">
        <v>0</v>
      </c>
      <c r="R183" t="s">
        <v>28</v>
      </c>
      <c r="S183" s="4" t="s">
        <v>2036</v>
      </c>
      <c r="T183" t="s">
        <v>2037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8">
        <f t="shared" si="9"/>
        <v>43631.208333333328</v>
      </c>
      <c r="N184">
        <v>1561957200</v>
      </c>
      <c r="O184" s="8">
        <f t="shared" si="10"/>
        <v>43647.208333333328</v>
      </c>
      <c r="P184" t="b">
        <v>0</v>
      </c>
      <c r="Q184" t="b">
        <v>0</v>
      </c>
      <c r="R184" t="s">
        <v>33</v>
      </c>
      <c r="S184" s="4" t="s">
        <v>2038</v>
      </c>
      <c r="T184" t="s">
        <v>2039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8">
        <f t="shared" si="9"/>
        <v>40430.208333333336</v>
      </c>
      <c r="N185">
        <v>1285131600</v>
      </c>
      <c r="O185" s="8">
        <f t="shared" si="10"/>
        <v>40443.208333333336</v>
      </c>
      <c r="P185" t="b">
        <v>0</v>
      </c>
      <c r="Q185" t="b">
        <v>0</v>
      </c>
      <c r="R185" t="s">
        <v>23</v>
      </c>
      <c r="S185" s="4" t="s">
        <v>2034</v>
      </c>
      <c r="T185" t="s">
        <v>2035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8">
        <f t="shared" si="9"/>
        <v>43588.208333333328</v>
      </c>
      <c r="N186">
        <v>1556946000</v>
      </c>
      <c r="O186" s="8">
        <f t="shared" si="10"/>
        <v>43589.208333333328</v>
      </c>
      <c r="P186" t="b">
        <v>0</v>
      </c>
      <c r="Q186" t="b">
        <v>0</v>
      </c>
      <c r="R186" t="s">
        <v>33</v>
      </c>
      <c r="S186" s="4" t="s">
        <v>2038</v>
      </c>
      <c r="T186" t="s">
        <v>2039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8">
        <f t="shared" si="9"/>
        <v>43233.208333333328</v>
      </c>
      <c r="N187">
        <v>1527138000</v>
      </c>
      <c r="O187" s="8">
        <f t="shared" si="10"/>
        <v>43244.208333333328</v>
      </c>
      <c r="P187" t="b">
        <v>0</v>
      </c>
      <c r="Q187" t="b">
        <v>0</v>
      </c>
      <c r="R187" t="s">
        <v>269</v>
      </c>
      <c r="S187" s="4" t="s">
        <v>2040</v>
      </c>
      <c r="T187" t="s">
        <v>2059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8">
        <f t="shared" si="9"/>
        <v>41782.208333333336</v>
      </c>
      <c r="N188">
        <v>1402117200</v>
      </c>
      <c r="O188" s="8">
        <f t="shared" si="10"/>
        <v>41797.208333333336</v>
      </c>
      <c r="P188" t="b">
        <v>0</v>
      </c>
      <c r="Q188" t="b">
        <v>0</v>
      </c>
      <c r="R188" t="s">
        <v>33</v>
      </c>
      <c r="S188" s="4" t="s">
        <v>2038</v>
      </c>
      <c r="T188" t="s">
        <v>2039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8">
        <f t="shared" si="9"/>
        <v>41328.25</v>
      </c>
      <c r="N189">
        <v>1364014800</v>
      </c>
      <c r="O189" s="8">
        <f t="shared" si="10"/>
        <v>41356.208333333336</v>
      </c>
      <c r="P189" t="b">
        <v>0</v>
      </c>
      <c r="Q189" t="b">
        <v>1</v>
      </c>
      <c r="R189" t="s">
        <v>100</v>
      </c>
      <c r="S189" s="4" t="s">
        <v>2040</v>
      </c>
      <c r="T189" t="s">
        <v>2051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8">
        <f t="shared" si="9"/>
        <v>41975.25</v>
      </c>
      <c r="N190">
        <v>1417586400</v>
      </c>
      <c r="O190" s="8">
        <f t="shared" si="10"/>
        <v>41976.25</v>
      </c>
      <c r="P190" t="b">
        <v>0</v>
      </c>
      <c r="Q190" t="b">
        <v>0</v>
      </c>
      <c r="R190" t="s">
        <v>33</v>
      </c>
      <c r="S190" s="4" t="s">
        <v>2038</v>
      </c>
      <c r="T190" t="s">
        <v>2039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8">
        <f t="shared" si="9"/>
        <v>42433.25</v>
      </c>
      <c r="N191">
        <v>1457071200</v>
      </c>
      <c r="O191" s="8">
        <f t="shared" si="10"/>
        <v>42433.25</v>
      </c>
      <c r="P191" t="b">
        <v>0</v>
      </c>
      <c r="Q191" t="b">
        <v>0</v>
      </c>
      <c r="R191" t="s">
        <v>33</v>
      </c>
      <c r="S191" s="4" t="s">
        <v>2038</v>
      </c>
      <c r="T191" t="s">
        <v>2039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8">
        <f t="shared" si="9"/>
        <v>41429.208333333336</v>
      </c>
      <c r="N192">
        <v>1370408400</v>
      </c>
      <c r="O192" s="8">
        <f t="shared" si="10"/>
        <v>41430.208333333336</v>
      </c>
      <c r="P192" t="b">
        <v>0</v>
      </c>
      <c r="Q192" t="b">
        <v>1</v>
      </c>
      <c r="R192" t="s">
        <v>33</v>
      </c>
      <c r="S192" s="4" t="s">
        <v>2038</v>
      </c>
      <c r="T192" t="s">
        <v>2039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8">
        <f t="shared" si="9"/>
        <v>43536.208333333328</v>
      </c>
      <c r="N193">
        <v>1552626000</v>
      </c>
      <c r="O193" s="8">
        <f t="shared" si="10"/>
        <v>43539.208333333328</v>
      </c>
      <c r="P193" t="b">
        <v>0</v>
      </c>
      <c r="Q193" t="b">
        <v>0</v>
      </c>
      <c r="R193" t="s">
        <v>33</v>
      </c>
      <c r="S193" s="4" t="s">
        <v>2038</v>
      </c>
      <c r="T193" t="s">
        <v>2039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8">
        <f t="shared" si="9"/>
        <v>41817.208333333336</v>
      </c>
      <c r="N194">
        <v>1404190800</v>
      </c>
      <c r="O194" s="8">
        <f t="shared" si="10"/>
        <v>41821.208333333336</v>
      </c>
      <c r="P194" t="b">
        <v>0</v>
      </c>
      <c r="Q194" t="b">
        <v>0</v>
      </c>
      <c r="R194" t="s">
        <v>23</v>
      </c>
      <c r="S194" s="4" t="s">
        <v>2034</v>
      </c>
      <c r="T194" t="s">
        <v>2035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ROUND((E195/D195)*100,0)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8">
        <f t="shared" ref="M195:M258" si="13">(((L195/60)/60)/24)+DATE(1970,1,1)</f>
        <v>43198.208333333328</v>
      </c>
      <c r="N195">
        <v>1523509200</v>
      </c>
      <c r="O195" s="8">
        <f t="shared" ref="O195:O258" si="14">(((N195/60)/60)/24)+DATE(1970,1,1)</f>
        <v>43202.208333333328</v>
      </c>
      <c r="P195" t="b">
        <v>1</v>
      </c>
      <c r="Q195" t="b">
        <v>0</v>
      </c>
      <c r="R195" t="s">
        <v>60</v>
      </c>
      <c r="S195" s="4" t="s">
        <v>2034</v>
      </c>
      <c r="T195" t="s">
        <v>2044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ROUND(E196/H196,2)</f>
        <v>69.17</v>
      </c>
      <c r="J196" t="s">
        <v>21</v>
      </c>
      <c r="K196" t="s">
        <v>22</v>
      </c>
      <c r="L196">
        <v>1442206800</v>
      </c>
      <c r="M196" s="8">
        <f t="shared" si="13"/>
        <v>42261.208333333328</v>
      </c>
      <c r="N196">
        <v>1443589200</v>
      </c>
      <c r="O196" s="8">
        <f t="shared" si="14"/>
        <v>42277.208333333328</v>
      </c>
      <c r="P196" t="b">
        <v>0</v>
      </c>
      <c r="Q196" t="b">
        <v>0</v>
      </c>
      <c r="R196" t="s">
        <v>148</v>
      </c>
      <c r="S196" s="4" t="s">
        <v>2034</v>
      </c>
      <c r="T196" t="s">
        <v>2056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 s="8">
        <f t="shared" si="13"/>
        <v>43310.208333333328</v>
      </c>
      <c r="N197">
        <v>1533445200</v>
      </c>
      <c r="O197" s="8">
        <f t="shared" si="14"/>
        <v>43317.208333333328</v>
      </c>
      <c r="P197" t="b">
        <v>0</v>
      </c>
      <c r="Q197" t="b">
        <v>0</v>
      </c>
      <c r="R197" t="s">
        <v>50</v>
      </c>
      <c r="S197" s="4" t="s">
        <v>2034</v>
      </c>
      <c r="T197" t="s">
        <v>2042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8">
        <f t="shared" si="13"/>
        <v>42616.208333333328</v>
      </c>
      <c r="N198">
        <v>1474520400</v>
      </c>
      <c r="O198" s="8">
        <f t="shared" si="14"/>
        <v>42635.208333333328</v>
      </c>
      <c r="P198" t="b">
        <v>0</v>
      </c>
      <c r="Q198" t="b">
        <v>0</v>
      </c>
      <c r="R198" t="s">
        <v>65</v>
      </c>
      <c r="S198" s="4" t="s">
        <v>2036</v>
      </c>
      <c r="T198" t="s">
        <v>2045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8">
        <f t="shared" si="13"/>
        <v>42909.208333333328</v>
      </c>
      <c r="N199">
        <v>1499403600</v>
      </c>
      <c r="O199" s="8">
        <f t="shared" si="14"/>
        <v>42923.208333333328</v>
      </c>
      <c r="P199" t="b">
        <v>0</v>
      </c>
      <c r="Q199" t="b">
        <v>0</v>
      </c>
      <c r="R199" t="s">
        <v>53</v>
      </c>
      <c r="S199" s="4" t="s">
        <v>2040</v>
      </c>
      <c r="T199" t="s">
        <v>2043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8">
        <f t="shared" si="13"/>
        <v>40396.208333333336</v>
      </c>
      <c r="N200">
        <v>1283576400</v>
      </c>
      <c r="O200" s="8">
        <f t="shared" si="14"/>
        <v>40425.208333333336</v>
      </c>
      <c r="P200" t="b">
        <v>0</v>
      </c>
      <c r="Q200" t="b">
        <v>0</v>
      </c>
      <c r="R200" t="s">
        <v>50</v>
      </c>
      <c r="S200" s="4" t="s">
        <v>2034</v>
      </c>
      <c r="T200" t="s">
        <v>2042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8">
        <f t="shared" si="13"/>
        <v>42192.208333333328</v>
      </c>
      <c r="N201">
        <v>1436590800</v>
      </c>
      <c r="O201" s="8">
        <f t="shared" si="14"/>
        <v>42196.208333333328</v>
      </c>
      <c r="P201" t="b">
        <v>0</v>
      </c>
      <c r="Q201" t="b">
        <v>0</v>
      </c>
      <c r="R201" t="s">
        <v>23</v>
      </c>
      <c r="S201" s="4" t="s">
        <v>2034</v>
      </c>
      <c r="T201" t="s">
        <v>2035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8">
        <f t="shared" si="13"/>
        <v>40262.208333333336</v>
      </c>
      <c r="N202">
        <v>1270443600</v>
      </c>
      <c r="O202" s="8">
        <f t="shared" si="14"/>
        <v>40273.208333333336</v>
      </c>
      <c r="P202" t="b">
        <v>0</v>
      </c>
      <c r="Q202" t="b">
        <v>0</v>
      </c>
      <c r="R202" t="s">
        <v>33</v>
      </c>
      <c r="S202" s="4" t="s">
        <v>2038</v>
      </c>
      <c r="T202" t="s">
        <v>2039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8">
        <f t="shared" si="13"/>
        <v>41845.208333333336</v>
      </c>
      <c r="N203">
        <v>1407819600</v>
      </c>
      <c r="O203" s="8">
        <f t="shared" si="14"/>
        <v>41863.208333333336</v>
      </c>
      <c r="P203" t="b">
        <v>0</v>
      </c>
      <c r="Q203" t="b">
        <v>0</v>
      </c>
      <c r="R203" t="s">
        <v>28</v>
      </c>
      <c r="S203" s="4" t="s">
        <v>2036</v>
      </c>
      <c r="T203" t="s">
        <v>2037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8">
        <f t="shared" si="13"/>
        <v>40818.208333333336</v>
      </c>
      <c r="N204">
        <v>1317877200</v>
      </c>
      <c r="O204" s="8">
        <f t="shared" si="14"/>
        <v>40822.208333333336</v>
      </c>
      <c r="P204" t="b">
        <v>0</v>
      </c>
      <c r="Q204" t="b">
        <v>0</v>
      </c>
      <c r="R204" t="s">
        <v>17</v>
      </c>
      <c r="S204" s="4" t="s">
        <v>2032</v>
      </c>
      <c r="T204" t="s">
        <v>2033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8">
        <f t="shared" si="13"/>
        <v>42752.25</v>
      </c>
      <c r="N205">
        <v>1484805600</v>
      </c>
      <c r="O205" s="8">
        <f t="shared" si="14"/>
        <v>42754.25</v>
      </c>
      <c r="P205" t="b">
        <v>0</v>
      </c>
      <c r="Q205" t="b">
        <v>0</v>
      </c>
      <c r="R205" t="s">
        <v>33</v>
      </c>
      <c r="S205" s="4" t="s">
        <v>2038</v>
      </c>
      <c r="T205" t="s">
        <v>2039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8">
        <f t="shared" si="13"/>
        <v>40636.208333333336</v>
      </c>
      <c r="N206">
        <v>1302670800</v>
      </c>
      <c r="O206" s="8">
        <f t="shared" si="14"/>
        <v>40646.208333333336</v>
      </c>
      <c r="P206" t="b">
        <v>0</v>
      </c>
      <c r="Q206" t="b">
        <v>0</v>
      </c>
      <c r="R206" t="s">
        <v>159</v>
      </c>
      <c r="S206" s="4" t="s">
        <v>2034</v>
      </c>
      <c r="T206" t="s">
        <v>2057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8">
        <f t="shared" si="13"/>
        <v>43390.208333333328</v>
      </c>
      <c r="N207">
        <v>1540789200</v>
      </c>
      <c r="O207" s="8">
        <f t="shared" si="14"/>
        <v>43402.208333333328</v>
      </c>
      <c r="P207" t="b">
        <v>1</v>
      </c>
      <c r="Q207" t="b">
        <v>0</v>
      </c>
      <c r="R207" t="s">
        <v>33</v>
      </c>
      <c r="S207" s="4" t="s">
        <v>2038</v>
      </c>
      <c r="T207" t="s">
        <v>2039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8">
        <f t="shared" si="13"/>
        <v>40236.25</v>
      </c>
      <c r="N208">
        <v>1268028000</v>
      </c>
      <c r="O208" s="8">
        <f t="shared" si="14"/>
        <v>40245.25</v>
      </c>
      <c r="P208" t="b">
        <v>0</v>
      </c>
      <c r="Q208" t="b">
        <v>0</v>
      </c>
      <c r="R208" t="s">
        <v>119</v>
      </c>
      <c r="S208" s="4" t="s">
        <v>2046</v>
      </c>
      <c r="T208" t="s">
        <v>2052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8">
        <f t="shared" si="13"/>
        <v>43340.208333333328</v>
      </c>
      <c r="N209">
        <v>1537160400</v>
      </c>
      <c r="O209" s="8">
        <f t="shared" si="14"/>
        <v>43360.208333333328</v>
      </c>
      <c r="P209" t="b">
        <v>0</v>
      </c>
      <c r="Q209" t="b">
        <v>1</v>
      </c>
      <c r="R209" t="s">
        <v>23</v>
      </c>
      <c r="S209" s="4" t="s">
        <v>2034</v>
      </c>
      <c r="T209" t="s">
        <v>2035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8">
        <f t="shared" si="13"/>
        <v>43048.25</v>
      </c>
      <c r="N210">
        <v>1512280800</v>
      </c>
      <c r="O210" s="8">
        <f t="shared" si="14"/>
        <v>43072.25</v>
      </c>
      <c r="P210" t="b">
        <v>0</v>
      </c>
      <c r="Q210" t="b">
        <v>0</v>
      </c>
      <c r="R210" t="s">
        <v>42</v>
      </c>
      <c r="S210" s="4" t="s">
        <v>2040</v>
      </c>
      <c r="T210" t="s">
        <v>2041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8">
        <f t="shared" si="13"/>
        <v>42496.208333333328</v>
      </c>
      <c r="N211">
        <v>1463115600</v>
      </c>
      <c r="O211" s="8">
        <f t="shared" si="14"/>
        <v>42503.208333333328</v>
      </c>
      <c r="P211" t="b">
        <v>0</v>
      </c>
      <c r="Q211" t="b">
        <v>0</v>
      </c>
      <c r="R211" t="s">
        <v>42</v>
      </c>
      <c r="S211" s="4" t="s">
        <v>2040</v>
      </c>
      <c r="T211" t="s">
        <v>2041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8">
        <f t="shared" si="13"/>
        <v>42797.25</v>
      </c>
      <c r="N212">
        <v>1490850000</v>
      </c>
      <c r="O212" s="8">
        <f t="shared" si="14"/>
        <v>42824.208333333328</v>
      </c>
      <c r="P212" t="b">
        <v>0</v>
      </c>
      <c r="Q212" t="b">
        <v>0</v>
      </c>
      <c r="R212" t="s">
        <v>474</v>
      </c>
      <c r="S212" s="4" t="s">
        <v>2040</v>
      </c>
      <c r="T212" t="s">
        <v>2062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8">
        <f t="shared" si="13"/>
        <v>41513.208333333336</v>
      </c>
      <c r="N213">
        <v>1379653200</v>
      </c>
      <c r="O213" s="8">
        <f t="shared" si="14"/>
        <v>41537.208333333336</v>
      </c>
      <c r="P213" t="b">
        <v>0</v>
      </c>
      <c r="Q213" t="b">
        <v>0</v>
      </c>
      <c r="R213" t="s">
        <v>33</v>
      </c>
      <c r="S213" s="4" t="s">
        <v>2038</v>
      </c>
      <c r="T213" t="s">
        <v>2039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8">
        <f t="shared" si="13"/>
        <v>43814.25</v>
      </c>
      <c r="N214">
        <v>1580364000</v>
      </c>
      <c r="O214" s="8">
        <f t="shared" si="14"/>
        <v>43860.25</v>
      </c>
      <c r="P214" t="b">
        <v>0</v>
      </c>
      <c r="Q214" t="b">
        <v>0</v>
      </c>
      <c r="R214" t="s">
        <v>33</v>
      </c>
      <c r="S214" s="4" t="s">
        <v>2038</v>
      </c>
      <c r="T214" t="s">
        <v>2039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8">
        <f t="shared" si="13"/>
        <v>40488.208333333336</v>
      </c>
      <c r="N215">
        <v>1289714400</v>
      </c>
      <c r="O215" s="8">
        <f t="shared" si="14"/>
        <v>40496.25</v>
      </c>
      <c r="P215" t="b">
        <v>0</v>
      </c>
      <c r="Q215" t="b">
        <v>1</v>
      </c>
      <c r="R215" t="s">
        <v>60</v>
      </c>
      <c r="S215" s="4" t="s">
        <v>2034</v>
      </c>
      <c r="T215" t="s">
        <v>2044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8">
        <f t="shared" si="13"/>
        <v>40409.208333333336</v>
      </c>
      <c r="N216">
        <v>1282712400</v>
      </c>
      <c r="O216" s="8">
        <f t="shared" si="14"/>
        <v>40415.208333333336</v>
      </c>
      <c r="P216" t="b">
        <v>0</v>
      </c>
      <c r="Q216" t="b">
        <v>0</v>
      </c>
      <c r="R216" t="s">
        <v>23</v>
      </c>
      <c r="S216" s="4" t="s">
        <v>2034</v>
      </c>
      <c r="T216" t="s">
        <v>2035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8">
        <f t="shared" si="13"/>
        <v>43509.25</v>
      </c>
      <c r="N217">
        <v>1550210400</v>
      </c>
      <c r="O217" s="8">
        <f t="shared" si="14"/>
        <v>43511.25</v>
      </c>
      <c r="P217" t="b">
        <v>0</v>
      </c>
      <c r="Q217" t="b">
        <v>0</v>
      </c>
      <c r="R217" t="s">
        <v>33</v>
      </c>
      <c r="S217" s="4" t="s">
        <v>2038</v>
      </c>
      <c r="T217" t="s">
        <v>2039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8">
        <f t="shared" si="13"/>
        <v>40869.25</v>
      </c>
      <c r="N218">
        <v>1322114400</v>
      </c>
      <c r="O218" s="8">
        <f t="shared" si="14"/>
        <v>40871.25</v>
      </c>
      <c r="P218" t="b">
        <v>0</v>
      </c>
      <c r="Q218" t="b">
        <v>0</v>
      </c>
      <c r="R218" t="s">
        <v>33</v>
      </c>
      <c r="S218" s="4" t="s">
        <v>2038</v>
      </c>
      <c r="T218" t="s">
        <v>2039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8">
        <f t="shared" si="13"/>
        <v>43583.208333333328</v>
      </c>
      <c r="N219">
        <v>1557205200</v>
      </c>
      <c r="O219" s="8">
        <f t="shared" si="14"/>
        <v>43592.208333333328</v>
      </c>
      <c r="P219" t="b">
        <v>0</v>
      </c>
      <c r="Q219" t="b">
        <v>0</v>
      </c>
      <c r="R219" t="s">
        <v>474</v>
      </c>
      <c r="S219" s="4" t="s">
        <v>2040</v>
      </c>
      <c r="T219" t="s">
        <v>2062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8">
        <f t="shared" si="13"/>
        <v>40858.25</v>
      </c>
      <c r="N220">
        <v>1323928800</v>
      </c>
      <c r="O220" s="8">
        <f t="shared" si="14"/>
        <v>40892.25</v>
      </c>
      <c r="P220" t="b">
        <v>0</v>
      </c>
      <c r="Q220" t="b">
        <v>1</v>
      </c>
      <c r="R220" t="s">
        <v>100</v>
      </c>
      <c r="S220" s="4" t="s">
        <v>2040</v>
      </c>
      <c r="T220" t="s">
        <v>2051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8">
        <f t="shared" si="13"/>
        <v>41137.208333333336</v>
      </c>
      <c r="N221">
        <v>1346130000</v>
      </c>
      <c r="O221" s="8">
        <f t="shared" si="14"/>
        <v>41149.208333333336</v>
      </c>
      <c r="P221" t="b">
        <v>0</v>
      </c>
      <c r="Q221" t="b">
        <v>0</v>
      </c>
      <c r="R221" t="s">
        <v>71</v>
      </c>
      <c r="S221" s="4" t="s">
        <v>2040</v>
      </c>
      <c r="T221" t="s">
        <v>2048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8">
        <f t="shared" si="13"/>
        <v>40725.208333333336</v>
      </c>
      <c r="N222">
        <v>1311051600</v>
      </c>
      <c r="O222" s="8">
        <f t="shared" si="14"/>
        <v>40743.208333333336</v>
      </c>
      <c r="P222" t="b">
        <v>1</v>
      </c>
      <c r="Q222" t="b">
        <v>0</v>
      </c>
      <c r="R222" t="s">
        <v>33</v>
      </c>
      <c r="S222" s="4" t="s">
        <v>2038</v>
      </c>
      <c r="T222" t="s">
        <v>2039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8">
        <f t="shared" si="13"/>
        <v>41081.208333333336</v>
      </c>
      <c r="N223">
        <v>1340427600</v>
      </c>
      <c r="O223" s="8">
        <f t="shared" si="14"/>
        <v>41083.208333333336</v>
      </c>
      <c r="P223" t="b">
        <v>1</v>
      </c>
      <c r="Q223" t="b">
        <v>0</v>
      </c>
      <c r="R223" t="s">
        <v>17</v>
      </c>
      <c r="S223" s="4" t="s">
        <v>2032</v>
      </c>
      <c r="T223" t="s">
        <v>2033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8">
        <f t="shared" si="13"/>
        <v>41914.208333333336</v>
      </c>
      <c r="N224">
        <v>1412312400</v>
      </c>
      <c r="O224" s="8">
        <f t="shared" si="14"/>
        <v>41915.208333333336</v>
      </c>
      <c r="P224" t="b">
        <v>0</v>
      </c>
      <c r="Q224" t="b">
        <v>0</v>
      </c>
      <c r="R224" t="s">
        <v>122</v>
      </c>
      <c r="S224" s="4" t="s">
        <v>2053</v>
      </c>
      <c r="T224" t="s">
        <v>2054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8">
        <f t="shared" si="13"/>
        <v>42445.208333333328</v>
      </c>
      <c r="N225">
        <v>1459314000</v>
      </c>
      <c r="O225" s="8">
        <f t="shared" si="14"/>
        <v>42459.208333333328</v>
      </c>
      <c r="P225" t="b">
        <v>0</v>
      </c>
      <c r="Q225" t="b">
        <v>0</v>
      </c>
      <c r="R225" t="s">
        <v>33</v>
      </c>
      <c r="S225" s="4" t="s">
        <v>2038</v>
      </c>
      <c r="T225" t="s">
        <v>2039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8">
        <f t="shared" si="13"/>
        <v>41906.208333333336</v>
      </c>
      <c r="N226">
        <v>1415426400</v>
      </c>
      <c r="O226" s="8">
        <f t="shared" si="14"/>
        <v>41951.25</v>
      </c>
      <c r="P226" t="b">
        <v>0</v>
      </c>
      <c r="Q226" t="b">
        <v>0</v>
      </c>
      <c r="R226" t="s">
        <v>474</v>
      </c>
      <c r="S226" s="4" t="s">
        <v>2040</v>
      </c>
      <c r="T226" t="s">
        <v>2062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8">
        <f t="shared" si="13"/>
        <v>41762.208333333336</v>
      </c>
      <c r="N227">
        <v>1399093200</v>
      </c>
      <c r="O227" s="8">
        <f t="shared" si="14"/>
        <v>41762.208333333336</v>
      </c>
      <c r="P227" t="b">
        <v>1</v>
      </c>
      <c r="Q227" t="b">
        <v>0</v>
      </c>
      <c r="R227" t="s">
        <v>23</v>
      </c>
      <c r="S227" s="4" t="s">
        <v>2034</v>
      </c>
      <c r="T227" t="s">
        <v>2035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8">
        <f t="shared" si="13"/>
        <v>40276.208333333336</v>
      </c>
      <c r="N228">
        <v>1273899600</v>
      </c>
      <c r="O228" s="8">
        <f t="shared" si="14"/>
        <v>40313.208333333336</v>
      </c>
      <c r="P228" t="b">
        <v>0</v>
      </c>
      <c r="Q228" t="b">
        <v>0</v>
      </c>
      <c r="R228" t="s">
        <v>122</v>
      </c>
      <c r="S228" s="4" t="s">
        <v>2053</v>
      </c>
      <c r="T228" t="s">
        <v>2054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8">
        <f t="shared" si="13"/>
        <v>42139.208333333328</v>
      </c>
      <c r="N229">
        <v>1432184400</v>
      </c>
      <c r="O229" s="8">
        <f t="shared" si="14"/>
        <v>42145.208333333328</v>
      </c>
      <c r="P229" t="b">
        <v>0</v>
      </c>
      <c r="Q229" t="b">
        <v>0</v>
      </c>
      <c r="R229" t="s">
        <v>292</v>
      </c>
      <c r="S229" s="4" t="s">
        <v>2049</v>
      </c>
      <c r="T229" t="s">
        <v>2060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8">
        <f t="shared" si="13"/>
        <v>42613.208333333328</v>
      </c>
      <c r="N230">
        <v>1474779600</v>
      </c>
      <c r="O230" s="8">
        <f t="shared" si="14"/>
        <v>42638.208333333328</v>
      </c>
      <c r="P230" t="b">
        <v>0</v>
      </c>
      <c r="Q230" t="b">
        <v>0</v>
      </c>
      <c r="R230" t="s">
        <v>71</v>
      </c>
      <c r="S230" s="4" t="s">
        <v>2040</v>
      </c>
      <c r="T230" t="s">
        <v>2048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8">
        <f t="shared" si="13"/>
        <v>42887.208333333328</v>
      </c>
      <c r="N231">
        <v>1500440400</v>
      </c>
      <c r="O231" s="8">
        <f t="shared" si="14"/>
        <v>42935.208333333328</v>
      </c>
      <c r="P231" t="b">
        <v>0</v>
      </c>
      <c r="Q231" t="b">
        <v>1</v>
      </c>
      <c r="R231" t="s">
        <v>292</v>
      </c>
      <c r="S231" s="4" t="s">
        <v>2049</v>
      </c>
      <c r="T231" t="s">
        <v>2060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8">
        <f t="shared" si="13"/>
        <v>43805.25</v>
      </c>
      <c r="N232">
        <v>1575612000</v>
      </c>
      <c r="O232" s="8">
        <f t="shared" si="14"/>
        <v>43805.25</v>
      </c>
      <c r="P232" t="b">
        <v>0</v>
      </c>
      <c r="Q232" t="b">
        <v>0</v>
      </c>
      <c r="R232" t="s">
        <v>89</v>
      </c>
      <c r="S232" s="4" t="s">
        <v>2049</v>
      </c>
      <c r="T232" t="s">
        <v>2050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8">
        <f t="shared" si="13"/>
        <v>41415.208333333336</v>
      </c>
      <c r="N233">
        <v>1374123600</v>
      </c>
      <c r="O233" s="8">
        <f t="shared" si="14"/>
        <v>41473.208333333336</v>
      </c>
      <c r="P233" t="b">
        <v>0</v>
      </c>
      <c r="Q233" t="b">
        <v>0</v>
      </c>
      <c r="R233" t="s">
        <v>33</v>
      </c>
      <c r="S233" s="4" t="s">
        <v>2038</v>
      </c>
      <c r="T233" t="s">
        <v>2039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8">
        <f t="shared" si="13"/>
        <v>42576.208333333328</v>
      </c>
      <c r="N234">
        <v>1469509200</v>
      </c>
      <c r="O234" s="8">
        <f t="shared" si="14"/>
        <v>42577.208333333328</v>
      </c>
      <c r="P234" t="b">
        <v>0</v>
      </c>
      <c r="Q234" t="b">
        <v>0</v>
      </c>
      <c r="R234" t="s">
        <v>33</v>
      </c>
      <c r="S234" s="4" t="s">
        <v>2038</v>
      </c>
      <c r="T234" t="s">
        <v>2039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8">
        <f t="shared" si="13"/>
        <v>40706.208333333336</v>
      </c>
      <c r="N235">
        <v>1309237200</v>
      </c>
      <c r="O235" s="8">
        <f t="shared" si="14"/>
        <v>40722.208333333336</v>
      </c>
      <c r="P235" t="b">
        <v>0</v>
      </c>
      <c r="Q235" t="b">
        <v>0</v>
      </c>
      <c r="R235" t="s">
        <v>71</v>
      </c>
      <c r="S235" s="4" t="s">
        <v>2040</v>
      </c>
      <c r="T235" t="s">
        <v>2048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8">
        <f t="shared" si="13"/>
        <v>42969.208333333328</v>
      </c>
      <c r="N236">
        <v>1503982800</v>
      </c>
      <c r="O236" s="8">
        <f t="shared" si="14"/>
        <v>42976.208333333328</v>
      </c>
      <c r="P236" t="b">
        <v>0</v>
      </c>
      <c r="Q236" t="b">
        <v>1</v>
      </c>
      <c r="R236" t="s">
        <v>89</v>
      </c>
      <c r="S236" s="4" t="s">
        <v>2049</v>
      </c>
      <c r="T236" t="s">
        <v>2050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8">
        <f t="shared" si="13"/>
        <v>42779.25</v>
      </c>
      <c r="N237">
        <v>1487397600</v>
      </c>
      <c r="O237" s="8">
        <f t="shared" si="14"/>
        <v>42784.25</v>
      </c>
      <c r="P237" t="b">
        <v>0</v>
      </c>
      <c r="Q237" t="b">
        <v>0</v>
      </c>
      <c r="R237" t="s">
        <v>71</v>
      </c>
      <c r="S237" s="4" t="s">
        <v>2040</v>
      </c>
      <c r="T237" t="s">
        <v>2048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8">
        <f t="shared" si="13"/>
        <v>43641.208333333328</v>
      </c>
      <c r="N238">
        <v>1562043600</v>
      </c>
      <c r="O238" s="8">
        <f t="shared" si="14"/>
        <v>43648.208333333328</v>
      </c>
      <c r="P238" t="b">
        <v>0</v>
      </c>
      <c r="Q238" t="b">
        <v>1</v>
      </c>
      <c r="R238" t="s">
        <v>23</v>
      </c>
      <c r="S238" s="4" t="s">
        <v>2034</v>
      </c>
      <c r="T238" t="s">
        <v>2035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8">
        <f t="shared" si="13"/>
        <v>41754.208333333336</v>
      </c>
      <c r="N239">
        <v>1398574800</v>
      </c>
      <c r="O239" s="8">
        <f t="shared" si="14"/>
        <v>41756.208333333336</v>
      </c>
      <c r="P239" t="b">
        <v>0</v>
      </c>
      <c r="Q239" t="b">
        <v>0</v>
      </c>
      <c r="R239" t="s">
        <v>71</v>
      </c>
      <c r="S239" s="4" t="s">
        <v>2040</v>
      </c>
      <c r="T239" t="s">
        <v>2048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8">
        <f t="shared" si="13"/>
        <v>43083.25</v>
      </c>
      <c r="N240">
        <v>1515391200</v>
      </c>
      <c r="O240" s="8">
        <f t="shared" si="14"/>
        <v>43108.25</v>
      </c>
      <c r="P240" t="b">
        <v>0</v>
      </c>
      <c r="Q240" t="b">
        <v>1</v>
      </c>
      <c r="R240" t="s">
        <v>33</v>
      </c>
      <c r="S240" s="4" t="s">
        <v>2038</v>
      </c>
      <c r="T240" t="s">
        <v>2039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8">
        <f t="shared" si="13"/>
        <v>42245.208333333328</v>
      </c>
      <c r="N241">
        <v>1441170000</v>
      </c>
      <c r="O241" s="8">
        <f t="shared" si="14"/>
        <v>42249.208333333328</v>
      </c>
      <c r="P241" t="b">
        <v>0</v>
      </c>
      <c r="Q241" t="b">
        <v>0</v>
      </c>
      <c r="R241" t="s">
        <v>65</v>
      </c>
      <c r="S241" s="4" t="s">
        <v>2036</v>
      </c>
      <c r="T241" t="s">
        <v>2045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8">
        <f t="shared" si="13"/>
        <v>40396.208333333336</v>
      </c>
      <c r="N242">
        <v>1281157200</v>
      </c>
      <c r="O242" s="8">
        <f t="shared" si="14"/>
        <v>40397.208333333336</v>
      </c>
      <c r="P242" t="b">
        <v>0</v>
      </c>
      <c r="Q242" t="b">
        <v>0</v>
      </c>
      <c r="R242" t="s">
        <v>33</v>
      </c>
      <c r="S242" s="4" t="s">
        <v>2038</v>
      </c>
      <c r="T242" t="s">
        <v>2039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8">
        <f t="shared" si="13"/>
        <v>41742.208333333336</v>
      </c>
      <c r="N243">
        <v>1398229200</v>
      </c>
      <c r="O243" s="8">
        <f t="shared" si="14"/>
        <v>41752.208333333336</v>
      </c>
      <c r="P243" t="b">
        <v>0</v>
      </c>
      <c r="Q243" t="b">
        <v>1</v>
      </c>
      <c r="R243" t="s">
        <v>68</v>
      </c>
      <c r="S243" s="4" t="s">
        <v>2046</v>
      </c>
      <c r="T243" t="s">
        <v>2047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8">
        <f t="shared" si="13"/>
        <v>42865.208333333328</v>
      </c>
      <c r="N244">
        <v>1495256400</v>
      </c>
      <c r="O244" s="8">
        <f t="shared" si="14"/>
        <v>42875.208333333328</v>
      </c>
      <c r="P244" t="b">
        <v>0</v>
      </c>
      <c r="Q244" t="b">
        <v>1</v>
      </c>
      <c r="R244" t="s">
        <v>23</v>
      </c>
      <c r="S244" s="4" t="s">
        <v>2034</v>
      </c>
      <c r="T244" t="s">
        <v>2035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8">
        <f t="shared" si="13"/>
        <v>43163.25</v>
      </c>
      <c r="N245">
        <v>1520402400</v>
      </c>
      <c r="O245" s="8">
        <f t="shared" si="14"/>
        <v>43166.25</v>
      </c>
      <c r="P245" t="b">
        <v>0</v>
      </c>
      <c r="Q245" t="b">
        <v>0</v>
      </c>
      <c r="R245" t="s">
        <v>33</v>
      </c>
      <c r="S245" s="4" t="s">
        <v>2038</v>
      </c>
      <c r="T245" t="s">
        <v>2039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8">
        <f t="shared" si="13"/>
        <v>41834.208333333336</v>
      </c>
      <c r="N246">
        <v>1409806800</v>
      </c>
      <c r="O246" s="8">
        <f t="shared" si="14"/>
        <v>41886.208333333336</v>
      </c>
      <c r="P246" t="b">
        <v>0</v>
      </c>
      <c r="Q246" t="b">
        <v>0</v>
      </c>
      <c r="R246" t="s">
        <v>33</v>
      </c>
      <c r="S246" s="4" t="s">
        <v>2038</v>
      </c>
      <c r="T246" t="s">
        <v>2039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8">
        <f t="shared" si="13"/>
        <v>41736.208333333336</v>
      </c>
      <c r="N247">
        <v>1396933200</v>
      </c>
      <c r="O247" s="8">
        <f t="shared" si="14"/>
        <v>41737.208333333336</v>
      </c>
      <c r="P247" t="b">
        <v>0</v>
      </c>
      <c r="Q247" t="b">
        <v>0</v>
      </c>
      <c r="R247" t="s">
        <v>33</v>
      </c>
      <c r="S247" s="4" t="s">
        <v>2038</v>
      </c>
      <c r="T247" t="s">
        <v>2039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8">
        <f t="shared" si="13"/>
        <v>41491.208333333336</v>
      </c>
      <c r="N248">
        <v>1376024400</v>
      </c>
      <c r="O248" s="8">
        <f t="shared" si="14"/>
        <v>41495.208333333336</v>
      </c>
      <c r="P248" t="b">
        <v>0</v>
      </c>
      <c r="Q248" t="b">
        <v>0</v>
      </c>
      <c r="R248" t="s">
        <v>28</v>
      </c>
      <c r="S248" s="4" t="s">
        <v>2036</v>
      </c>
      <c r="T248" t="s">
        <v>2037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8">
        <f t="shared" si="13"/>
        <v>42726.25</v>
      </c>
      <c r="N249">
        <v>1483682400</v>
      </c>
      <c r="O249" s="8">
        <f t="shared" si="14"/>
        <v>42741.25</v>
      </c>
      <c r="P249" t="b">
        <v>0</v>
      </c>
      <c r="Q249" t="b">
        <v>1</v>
      </c>
      <c r="R249" t="s">
        <v>119</v>
      </c>
      <c r="S249" s="4" t="s">
        <v>2046</v>
      </c>
      <c r="T249" t="s">
        <v>2052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8">
        <f t="shared" si="13"/>
        <v>42004.25</v>
      </c>
      <c r="N250">
        <v>1420437600</v>
      </c>
      <c r="O250" s="8">
        <f t="shared" si="14"/>
        <v>42009.25</v>
      </c>
      <c r="P250" t="b">
        <v>0</v>
      </c>
      <c r="Q250" t="b">
        <v>0</v>
      </c>
      <c r="R250" t="s">
        <v>292</v>
      </c>
      <c r="S250" s="4" t="s">
        <v>2049</v>
      </c>
      <c r="T250" t="s">
        <v>2060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8">
        <f t="shared" si="13"/>
        <v>42006.25</v>
      </c>
      <c r="N251">
        <v>1420783200</v>
      </c>
      <c r="O251" s="8">
        <f t="shared" si="14"/>
        <v>42013.25</v>
      </c>
      <c r="P251" t="b">
        <v>0</v>
      </c>
      <c r="Q251" t="b">
        <v>0</v>
      </c>
      <c r="R251" t="s">
        <v>206</v>
      </c>
      <c r="S251" s="4" t="s">
        <v>2046</v>
      </c>
      <c r="T251" t="s">
        <v>2058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8">
        <f t="shared" si="13"/>
        <v>40203.25</v>
      </c>
      <c r="N252">
        <v>1267423200</v>
      </c>
      <c r="O252" s="8">
        <f t="shared" si="14"/>
        <v>40238.25</v>
      </c>
      <c r="P252" t="b">
        <v>0</v>
      </c>
      <c r="Q252" t="b">
        <v>0</v>
      </c>
      <c r="R252" t="s">
        <v>23</v>
      </c>
      <c r="S252" s="4" t="s">
        <v>2034</v>
      </c>
      <c r="T252" t="s">
        <v>2035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8">
        <f t="shared" si="13"/>
        <v>41252.25</v>
      </c>
      <c r="N253">
        <v>1355205600</v>
      </c>
      <c r="O253" s="8">
        <f t="shared" si="14"/>
        <v>41254.25</v>
      </c>
      <c r="P253" t="b">
        <v>0</v>
      </c>
      <c r="Q253" t="b">
        <v>0</v>
      </c>
      <c r="R253" t="s">
        <v>33</v>
      </c>
      <c r="S253" s="4" t="s">
        <v>2038</v>
      </c>
      <c r="T253" t="s">
        <v>2039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8">
        <f t="shared" si="13"/>
        <v>41572.208333333336</v>
      </c>
      <c r="N254">
        <v>1383109200</v>
      </c>
      <c r="O254" s="8">
        <f t="shared" si="14"/>
        <v>41577.208333333336</v>
      </c>
      <c r="P254" t="b">
        <v>0</v>
      </c>
      <c r="Q254" t="b">
        <v>0</v>
      </c>
      <c r="R254" t="s">
        <v>33</v>
      </c>
      <c r="S254" s="4" t="s">
        <v>2038</v>
      </c>
      <c r="T254" t="s">
        <v>2039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8">
        <f t="shared" si="13"/>
        <v>40641.208333333336</v>
      </c>
      <c r="N255">
        <v>1303275600</v>
      </c>
      <c r="O255" s="8">
        <f t="shared" si="14"/>
        <v>40653.208333333336</v>
      </c>
      <c r="P255" t="b">
        <v>0</v>
      </c>
      <c r="Q255" t="b">
        <v>0</v>
      </c>
      <c r="R255" t="s">
        <v>53</v>
      </c>
      <c r="S255" s="4" t="s">
        <v>2040</v>
      </c>
      <c r="T255" t="s">
        <v>2043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8">
        <f t="shared" si="13"/>
        <v>42787.25</v>
      </c>
      <c r="N256">
        <v>1487829600</v>
      </c>
      <c r="O256" s="8">
        <f t="shared" si="14"/>
        <v>42789.25</v>
      </c>
      <c r="P256" t="b">
        <v>0</v>
      </c>
      <c r="Q256" t="b">
        <v>0</v>
      </c>
      <c r="R256" t="s">
        <v>68</v>
      </c>
      <c r="S256" s="4" t="s">
        <v>2046</v>
      </c>
      <c r="T256" t="s">
        <v>2047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8">
        <f t="shared" si="13"/>
        <v>40590.25</v>
      </c>
      <c r="N257">
        <v>1298268000</v>
      </c>
      <c r="O257" s="8">
        <f t="shared" si="14"/>
        <v>40595.25</v>
      </c>
      <c r="P257" t="b">
        <v>0</v>
      </c>
      <c r="Q257" t="b">
        <v>1</v>
      </c>
      <c r="R257" t="s">
        <v>23</v>
      </c>
      <c r="S257" s="4" t="s">
        <v>2034</v>
      </c>
      <c r="T257" t="s">
        <v>2035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8">
        <f t="shared" si="13"/>
        <v>42393.25</v>
      </c>
      <c r="N258">
        <v>1456812000</v>
      </c>
      <c r="O258" s="8">
        <f t="shared" si="14"/>
        <v>42430.25</v>
      </c>
      <c r="P258" t="b">
        <v>0</v>
      </c>
      <c r="Q258" t="b">
        <v>0</v>
      </c>
      <c r="R258" t="s">
        <v>23</v>
      </c>
      <c r="S258" s="4" t="s">
        <v>2034</v>
      </c>
      <c r="T258" t="s">
        <v>2035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ROUND((E259/D259)*100,0)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8">
        <f t="shared" ref="M259:M322" si="17">(((L259/60)/60)/24)+DATE(1970,1,1)</f>
        <v>41338.25</v>
      </c>
      <c r="N259">
        <v>1363669200</v>
      </c>
      <c r="O259" s="8">
        <f t="shared" ref="O259:O322" si="18">(((N259/60)/60)/24)+DATE(1970,1,1)</f>
        <v>41352.208333333336</v>
      </c>
      <c r="P259" t="b">
        <v>0</v>
      </c>
      <c r="Q259" t="b">
        <v>0</v>
      </c>
      <c r="R259" t="s">
        <v>33</v>
      </c>
      <c r="S259" s="4" t="s">
        <v>2038</v>
      </c>
      <c r="T259" t="s">
        <v>2039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ROUND(E260/H260,2)</f>
        <v>72.17</v>
      </c>
      <c r="J260" t="s">
        <v>21</v>
      </c>
      <c r="K260" t="s">
        <v>22</v>
      </c>
      <c r="L260">
        <v>1481176800</v>
      </c>
      <c r="M260" s="8">
        <f t="shared" si="17"/>
        <v>42712.25</v>
      </c>
      <c r="N260">
        <v>1482904800</v>
      </c>
      <c r="O260" s="8">
        <f t="shared" si="18"/>
        <v>42732.25</v>
      </c>
      <c r="P260" t="b">
        <v>0</v>
      </c>
      <c r="Q260" t="b">
        <v>1</v>
      </c>
      <c r="R260" t="s">
        <v>33</v>
      </c>
      <c r="S260" s="4" t="s">
        <v>2038</v>
      </c>
      <c r="T260" t="s">
        <v>2039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 s="8">
        <f t="shared" si="17"/>
        <v>41251.25</v>
      </c>
      <c r="N261">
        <v>1356588000</v>
      </c>
      <c r="O261" s="8">
        <f t="shared" si="18"/>
        <v>41270.25</v>
      </c>
      <c r="P261" t="b">
        <v>1</v>
      </c>
      <c r="Q261" t="b">
        <v>0</v>
      </c>
      <c r="R261" t="s">
        <v>122</v>
      </c>
      <c r="S261" s="4" t="s">
        <v>2053</v>
      </c>
      <c r="T261" t="s">
        <v>2054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8">
        <f t="shared" si="17"/>
        <v>41180.208333333336</v>
      </c>
      <c r="N262">
        <v>1349845200</v>
      </c>
      <c r="O262" s="8">
        <f t="shared" si="18"/>
        <v>41192.208333333336</v>
      </c>
      <c r="P262" t="b">
        <v>0</v>
      </c>
      <c r="Q262" t="b">
        <v>0</v>
      </c>
      <c r="R262" t="s">
        <v>23</v>
      </c>
      <c r="S262" s="4" t="s">
        <v>2034</v>
      </c>
      <c r="T262" t="s">
        <v>2035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8">
        <f t="shared" si="17"/>
        <v>40415.208333333336</v>
      </c>
      <c r="N263">
        <v>1283058000</v>
      </c>
      <c r="O263" s="8">
        <f t="shared" si="18"/>
        <v>40419.208333333336</v>
      </c>
      <c r="P263" t="b">
        <v>0</v>
      </c>
      <c r="Q263" t="b">
        <v>1</v>
      </c>
      <c r="R263" t="s">
        <v>23</v>
      </c>
      <c r="S263" s="4" t="s">
        <v>2034</v>
      </c>
      <c r="T263" t="s">
        <v>2035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8">
        <f t="shared" si="17"/>
        <v>40638.208333333336</v>
      </c>
      <c r="N264">
        <v>1304226000</v>
      </c>
      <c r="O264" s="8">
        <f t="shared" si="18"/>
        <v>40664.208333333336</v>
      </c>
      <c r="P264" t="b">
        <v>0</v>
      </c>
      <c r="Q264" t="b">
        <v>1</v>
      </c>
      <c r="R264" t="s">
        <v>60</v>
      </c>
      <c r="S264" s="4" t="s">
        <v>2034</v>
      </c>
      <c r="T264" t="s">
        <v>2044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8">
        <f t="shared" si="17"/>
        <v>40187.25</v>
      </c>
      <c r="N265">
        <v>1263016800</v>
      </c>
      <c r="O265" s="8">
        <f t="shared" si="18"/>
        <v>40187.25</v>
      </c>
      <c r="P265" t="b">
        <v>0</v>
      </c>
      <c r="Q265" t="b">
        <v>0</v>
      </c>
      <c r="R265" t="s">
        <v>122</v>
      </c>
      <c r="S265" s="4" t="s">
        <v>2053</v>
      </c>
      <c r="T265" t="s">
        <v>2054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8">
        <f t="shared" si="17"/>
        <v>41317.25</v>
      </c>
      <c r="N266">
        <v>1362031200</v>
      </c>
      <c r="O266" s="8">
        <f t="shared" si="18"/>
        <v>41333.25</v>
      </c>
      <c r="P266" t="b">
        <v>0</v>
      </c>
      <c r="Q266" t="b">
        <v>0</v>
      </c>
      <c r="R266" t="s">
        <v>33</v>
      </c>
      <c r="S266" s="4" t="s">
        <v>2038</v>
      </c>
      <c r="T266" t="s">
        <v>2039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8">
        <f t="shared" si="17"/>
        <v>42372.25</v>
      </c>
      <c r="N267">
        <v>1455602400</v>
      </c>
      <c r="O267" s="8">
        <f t="shared" si="18"/>
        <v>42416.25</v>
      </c>
      <c r="P267" t="b">
        <v>0</v>
      </c>
      <c r="Q267" t="b">
        <v>0</v>
      </c>
      <c r="R267" t="s">
        <v>33</v>
      </c>
      <c r="S267" s="4" t="s">
        <v>2038</v>
      </c>
      <c r="T267" t="s">
        <v>2039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8">
        <f t="shared" si="17"/>
        <v>41950.25</v>
      </c>
      <c r="N268">
        <v>1418191200</v>
      </c>
      <c r="O268" s="8">
        <f t="shared" si="18"/>
        <v>41983.25</v>
      </c>
      <c r="P268" t="b">
        <v>0</v>
      </c>
      <c r="Q268" t="b">
        <v>1</v>
      </c>
      <c r="R268" t="s">
        <v>159</v>
      </c>
      <c r="S268" s="4" t="s">
        <v>2034</v>
      </c>
      <c r="T268" t="s">
        <v>2057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8">
        <f t="shared" si="17"/>
        <v>41206.208333333336</v>
      </c>
      <c r="N269">
        <v>1352440800</v>
      </c>
      <c r="O269" s="8">
        <f t="shared" si="18"/>
        <v>41222.25</v>
      </c>
      <c r="P269" t="b">
        <v>0</v>
      </c>
      <c r="Q269" t="b">
        <v>0</v>
      </c>
      <c r="R269" t="s">
        <v>33</v>
      </c>
      <c r="S269" s="4" t="s">
        <v>2038</v>
      </c>
      <c r="T269" t="s">
        <v>2039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8">
        <f t="shared" si="17"/>
        <v>41186.208333333336</v>
      </c>
      <c r="N270">
        <v>1353304800</v>
      </c>
      <c r="O270" s="8">
        <f t="shared" si="18"/>
        <v>41232.25</v>
      </c>
      <c r="P270" t="b">
        <v>0</v>
      </c>
      <c r="Q270" t="b">
        <v>0</v>
      </c>
      <c r="R270" t="s">
        <v>42</v>
      </c>
      <c r="S270" s="4" t="s">
        <v>2040</v>
      </c>
      <c r="T270" t="s">
        <v>2041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8">
        <f t="shared" si="17"/>
        <v>43496.25</v>
      </c>
      <c r="N271">
        <v>1550728800</v>
      </c>
      <c r="O271" s="8">
        <f t="shared" si="18"/>
        <v>43517.25</v>
      </c>
      <c r="P271" t="b">
        <v>0</v>
      </c>
      <c r="Q271" t="b">
        <v>0</v>
      </c>
      <c r="R271" t="s">
        <v>269</v>
      </c>
      <c r="S271" s="4" t="s">
        <v>2040</v>
      </c>
      <c r="T271" t="s">
        <v>2059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8">
        <f t="shared" si="17"/>
        <v>40514.25</v>
      </c>
      <c r="N272">
        <v>1291442400</v>
      </c>
      <c r="O272" s="8">
        <f t="shared" si="18"/>
        <v>40516.25</v>
      </c>
      <c r="P272" t="b">
        <v>0</v>
      </c>
      <c r="Q272" t="b">
        <v>0</v>
      </c>
      <c r="R272" t="s">
        <v>89</v>
      </c>
      <c r="S272" s="4" t="s">
        <v>2049</v>
      </c>
      <c r="T272" t="s">
        <v>2050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8">
        <f t="shared" si="17"/>
        <v>42345.25</v>
      </c>
      <c r="N273">
        <v>1452146400</v>
      </c>
      <c r="O273" s="8">
        <f t="shared" si="18"/>
        <v>42376.25</v>
      </c>
      <c r="P273" t="b">
        <v>0</v>
      </c>
      <c r="Q273" t="b">
        <v>0</v>
      </c>
      <c r="R273" t="s">
        <v>122</v>
      </c>
      <c r="S273" s="4" t="s">
        <v>2053</v>
      </c>
      <c r="T273" t="s">
        <v>2054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8">
        <f t="shared" si="17"/>
        <v>43656.208333333328</v>
      </c>
      <c r="N274">
        <v>1564894800</v>
      </c>
      <c r="O274" s="8">
        <f t="shared" si="18"/>
        <v>43681.208333333328</v>
      </c>
      <c r="P274" t="b">
        <v>0</v>
      </c>
      <c r="Q274" t="b">
        <v>1</v>
      </c>
      <c r="R274" t="s">
        <v>33</v>
      </c>
      <c r="S274" s="4" t="s">
        <v>2038</v>
      </c>
      <c r="T274" t="s">
        <v>2039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8">
        <f t="shared" si="17"/>
        <v>42995.208333333328</v>
      </c>
      <c r="N275">
        <v>1505883600</v>
      </c>
      <c r="O275" s="8">
        <f t="shared" si="18"/>
        <v>42998.208333333328</v>
      </c>
      <c r="P275" t="b">
        <v>0</v>
      </c>
      <c r="Q275" t="b">
        <v>0</v>
      </c>
      <c r="R275" t="s">
        <v>33</v>
      </c>
      <c r="S275" s="4" t="s">
        <v>2038</v>
      </c>
      <c r="T275" t="s">
        <v>2039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8">
        <f t="shared" si="17"/>
        <v>43045.25</v>
      </c>
      <c r="N276">
        <v>1510380000</v>
      </c>
      <c r="O276" s="8">
        <f t="shared" si="18"/>
        <v>43050.25</v>
      </c>
      <c r="P276" t="b">
        <v>0</v>
      </c>
      <c r="Q276" t="b">
        <v>0</v>
      </c>
      <c r="R276" t="s">
        <v>33</v>
      </c>
      <c r="S276" s="4" t="s">
        <v>2038</v>
      </c>
      <c r="T276" t="s">
        <v>2039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8">
        <f t="shared" si="17"/>
        <v>43561.208333333328</v>
      </c>
      <c r="N277">
        <v>1555218000</v>
      </c>
      <c r="O277" s="8">
        <f t="shared" si="18"/>
        <v>43569.208333333328</v>
      </c>
      <c r="P277" t="b">
        <v>0</v>
      </c>
      <c r="Q277" t="b">
        <v>0</v>
      </c>
      <c r="R277" t="s">
        <v>206</v>
      </c>
      <c r="S277" s="4" t="s">
        <v>2046</v>
      </c>
      <c r="T277" t="s">
        <v>2058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8">
        <f t="shared" si="17"/>
        <v>41018.208333333336</v>
      </c>
      <c r="N278">
        <v>1335243600</v>
      </c>
      <c r="O278" s="8">
        <f t="shared" si="18"/>
        <v>41023.208333333336</v>
      </c>
      <c r="P278" t="b">
        <v>0</v>
      </c>
      <c r="Q278" t="b">
        <v>1</v>
      </c>
      <c r="R278" t="s">
        <v>89</v>
      </c>
      <c r="S278" s="4" t="s">
        <v>2049</v>
      </c>
      <c r="T278" t="s">
        <v>2050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8">
        <f t="shared" si="17"/>
        <v>40378.208333333336</v>
      </c>
      <c r="N279">
        <v>1279688400</v>
      </c>
      <c r="O279" s="8">
        <f t="shared" si="18"/>
        <v>40380.208333333336</v>
      </c>
      <c r="P279" t="b">
        <v>0</v>
      </c>
      <c r="Q279" t="b">
        <v>0</v>
      </c>
      <c r="R279" t="s">
        <v>33</v>
      </c>
      <c r="S279" s="4" t="s">
        <v>2038</v>
      </c>
      <c r="T279" t="s">
        <v>2039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8">
        <f t="shared" si="17"/>
        <v>41239.25</v>
      </c>
      <c r="N280">
        <v>1356069600</v>
      </c>
      <c r="O280" s="8">
        <f t="shared" si="18"/>
        <v>41264.25</v>
      </c>
      <c r="P280" t="b">
        <v>0</v>
      </c>
      <c r="Q280" t="b">
        <v>0</v>
      </c>
      <c r="R280" t="s">
        <v>28</v>
      </c>
      <c r="S280" s="4" t="s">
        <v>2036</v>
      </c>
      <c r="T280" t="s">
        <v>2037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8">
        <f t="shared" si="17"/>
        <v>43346.208333333328</v>
      </c>
      <c r="N281">
        <v>1536210000</v>
      </c>
      <c r="O281" s="8">
        <f t="shared" si="18"/>
        <v>43349.208333333328</v>
      </c>
      <c r="P281" t="b">
        <v>0</v>
      </c>
      <c r="Q281" t="b">
        <v>0</v>
      </c>
      <c r="R281" t="s">
        <v>33</v>
      </c>
      <c r="S281" s="4" t="s">
        <v>2038</v>
      </c>
      <c r="T281" t="s">
        <v>2039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8">
        <f t="shared" si="17"/>
        <v>43060.25</v>
      </c>
      <c r="N282">
        <v>1511762400</v>
      </c>
      <c r="O282" s="8">
        <f t="shared" si="18"/>
        <v>43066.25</v>
      </c>
      <c r="P282" t="b">
        <v>0</v>
      </c>
      <c r="Q282" t="b">
        <v>0</v>
      </c>
      <c r="R282" t="s">
        <v>71</v>
      </c>
      <c r="S282" s="4" t="s">
        <v>2040</v>
      </c>
      <c r="T282" t="s">
        <v>2048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8">
        <f t="shared" si="17"/>
        <v>40979.25</v>
      </c>
      <c r="N283">
        <v>1333256400</v>
      </c>
      <c r="O283" s="8">
        <f t="shared" si="18"/>
        <v>41000.208333333336</v>
      </c>
      <c r="P283" t="b">
        <v>0</v>
      </c>
      <c r="Q283" t="b">
        <v>1</v>
      </c>
      <c r="R283" t="s">
        <v>33</v>
      </c>
      <c r="S283" s="4" t="s">
        <v>2038</v>
      </c>
      <c r="T283" t="s">
        <v>2039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8">
        <f t="shared" si="17"/>
        <v>42701.25</v>
      </c>
      <c r="N284">
        <v>1480744800</v>
      </c>
      <c r="O284" s="8">
        <f t="shared" si="18"/>
        <v>42707.25</v>
      </c>
      <c r="P284" t="b">
        <v>0</v>
      </c>
      <c r="Q284" t="b">
        <v>1</v>
      </c>
      <c r="R284" t="s">
        <v>269</v>
      </c>
      <c r="S284" s="4" t="s">
        <v>2040</v>
      </c>
      <c r="T284" t="s">
        <v>2059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8">
        <f t="shared" si="17"/>
        <v>42520.208333333328</v>
      </c>
      <c r="N285">
        <v>1465016400</v>
      </c>
      <c r="O285" s="8">
        <f t="shared" si="18"/>
        <v>42525.208333333328</v>
      </c>
      <c r="P285" t="b">
        <v>0</v>
      </c>
      <c r="Q285" t="b">
        <v>0</v>
      </c>
      <c r="R285" t="s">
        <v>23</v>
      </c>
      <c r="S285" s="4" t="s">
        <v>2034</v>
      </c>
      <c r="T285" t="s">
        <v>2035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8">
        <f t="shared" si="17"/>
        <v>41030.208333333336</v>
      </c>
      <c r="N286">
        <v>1336280400</v>
      </c>
      <c r="O286" s="8">
        <f t="shared" si="18"/>
        <v>41035.208333333336</v>
      </c>
      <c r="P286" t="b">
        <v>0</v>
      </c>
      <c r="Q286" t="b">
        <v>0</v>
      </c>
      <c r="R286" t="s">
        <v>28</v>
      </c>
      <c r="S286" s="4" t="s">
        <v>2036</v>
      </c>
      <c r="T286" t="s">
        <v>2037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8">
        <f t="shared" si="17"/>
        <v>42623.208333333328</v>
      </c>
      <c r="N287">
        <v>1476766800</v>
      </c>
      <c r="O287" s="8">
        <f t="shared" si="18"/>
        <v>42661.208333333328</v>
      </c>
      <c r="P287" t="b">
        <v>0</v>
      </c>
      <c r="Q287" t="b">
        <v>0</v>
      </c>
      <c r="R287" t="s">
        <v>33</v>
      </c>
      <c r="S287" s="4" t="s">
        <v>2038</v>
      </c>
      <c r="T287" t="s">
        <v>2039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8">
        <f t="shared" si="17"/>
        <v>42697.25</v>
      </c>
      <c r="N288">
        <v>1480485600</v>
      </c>
      <c r="O288" s="8">
        <f t="shared" si="18"/>
        <v>42704.25</v>
      </c>
      <c r="P288" t="b">
        <v>0</v>
      </c>
      <c r="Q288" t="b">
        <v>0</v>
      </c>
      <c r="R288" t="s">
        <v>33</v>
      </c>
      <c r="S288" s="4" t="s">
        <v>2038</v>
      </c>
      <c r="T288" t="s">
        <v>2039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8">
        <f t="shared" si="17"/>
        <v>42122.208333333328</v>
      </c>
      <c r="N289">
        <v>1430197200</v>
      </c>
      <c r="O289" s="8">
        <f t="shared" si="18"/>
        <v>42122.208333333328</v>
      </c>
      <c r="P289" t="b">
        <v>0</v>
      </c>
      <c r="Q289" t="b">
        <v>0</v>
      </c>
      <c r="R289" t="s">
        <v>50</v>
      </c>
      <c r="S289" s="4" t="s">
        <v>2034</v>
      </c>
      <c r="T289" t="s">
        <v>2042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8">
        <f t="shared" si="17"/>
        <v>40982.208333333336</v>
      </c>
      <c r="N290">
        <v>1331787600</v>
      </c>
      <c r="O290" s="8">
        <f t="shared" si="18"/>
        <v>40983.208333333336</v>
      </c>
      <c r="P290" t="b">
        <v>0</v>
      </c>
      <c r="Q290" t="b">
        <v>1</v>
      </c>
      <c r="R290" t="s">
        <v>148</v>
      </c>
      <c r="S290" s="4" t="s">
        <v>2034</v>
      </c>
      <c r="T290" t="s">
        <v>2056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8">
        <f t="shared" si="17"/>
        <v>42219.208333333328</v>
      </c>
      <c r="N291">
        <v>1438837200</v>
      </c>
      <c r="O291" s="8">
        <f t="shared" si="18"/>
        <v>42222.208333333328</v>
      </c>
      <c r="P291" t="b">
        <v>0</v>
      </c>
      <c r="Q291" t="b">
        <v>0</v>
      </c>
      <c r="R291" t="s">
        <v>33</v>
      </c>
      <c r="S291" s="4" t="s">
        <v>2038</v>
      </c>
      <c r="T291" t="s">
        <v>2039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8">
        <f t="shared" si="17"/>
        <v>41404.208333333336</v>
      </c>
      <c r="N292">
        <v>1370926800</v>
      </c>
      <c r="O292" s="8">
        <f t="shared" si="18"/>
        <v>41436.208333333336</v>
      </c>
      <c r="P292" t="b">
        <v>0</v>
      </c>
      <c r="Q292" t="b">
        <v>1</v>
      </c>
      <c r="R292" t="s">
        <v>42</v>
      </c>
      <c r="S292" s="4" t="s">
        <v>2040</v>
      </c>
      <c r="T292" t="s">
        <v>2041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8">
        <f t="shared" si="17"/>
        <v>40831.208333333336</v>
      </c>
      <c r="N293">
        <v>1319000400</v>
      </c>
      <c r="O293" s="8">
        <f t="shared" si="18"/>
        <v>40835.208333333336</v>
      </c>
      <c r="P293" t="b">
        <v>1</v>
      </c>
      <c r="Q293" t="b">
        <v>0</v>
      </c>
      <c r="R293" t="s">
        <v>28</v>
      </c>
      <c r="S293" s="4" t="s">
        <v>2036</v>
      </c>
      <c r="T293" t="s">
        <v>2037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8">
        <f t="shared" si="17"/>
        <v>40984.208333333336</v>
      </c>
      <c r="N294">
        <v>1333429200</v>
      </c>
      <c r="O294" s="8">
        <f t="shared" si="18"/>
        <v>41002.208333333336</v>
      </c>
      <c r="P294" t="b">
        <v>0</v>
      </c>
      <c r="Q294" t="b">
        <v>0</v>
      </c>
      <c r="R294" t="s">
        <v>17</v>
      </c>
      <c r="S294" s="4" t="s">
        <v>2032</v>
      </c>
      <c r="T294" t="s">
        <v>2033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8">
        <f t="shared" si="17"/>
        <v>40456.208333333336</v>
      </c>
      <c r="N295">
        <v>1287032400</v>
      </c>
      <c r="O295" s="8">
        <f t="shared" si="18"/>
        <v>40465.208333333336</v>
      </c>
      <c r="P295" t="b">
        <v>0</v>
      </c>
      <c r="Q295" t="b">
        <v>0</v>
      </c>
      <c r="R295" t="s">
        <v>33</v>
      </c>
      <c r="S295" s="4" t="s">
        <v>2038</v>
      </c>
      <c r="T295" t="s">
        <v>2039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8">
        <f t="shared" si="17"/>
        <v>43399.208333333328</v>
      </c>
      <c r="N296">
        <v>1541570400</v>
      </c>
      <c r="O296" s="8">
        <f t="shared" si="18"/>
        <v>43411.25</v>
      </c>
      <c r="P296" t="b">
        <v>0</v>
      </c>
      <c r="Q296" t="b">
        <v>0</v>
      </c>
      <c r="R296" t="s">
        <v>33</v>
      </c>
      <c r="S296" s="4" t="s">
        <v>2038</v>
      </c>
      <c r="T296" t="s">
        <v>2039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8">
        <f t="shared" si="17"/>
        <v>41562.208333333336</v>
      </c>
      <c r="N297">
        <v>1383976800</v>
      </c>
      <c r="O297" s="8">
        <f t="shared" si="18"/>
        <v>41587.25</v>
      </c>
      <c r="P297" t="b">
        <v>0</v>
      </c>
      <c r="Q297" t="b">
        <v>0</v>
      </c>
      <c r="R297" t="s">
        <v>33</v>
      </c>
      <c r="S297" s="4" t="s">
        <v>2038</v>
      </c>
      <c r="T297" t="s">
        <v>2039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8">
        <f t="shared" si="17"/>
        <v>43493.25</v>
      </c>
      <c r="N298">
        <v>1550556000</v>
      </c>
      <c r="O298" s="8">
        <f t="shared" si="18"/>
        <v>43515.25</v>
      </c>
      <c r="P298" t="b">
        <v>0</v>
      </c>
      <c r="Q298" t="b">
        <v>0</v>
      </c>
      <c r="R298" t="s">
        <v>33</v>
      </c>
      <c r="S298" s="4" t="s">
        <v>2038</v>
      </c>
      <c r="T298" t="s">
        <v>2039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8">
        <f t="shared" si="17"/>
        <v>41653.25</v>
      </c>
      <c r="N299">
        <v>1390456800</v>
      </c>
      <c r="O299" s="8">
        <f t="shared" si="18"/>
        <v>41662.25</v>
      </c>
      <c r="P299" t="b">
        <v>0</v>
      </c>
      <c r="Q299" t="b">
        <v>1</v>
      </c>
      <c r="R299" t="s">
        <v>33</v>
      </c>
      <c r="S299" s="4" t="s">
        <v>2038</v>
      </c>
      <c r="T299" t="s">
        <v>2039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8">
        <f t="shared" si="17"/>
        <v>42426.25</v>
      </c>
      <c r="N300">
        <v>1458018000</v>
      </c>
      <c r="O300" s="8">
        <f t="shared" si="18"/>
        <v>42444.208333333328</v>
      </c>
      <c r="P300" t="b">
        <v>0</v>
      </c>
      <c r="Q300" t="b">
        <v>1</v>
      </c>
      <c r="R300" t="s">
        <v>23</v>
      </c>
      <c r="S300" s="4" t="s">
        <v>2034</v>
      </c>
      <c r="T300" t="s">
        <v>2035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8">
        <f t="shared" si="17"/>
        <v>42432.25</v>
      </c>
      <c r="N301">
        <v>1461819600</v>
      </c>
      <c r="O301" s="8">
        <f t="shared" si="18"/>
        <v>42488.208333333328</v>
      </c>
      <c r="P301" t="b">
        <v>0</v>
      </c>
      <c r="Q301" t="b">
        <v>0</v>
      </c>
      <c r="R301" t="s">
        <v>17</v>
      </c>
      <c r="S301" s="4" t="s">
        <v>2032</v>
      </c>
      <c r="T301" t="s">
        <v>2033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8">
        <f t="shared" si="17"/>
        <v>42977.208333333328</v>
      </c>
      <c r="N302">
        <v>1504155600</v>
      </c>
      <c r="O302" s="8">
        <f t="shared" si="18"/>
        <v>42978.208333333328</v>
      </c>
      <c r="P302" t="b">
        <v>0</v>
      </c>
      <c r="Q302" t="b">
        <v>1</v>
      </c>
      <c r="R302" t="s">
        <v>68</v>
      </c>
      <c r="S302" s="4" t="s">
        <v>2046</v>
      </c>
      <c r="T302" t="s">
        <v>2047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8">
        <f t="shared" si="17"/>
        <v>42061.25</v>
      </c>
      <c r="N303">
        <v>1426395600</v>
      </c>
      <c r="O303" s="8">
        <f t="shared" si="18"/>
        <v>42078.208333333328</v>
      </c>
      <c r="P303" t="b">
        <v>0</v>
      </c>
      <c r="Q303" t="b">
        <v>0</v>
      </c>
      <c r="R303" t="s">
        <v>42</v>
      </c>
      <c r="S303" s="4" t="s">
        <v>2040</v>
      </c>
      <c r="T303" t="s">
        <v>2041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8">
        <f t="shared" si="17"/>
        <v>43345.208333333328</v>
      </c>
      <c r="N304">
        <v>1537074000</v>
      </c>
      <c r="O304" s="8">
        <f t="shared" si="18"/>
        <v>43359.208333333328</v>
      </c>
      <c r="P304" t="b">
        <v>0</v>
      </c>
      <c r="Q304" t="b">
        <v>0</v>
      </c>
      <c r="R304" t="s">
        <v>33</v>
      </c>
      <c r="S304" s="4" t="s">
        <v>2038</v>
      </c>
      <c r="T304" t="s">
        <v>2039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8">
        <f t="shared" si="17"/>
        <v>42376.25</v>
      </c>
      <c r="N305">
        <v>1452578400</v>
      </c>
      <c r="O305" s="8">
        <f t="shared" si="18"/>
        <v>42381.25</v>
      </c>
      <c r="P305" t="b">
        <v>0</v>
      </c>
      <c r="Q305" t="b">
        <v>0</v>
      </c>
      <c r="R305" t="s">
        <v>60</v>
      </c>
      <c r="S305" s="4" t="s">
        <v>2034</v>
      </c>
      <c r="T305" t="s">
        <v>2044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8">
        <f t="shared" si="17"/>
        <v>42589.208333333328</v>
      </c>
      <c r="N306">
        <v>1474088400</v>
      </c>
      <c r="O306" s="8">
        <f t="shared" si="18"/>
        <v>42630.208333333328</v>
      </c>
      <c r="P306" t="b">
        <v>0</v>
      </c>
      <c r="Q306" t="b">
        <v>0</v>
      </c>
      <c r="R306" t="s">
        <v>42</v>
      </c>
      <c r="S306" s="4" t="s">
        <v>2040</v>
      </c>
      <c r="T306" t="s">
        <v>2041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8">
        <f t="shared" si="17"/>
        <v>42448.208333333328</v>
      </c>
      <c r="N307">
        <v>1461906000</v>
      </c>
      <c r="O307" s="8">
        <f t="shared" si="18"/>
        <v>42489.208333333328</v>
      </c>
      <c r="P307" t="b">
        <v>0</v>
      </c>
      <c r="Q307" t="b">
        <v>0</v>
      </c>
      <c r="R307" t="s">
        <v>33</v>
      </c>
      <c r="S307" s="4" t="s">
        <v>2038</v>
      </c>
      <c r="T307" t="s">
        <v>2039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8">
        <f t="shared" si="17"/>
        <v>42930.208333333328</v>
      </c>
      <c r="N308">
        <v>1500267600</v>
      </c>
      <c r="O308" s="8">
        <f t="shared" si="18"/>
        <v>42933.208333333328</v>
      </c>
      <c r="P308" t="b">
        <v>0</v>
      </c>
      <c r="Q308" t="b">
        <v>1</v>
      </c>
      <c r="R308" t="s">
        <v>33</v>
      </c>
      <c r="S308" s="4" t="s">
        <v>2038</v>
      </c>
      <c r="T308" t="s">
        <v>2039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8">
        <f t="shared" si="17"/>
        <v>41066.208333333336</v>
      </c>
      <c r="N309">
        <v>1340686800</v>
      </c>
      <c r="O309" s="8">
        <f t="shared" si="18"/>
        <v>41086.208333333336</v>
      </c>
      <c r="P309" t="b">
        <v>0</v>
      </c>
      <c r="Q309" t="b">
        <v>1</v>
      </c>
      <c r="R309" t="s">
        <v>119</v>
      </c>
      <c r="S309" s="4" t="s">
        <v>2046</v>
      </c>
      <c r="T309" t="s">
        <v>2052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8">
        <f t="shared" si="17"/>
        <v>40651.208333333336</v>
      </c>
      <c r="N310">
        <v>1303189200</v>
      </c>
      <c r="O310" s="8">
        <f t="shared" si="18"/>
        <v>40652.208333333336</v>
      </c>
      <c r="P310" t="b">
        <v>0</v>
      </c>
      <c r="Q310" t="b">
        <v>0</v>
      </c>
      <c r="R310" t="s">
        <v>33</v>
      </c>
      <c r="S310" s="4" t="s">
        <v>2038</v>
      </c>
      <c r="T310" t="s">
        <v>2039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8">
        <f t="shared" si="17"/>
        <v>40807.208333333336</v>
      </c>
      <c r="N311">
        <v>1318309200</v>
      </c>
      <c r="O311" s="8">
        <f t="shared" si="18"/>
        <v>40827.208333333336</v>
      </c>
      <c r="P311" t="b">
        <v>0</v>
      </c>
      <c r="Q311" t="b">
        <v>1</v>
      </c>
      <c r="R311" t="s">
        <v>60</v>
      </c>
      <c r="S311" s="4" t="s">
        <v>2034</v>
      </c>
      <c r="T311" t="s">
        <v>2044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8">
        <f t="shared" si="17"/>
        <v>40277.208333333336</v>
      </c>
      <c r="N312">
        <v>1272171600</v>
      </c>
      <c r="O312" s="8">
        <f t="shared" si="18"/>
        <v>40293.208333333336</v>
      </c>
      <c r="P312" t="b">
        <v>0</v>
      </c>
      <c r="Q312" t="b">
        <v>0</v>
      </c>
      <c r="R312" t="s">
        <v>89</v>
      </c>
      <c r="S312" s="4" t="s">
        <v>2049</v>
      </c>
      <c r="T312" t="s">
        <v>2050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8">
        <f t="shared" si="17"/>
        <v>40590.25</v>
      </c>
      <c r="N313">
        <v>1298872800</v>
      </c>
      <c r="O313" s="8">
        <f t="shared" si="18"/>
        <v>40602.25</v>
      </c>
      <c r="P313" t="b">
        <v>0</v>
      </c>
      <c r="Q313" t="b">
        <v>0</v>
      </c>
      <c r="R313" t="s">
        <v>33</v>
      </c>
      <c r="S313" s="4" t="s">
        <v>2038</v>
      </c>
      <c r="T313" t="s">
        <v>2039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8">
        <f t="shared" si="17"/>
        <v>41572.208333333336</v>
      </c>
      <c r="N314">
        <v>1383282000</v>
      </c>
      <c r="O314" s="8">
        <f t="shared" si="18"/>
        <v>41579.208333333336</v>
      </c>
      <c r="P314" t="b">
        <v>0</v>
      </c>
      <c r="Q314" t="b">
        <v>0</v>
      </c>
      <c r="R314" t="s">
        <v>33</v>
      </c>
      <c r="S314" s="4" t="s">
        <v>2038</v>
      </c>
      <c r="T314" t="s">
        <v>2039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8">
        <f t="shared" si="17"/>
        <v>40966.25</v>
      </c>
      <c r="N315">
        <v>1330495200</v>
      </c>
      <c r="O315" s="8">
        <f t="shared" si="18"/>
        <v>40968.25</v>
      </c>
      <c r="P315" t="b">
        <v>0</v>
      </c>
      <c r="Q315" t="b">
        <v>0</v>
      </c>
      <c r="R315" t="s">
        <v>23</v>
      </c>
      <c r="S315" s="4" t="s">
        <v>2034</v>
      </c>
      <c r="T315" t="s">
        <v>2035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8">
        <f t="shared" si="17"/>
        <v>43536.208333333328</v>
      </c>
      <c r="N316">
        <v>1552798800</v>
      </c>
      <c r="O316" s="8">
        <f t="shared" si="18"/>
        <v>43541.208333333328</v>
      </c>
      <c r="P316" t="b">
        <v>0</v>
      </c>
      <c r="Q316" t="b">
        <v>1</v>
      </c>
      <c r="R316" t="s">
        <v>42</v>
      </c>
      <c r="S316" s="4" t="s">
        <v>2040</v>
      </c>
      <c r="T316" t="s">
        <v>2041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8">
        <f t="shared" si="17"/>
        <v>41783.208333333336</v>
      </c>
      <c r="N317">
        <v>1403413200</v>
      </c>
      <c r="O317" s="8">
        <f t="shared" si="18"/>
        <v>41812.208333333336</v>
      </c>
      <c r="P317" t="b">
        <v>0</v>
      </c>
      <c r="Q317" t="b">
        <v>0</v>
      </c>
      <c r="R317" t="s">
        <v>33</v>
      </c>
      <c r="S317" s="4" t="s">
        <v>2038</v>
      </c>
      <c r="T317" t="s">
        <v>2039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8">
        <f t="shared" si="17"/>
        <v>43788.25</v>
      </c>
      <c r="N318">
        <v>1574229600</v>
      </c>
      <c r="O318" s="8">
        <f t="shared" si="18"/>
        <v>43789.25</v>
      </c>
      <c r="P318" t="b">
        <v>0</v>
      </c>
      <c r="Q318" t="b">
        <v>1</v>
      </c>
      <c r="R318" t="s">
        <v>17</v>
      </c>
      <c r="S318" s="4" t="s">
        <v>2032</v>
      </c>
      <c r="T318" t="s">
        <v>2033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8">
        <f t="shared" si="17"/>
        <v>42869.208333333328</v>
      </c>
      <c r="N319">
        <v>1495861200</v>
      </c>
      <c r="O319" s="8">
        <f t="shared" si="18"/>
        <v>42882.208333333328</v>
      </c>
      <c r="P319" t="b">
        <v>0</v>
      </c>
      <c r="Q319" t="b">
        <v>0</v>
      </c>
      <c r="R319" t="s">
        <v>33</v>
      </c>
      <c r="S319" s="4" t="s">
        <v>2038</v>
      </c>
      <c r="T319" t="s">
        <v>2039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8">
        <f t="shared" si="17"/>
        <v>41684.25</v>
      </c>
      <c r="N320">
        <v>1392530400</v>
      </c>
      <c r="O320" s="8">
        <f t="shared" si="18"/>
        <v>41686.25</v>
      </c>
      <c r="P320" t="b">
        <v>0</v>
      </c>
      <c r="Q320" t="b">
        <v>0</v>
      </c>
      <c r="R320" t="s">
        <v>23</v>
      </c>
      <c r="S320" s="4" t="s">
        <v>2034</v>
      </c>
      <c r="T320" t="s">
        <v>2035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8">
        <f t="shared" si="17"/>
        <v>40402.208333333336</v>
      </c>
      <c r="N321">
        <v>1283662800</v>
      </c>
      <c r="O321" s="8">
        <f t="shared" si="18"/>
        <v>40426.208333333336</v>
      </c>
      <c r="P321" t="b">
        <v>0</v>
      </c>
      <c r="Q321" t="b">
        <v>0</v>
      </c>
      <c r="R321" t="s">
        <v>28</v>
      </c>
      <c r="S321" s="4" t="s">
        <v>2036</v>
      </c>
      <c r="T321" t="s">
        <v>2037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8">
        <f t="shared" si="17"/>
        <v>40673.208333333336</v>
      </c>
      <c r="N322">
        <v>1305781200</v>
      </c>
      <c r="O322" s="8">
        <f t="shared" si="18"/>
        <v>40682.208333333336</v>
      </c>
      <c r="P322" t="b">
        <v>0</v>
      </c>
      <c r="Q322" t="b">
        <v>0</v>
      </c>
      <c r="R322" t="s">
        <v>119</v>
      </c>
      <c r="S322" s="4" t="s">
        <v>2046</v>
      </c>
      <c r="T322" t="s">
        <v>2052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ROUND((E323/D323)*100,0)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8">
        <f t="shared" ref="M323:M386" si="21">(((L323/60)/60)/24)+DATE(1970,1,1)</f>
        <v>40634.208333333336</v>
      </c>
      <c r="N323">
        <v>1302325200</v>
      </c>
      <c r="O323" s="8">
        <f t="shared" ref="O323:O386" si="22">(((N323/60)/60)/24)+DATE(1970,1,1)</f>
        <v>40642.208333333336</v>
      </c>
      <c r="P323" t="b">
        <v>0</v>
      </c>
      <c r="Q323" t="b">
        <v>0</v>
      </c>
      <c r="R323" t="s">
        <v>100</v>
      </c>
      <c r="S323" s="4" t="s">
        <v>2040</v>
      </c>
      <c r="T323" t="s">
        <v>2051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ROUND(E324/H324,2)</f>
        <v>38</v>
      </c>
      <c r="J324" t="s">
        <v>21</v>
      </c>
      <c r="K324" t="s">
        <v>22</v>
      </c>
      <c r="L324">
        <v>1290664800</v>
      </c>
      <c r="M324" s="8">
        <f t="shared" si="21"/>
        <v>40507.25</v>
      </c>
      <c r="N324">
        <v>1291788000</v>
      </c>
      <c r="O324" s="8">
        <f t="shared" si="22"/>
        <v>40520.25</v>
      </c>
      <c r="P324" t="b">
        <v>0</v>
      </c>
      <c r="Q324" t="b">
        <v>0</v>
      </c>
      <c r="R324" t="s">
        <v>33</v>
      </c>
      <c r="S324" s="4" t="s">
        <v>2038</v>
      </c>
      <c r="T324" t="s">
        <v>2039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 s="8">
        <f t="shared" si="21"/>
        <v>41725.208333333336</v>
      </c>
      <c r="N325">
        <v>1396069200</v>
      </c>
      <c r="O325" s="8">
        <f t="shared" si="22"/>
        <v>41727.208333333336</v>
      </c>
      <c r="P325" t="b">
        <v>0</v>
      </c>
      <c r="Q325" t="b">
        <v>0</v>
      </c>
      <c r="R325" t="s">
        <v>42</v>
      </c>
      <c r="S325" s="4" t="s">
        <v>2040</v>
      </c>
      <c r="T325" t="s">
        <v>2041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8">
        <f t="shared" si="21"/>
        <v>42176.208333333328</v>
      </c>
      <c r="N326">
        <v>1435899600</v>
      </c>
      <c r="O326" s="8">
        <f t="shared" si="22"/>
        <v>42188.208333333328</v>
      </c>
      <c r="P326" t="b">
        <v>0</v>
      </c>
      <c r="Q326" t="b">
        <v>1</v>
      </c>
      <c r="R326" t="s">
        <v>33</v>
      </c>
      <c r="S326" s="4" t="s">
        <v>2038</v>
      </c>
      <c r="T326" t="s">
        <v>2039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8">
        <f t="shared" si="21"/>
        <v>43267.208333333328</v>
      </c>
      <c r="N327">
        <v>1531112400</v>
      </c>
      <c r="O327" s="8">
        <f t="shared" si="22"/>
        <v>43290.208333333328</v>
      </c>
      <c r="P327" t="b">
        <v>0</v>
      </c>
      <c r="Q327" t="b">
        <v>1</v>
      </c>
      <c r="R327" t="s">
        <v>33</v>
      </c>
      <c r="S327" s="4" t="s">
        <v>2038</v>
      </c>
      <c r="T327" t="s">
        <v>2039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8">
        <f t="shared" si="21"/>
        <v>42364.25</v>
      </c>
      <c r="N328">
        <v>1451628000</v>
      </c>
      <c r="O328" s="8">
        <f t="shared" si="22"/>
        <v>42370.25</v>
      </c>
      <c r="P328" t="b">
        <v>0</v>
      </c>
      <c r="Q328" t="b">
        <v>0</v>
      </c>
      <c r="R328" t="s">
        <v>71</v>
      </c>
      <c r="S328" s="4" t="s">
        <v>2040</v>
      </c>
      <c r="T328" t="s">
        <v>2048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8">
        <f t="shared" si="21"/>
        <v>43705.208333333328</v>
      </c>
      <c r="N329">
        <v>1567314000</v>
      </c>
      <c r="O329" s="8">
        <f t="shared" si="22"/>
        <v>43709.208333333328</v>
      </c>
      <c r="P329" t="b">
        <v>0</v>
      </c>
      <c r="Q329" t="b">
        <v>1</v>
      </c>
      <c r="R329" t="s">
        <v>33</v>
      </c>
      <c r="S329" s="4" t="s">
        <v>2038</v>
      </c>
      <c r="T329" t="s">
        <v>2039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8">
        <f t="shared" si="21"/>
        <v>43434.25</v>
      </c>
      <c r="N330">
        <v>1544508000</v>
      </c>
      <c r="O330" s="8">
        <f t="shared" si="22"/>
        <v>43445.25</v>
      </c>
      <c r="P330" t="b">
        <v>0</v>
      </c>
      <c r="Q330" t="b">
        <v>0</v>
      </c>
      <c r="R330" t="s">
        <v>23</v>
      </c>
      <c r="S330" s="4" t="s">
        <v>2034</v>
      </c>
      <c r="T330" t="s">
        <v>2035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8">
        <f t="shared" si="21"/>
        <v>42716.25</v>
      </c>
      <c r="N331">
        <v>1482472800</v>
      </c>
      <c r="O331" s="8">
        <f t="shared" si="22"/>
        <v>42727.25</v>
      </c>
      <c r="P331" t="b">
        <v>0</v>
      </c>
      <c r="Q331" t="b">
        <v>0</v>
      </c>
      <c r="R331" t="s">
        <v>89</v>
      </c>
      <c r="S331" s="4" t="s">
        <v>2049</v>
      </c>
      <c r="T331" t="s">
        <v>2050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8">
        <f t="shared" si="21"/>
        <v>43077.25</v>
      </c>
      <c r="N332">
        <v>1512799200</v>
      </c>
      <c r="O332" s="8">
        <f t="shared" si="22"/>
        <v>43078.25</v>
      </c>
      <c r="P332" t="b">
        <v>0</v>
      </c>
      <c r="Q332" t="b">
        <v>0</v>
      </c>
      <c r="R332" t="s">
        <v>42</v>
      </c>
      <c r="S332" s="4" t="s">
        <v>2040</v>
      </c>
      <c r="T332" t="s">
        <v>2041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8">
        <f t="shared" si="21"/>
        <v>40896.25</v>
      </c>
      <c r="N333">
        <v>1324360800</v>
      </c>
      <c r="O333" s="8">
        <f t="shared" si="22"/>
        <v>40897.25</v>
      </c>
      <c r="P333" t="b">
        <v>0</v>
      </c>
      <c r="Q333" t="b">
        <v>0</v>
      </c>
      <c r="R333" t="s">
        <v>17</v>
      </c>
      <c r="S333" s="4" t="s">
        <v>2032</v>
      </c>
      <c r="T333" t="s">
        <v>2033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8">
        <f t="shared" si="21"/>
        <v>41361.208333333336</v>
      </c>
      <c r="N334">
        <v>1364533200</v>
      </c>
      <c r="O334" s="8">
        <f t="shared" si="22"/>
        <v>41362.208333333336</v>
      </c>
      <c r="P334" t="b">
        <v>0</v>
      </c>
      <c r="Q334" t="b">
        <v>0</v>
      </c>
      <c r="R334" t="s">
        <v>65</v>
      </c>
      <c r="S334" s="4" t="s">
        <v>2036</v>
      </c>
      <c r="T334" t="s">
        <v>2045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8">
        <f t="shared" si="21"/>
        <v>43424.25</v>
      </c>
      <c r="N335">
        <v>1545112800</v>
      </c>
      <c r="O335" s="8">
        <f t="shared" si="22"/>
        <v>43452.25</v>
      </c>
      <c r="P335" t="b">
        <v>0</v>
      </c>
      <c r="Q335" t="b">
        <v>0</v>
      </c>
      <c r="R335" t="s">
        <v>33</v>
      </c>
      <c r="S335" s="4" t="s">
        <v>2038</v>
      </c>
      <c r="T335" t="s">
        <v>2039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8">
        <f t="shared" si="21"/>
        <v>43110.25</v>
      </c>
      <c r="N336">
        <v>1516168800</v>
      </c>
      <c r="O336" s="8">
        <f t="shared" si="22"/>
        <v>43117.25</v>
      </c>
      <c r="P336" t="b">
        <v>0</v>
      </c>
      <c r="Q336" t="b">
        <v>0</v>
      </c>
      <c r="R336" t="s">
        <v>23</v>
      </c>
      <c r="S336" s="4" t="s">
        <v>2034</v>
      </c>
      <c r="T336" t="s">
        <v>2035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8">
        <f t="shared" si="21"/>
        <v>43784.25</v>
      </c>
      <c r="N337">
        <v>1574920800</v>
      </c>
      <c r="O337" s="8">
        <f t="shared" si="22"/>
        <v>43797.25</v>
      </c>
      <c r="P337" t="b">
        <v>0</v>
      </c>
      <c r="Q337" t="b">
        <v>0</v>
      </c>
      <c r="R337" t="s">
        <v>23</v>
      </c>
      <c r="S337" s="4" t="s">
        <v>2034</v>
      </c>
      <c r="T337" t="s">
        <v>2035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8">
        <f t="shared" si="21"/>
        <v>40527.25</v>
      </c>
      <c r="N338">
        <v>1292479200</v>
      </c>
      <c r="O338" s="8">
        <f t="shared" si="22"/>
        <v>40528.25</v>
      </c>
      <c r="P338" t="b">
        <v>0</v>
      </c>
      <c r="Q338" t="b">
        <v>1</v>
      </c>
      <c r="R338" t="s">
        <v>23</v>
      </c>
      <c r="S338" s="4" t="s">
        <v>2034</v>
      </c>
      <c r="T338" t="s">
        <v>2035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8">
        <f t="shared" si="21"/>
        <v>43780.25</v>
      </c>
      <c r="N339">
        <v>1573538400</v>
      </c>
      <c r="O339" s="8">
        <f t="shared" si="22"/>
        <v>43781.25</v>
      </c>
      <c r="P339" t="b">
        <v>0</v>
      </c>
      <c r="Q339" t="b">
        <v>0</v>
      </c>
      <c r="R339" t="s">
        <v>33</v>
      </c>
      <c r="S339" s="4" t="s">
        <v>2038</v>
      </c>
      <c r="T339" t="s">
        <v>2039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8">
        <f t="shared" si="21"/>
        <v>40821.208333333336</v>
      </c>
      <c r="N340">
        <v>1320382800</v>
      </c>
      <c r="O340" s="8">
        <f t="shared" si="22"/>
        <v>40851.208333333336</v>
      </c>
      <c r="P340" t="b">
        <v>0</v>
      </c>
      <c r="Q340" t="b">
        <v>0</v>
      </c>
      <c r="R340" t="s">
        <v>33</v>
      </c>
      <c r="S340" s="4" t="s">
        <v>2038</v>
      </c>
      <c r="T340" t="s">
        <v>2039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8">
        <f t="shared" si="21"/>
        <v>42949.208333333328</v>
      </c>
      <c r="N341">
        <v>1502859600</v>
      </c>
      <c r="O341" s="8">
        <f t="shared" si="22"/>
        <v>42963.208333333328</v>
      </c>
      <c r="P341" t="b">
        <v>0</v>
      </c>
      <c r="Q341" t="b">
        <v>0</v>
      </c>
      <c r="R341" t="s">
        <v>33</v>
      </c>
      <c r="S341" s="4" t="s">
        <v>2038</v>
      </c>
      <c r="T341" t="s">
        <v>2039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8">
        <f t="shared" si="21"/>
        <v>40889.25</v>
      </c>
      <c r="N342">
        <v>1323756000</v>
      </c>
      <c r="O342" s="8">
        <f t="shared" si="22"/>
        <v>40890.25</v>
      </c>
      <c r="P342" t="b">
        <v>0</v>
      </c>
      <c r="Q342" t="b">
        <v>0</v>
      </c>
      <c r="R342" t="s">
        <v>122</v>
      </c>
      <c r="S342" s="4" t="s">
        <v>2053</v>
      </c>
      <c r="T342" t="s">
        <v>2054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8">
        <f t="shared" si="21"/>
        <v>42244.208333333328</v>
      </c>
      <c r="N343">
        <v>1441342800</v>
      </c>
      <c r="O343" s="8">
        <f t="shared" si="22"/>
        <v>42251.208333333328</v>
      </c>
      <c r="P343" t="b">
        <v>0</v>
      </c>
      <c r="Q343" t="b">
        <v>0</v>
      </c>
      <c r="R343" t="s">
        <v>60</v>
      </c>
      <c r="S343" s="4" t="s">
        <v>2034</v>
      </c>
      <c r="T343" t="s">
        <v>2044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8">
        <f t="shared" si="21"/>
        <v>41475.208333333336</v>
      </c>
      <c r="N344">
        <v>1375333200</v>
      </c>
      <c r="O344" s="8">
        <f t="shared" si="22"/>
        <v>41487.208333333336</v>
      </c>
      <c r="P344" t="b">
        <v>0</v>
      </c>
      <c r="Q344" t="b">
        <v>0</v>
      </c>
      <c r="R344" t="s">
        <v>33</v>
      </c>
      <c r="S344" s="4" t="s">
        <v>2038</v>
      </c>
      <c r="T344" t="s">
        <v>2039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8">
        <f t="shared" si="21"/>
        <v>41597.25</v>
      </c>
      <c r="N345">
        <v>1389420000</v>
      </c>
      <c r="O345" s="8">
        <f t="shared" si="22"/>
        <v>41650.25</v>
      </c>
      <c r="P345" t="b">
        <v>0</v>
      </c>
      <c r="Q345" t="b">
        <v>0</v>
      </c>
      <c r="R345" t="s">
        <v>33</v>
      </c>
      <c r="S345" s="4" t="s">
        <v>2038</v>
      </c>
      <c r="T345" t="s">
        <v>2039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8">
        <f t="shared" si="21"/>
        <v>43122.25</v>
      </c>
      <c r="N346">
        <v>1520056800</v>
      </c>
      <c r="O346" s="8">
        <f t="shared" si="22"/>
        <v>43162.25</v>
      </c>
      <c r="P346" t="b">
        <v>0</v>
      </c>
      <c r="Q346" t="b">
        <v>0</v>
      </c>
      <c r="R346" t="s">
        <v>89</v>
      </c>
      <c r="S346" s="4" t="s">
        <v>2049</v>
      </c>
      <c r="T346" t="s">
        <v>2050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8">
        <f t="shared" si="21"/>
        <v>42194.208333333328</v>
      </c>
      <c r="N347">
        <v>1436504400</v>
      </c>
      <c r="O347" s="8">
        <f t="shared" si="22"/>
        <v>42195.208333333328</v>
      </c>
      <c r="P347" t="b">
        <v>0</v>
      </c>
      <c r="Q347" t="b">
        <v>0</v>
      </c>
      <c r="R347" t="s">
        <v>53</v>
      </c>
      <c r="S347" s="4" t="s">
        <v>2040</v>
      </c>
      <c r="T347" t="s">
        <v>2043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8">
        <f t="shared" si="21"/>
        <v>42971.208333333328</v>
      </c>
      <c r="N348">
        <v>1508302800</v>
      </c>
      <c r="O348" s="8">
        <f t="shared" si="22"/>
        <v>43026.208333333328</v>
      </c>
      <c r="P348" t="b">
        <v>0</v>
      </c>
      <c r="Q348" t="b">
        <v>1</v>
      </c>
      <c r="R348" t="s">
        <v>60</v>
      </c>
      <c r="S348" s="4" t="s">
        <v>2034</v>
      </c>
      <c r="T348" t="s">
        <v>2044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8">
        <f t="shared" si="21"/>
        <v>42046.25</v>
      </c>
      <c r="N349">
        <v>1425708000</v>
      </c>
      <c r="O349" s="8">
        <f t="shared" si="22"/>
        <v>42070.25</v>
      </c>
      <c r="P349" t="b">
        <v>0</v>
      </c>
      <c r="Q349" t="b">
        <v>0</v>
      </c>
      <c r="R349" t="s">
        <v>28</v>
      </c>
      <c r="S349" s="4" t="s">
        <v>2036</v>
      </c>
      <c r="T349" t="s">
        <v>2037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8">
        <f t="shared" si="21"/>
        <v>42782.25</v>
      </c>
      <c r="N350">
        <v>1488348000</v>
      </c>
      <c r="O350" s="8">
        <f t="shared" si="22"/>
        <v>42795.25</v>
      </c>
      <c r="P350" t="b">
        <v>0</v>
      </c>
      <c r="Q350" t="b">
        <v>0</v>
      </c>
      <c r="R350" t="s">
        <v>17</v>
      </c>
      <c r="S350" s="4" t="s">
        <v>2032</v>
      </c>
      <c r="T350" t="s">
        <v>2033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8">
        <f t="shared" si="21"/>
        <v>42930.208333333328</v>
      </c>
      <c r="N351">
        <v>1502600400</v>
      </c>
      <c r="O351" s="8">
        <f t="shared" si="22"/>
        <v>42960.208333333328</v>
      </c>
      <c r="P351" t="b">
        <v>0</v>
      </c>
      <c r="Q351" t="b">
        <v>0</v>
      </c>
      <c r="R351" t="s">
        <v>33</v>
      </c>
      <c r="S351" s="4" t="s">
        <v>2038</v>
      </c>
      <c r="T351" t="s">
        <v>2039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8">
        <f t="shared" si="21"/>
        <v>42144.208333333328</v>
      </c>
      <c r="N352">
        <v>1433653200</v>
      </c>
      <c r="O352" s="8">
        <f t="shared" si="22"/>
        <v>42162.208333333328</v>
      </c>
      <c r="P352" t="b">
        <v>0</v>
      </c>
      <c r="Q352" t="b">
        <v>1</v>
      </c>
      <c r="R352" t="s">
        <v>159</v>
      </c>
      <c r="S352" s="4" t="s">
        <v>2034</v>
      </c>
      <c r="T352" t="s">
        <v>2057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8">
        <f t="shared" si="21"/>
        <v>42240.208333333328</v>
      </c>
      <c r="N353">
        <v>1441602000</v>
      </c>
      <c r="O353" s="8">
        <f t="shared" si="22"/>
        <v>42254.208333333328</v>
      </c>
      <c r="P353" t="b">
        <v>0</v>
      </c>
      <c r="Q353" t="b">
        <v>0</v>
      </c>
      <c r="R353" t="s">
        <v>23</v>
      </c>
      <c r="S353" s="4" t="s">
        <v>2034</v>
      </c>
      <c r="T353" t="s">
        <v>2035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8">
        <f t="shared" si="21"/>
        <v>42315.25</v>
      </c>
      <c r="N354">
        <v>1447567200</v>
      </c>
      <c r="O354" s="8">
        <f t="shared" si="22"/>
        <v>42323.25</v>
      </c>
      <c r="P354" t="b">
        <v>0</v>
      </c>
      <c r="Q354" t="b">
        <v>0</v>
      </c>
      <c r="R354" t="s">
        <v>33</v>
      </c>
      <c r="S354" s="4" t="s">
        <v>2038</v>
      </c>
      <c r="T354" t="s">
        <v>2039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8">
        <f t="shared" si="21"/>
        <v>43651.208333333328</v>
      </c>
      <c r="N355">
        <v>1562389200</v>
      </c>
      <c r="O355" s="8">
        <f t="shared" si="22"/>
        <v>43652.208333333328</v>
      </c>
      <c r="P355" t="b">
        <v>0</v>
      </c>
      <c r="Q355" t="b">
        <v>0</v>
      </c>
      <c r="R355" t="s">
        <v>33</v>
      </c>
      <c r="S355" s="4" t="s">
        <v>2038</v>
      </c>
      <c r="T355" t="s">
        <v>2039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8">
        <f t="shared" si="21"/>
        <v>41520.208333333336</v>
      </c>
      <c r="N356">
        <v>1378789200</v>
      </c>
      <c r="O356" s="8">
        <f t="shared" si="22"/>
        <v>41527.208333333336</v>
      </c>
      <c r="P356" t="b">
        <v>0</v>
      </c>
      <c r="Q356" t="b">
        <v>0</v>
      </c>
      <c r="R356" t="s">
        <v>42</v>
      </c>
      <c r="S356" s="4" t="s">
        <v>2040</v>
      </c>
      <c r="T356" t="s">
        <v>2041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8">
        <f t="shared" si="21"/>
        <v>42757.25</v>
      </c>
      <c r="N357">
        <v>1488520800</v>
      </c>
      <c r="O357" s="8">
        <f t="shared" si="22"/>
        <v>42797.25</v>
      </c>
      <c r="P357" t="b">
        <v>0</v>
      </c>
      <c r="Q357" t="b">
        <v>0</v>
      </c>
      <c r="R357" t="s">
        <v>65</v>
      </c>
      <c r="S357" s="4" t="s">
        <v>2036</v>
      </c>
      <c r="T357" t="s">
        <v>2045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8">
        <f t="shared" si="21"/>
        <v>40922.25</v>
      </c>
      <c r="N358">
        <v>1327298400</v>
      </c>
      <c r="O358" s="8">
        <f t="shared" si="22"/>
        <v>40931.25</v>
      </c>
      <c r="P358" t="b">
        <v>0</v>
      </c>
      <c r="Q358" t="b">
        <v>0</v>
      </c>
      <c r="R358" t="s">
        <v>33</v>
      </c>
      <c r="S358" s="4" t="s">
        <v>2038</v>
      </c>
      <c r="T358" t="s">
        <v>2039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8">
        <f t="shared" si="21"/>
        <v>42250.208333333328</v>
      </c>
      <c r="N359">
        <v>1443416400</v>
      </c>
      <c r="O359" s="8">
        <f t="shared" si="22"/>
        <v>42275.208333333328</v>
      </c>
      <c r="P359" t="b">
        <v>0</v>
      </c>
      <c r="Q359" t="b">
        <v>0</v>
      </c>
      <c r="R359" t="s">
        <v>89</v>
      </c>
      <c r="S359" s="4" t="s">
        <v>2049</v>
      </c>
      <c r="T359" t="s">
        <v>2050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8">
        <f t="shared" si="21"/>
        <v>43322.208333333328</v>
      </c>
      <c r="N360">
        <v>1534136400</v>
      </c>
      <c r="O360" s="8">
        <f t="shared" si="22"/>
        <v>43325.208333333328</v>
      </c>
      <c r="P360" t="b">
        <v>1</v>
      </c>
      <c r="Q360" t="b">
        <v>0</v>
      </c>
      <c r="R360" t="s">
        <v>122</v>
      </c>
      <c r="S360" s="4" t="s">
        <v>2053</v>
      </c>
      <c r="T360" t="s">
        <v>2054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8">
        <f t="shared" si="21"/>
        <v>40782.208333333336</v>
      </c>
      <c r="N361">
        <v>1315026000</v>
      </c>
      <c r="O361" s="8">
        <f t="shared" si="22"/>
        <v>40789.208333333336</v>
      </c>
      <c r="P361" t="b">
        <v>0</v>
      </c>
      <c r="Q361" t="b">
        <v>0</v>
      </c>
      <c r="R361" t="s">
        <v>71</v>
      </c>
      <c r="S361" s="4" t="s">
        <v>2040</v>
      </c>
      <c r="T361" t="s">
        <v>2048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8">
        <f t="shared" si="21"/>
        <v>40544.25</v>
      </c>
      <c r="N362">
        <v>1295071200</v>
      </c>
      <c r="O362" s="8">
        <f t="shared" si="22"/>
        <v>40558.25</v>
      </c>
      <c r="P362" t="b">
        <v>0</v>
      </c>
      <c r="Q362" t="b">
        <v>1</v>
      </c>
      <c r="R362" t="s">
        <v>33</v>
      </c>
      <c r="S362" s="4" t="s">
        <v>2038</v>
      </c>
      <c r="T362" t="s">
        <v>2039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8">
        <f t="shared" si="21"/>
        <v>43015.208333333328</v>
      </c>
      <c r="N363">
        <v>1509426000</v>
      </c>
      <c r="O363" s="8">
        <f t="shared" si="22"/>
        <v>43039.208333333328</v>
      </c>
      <c r="P363" t="b">
        <v>0</v>
      </c>
      <c r="Q363" t="b">
        <v>0</v>
      </c>
      <c r="R363" t="s">
        <v>33</v>
      </c>
      <c r="S363" s="4" t="s">
        <v>2038</v>
      </c>
      <c r="T363" t="s">
        <v>2039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8">
        <f t="shared" si="21"/>
        <v>40570.25</v>
      </c>
      <c r="N364">
        <v>1299391200</v>
      </c>
      <c r="O364" s="8">
        <f t="shared" si="22"/>
        <v>40608.25</v>
      </c>
      <c r="P364" t="b">
        <v>0</v>
      </c>
      <c r="Q364" t="b">
        <v>0</v>
      </c>
      <c r="R364" t="s">
        <v>23</v>
      </c>
      <c r="S364" s="4" t="s">
        <v>2034</v>
      </c>
      <c r="T364" t="s">
        <v>2035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8">
        <f t="shared" si="21"/>
        <v>40904.25</v>
      </c>
      <c r="N365">
        <v>1325052000</v>
      </c>
      <c r="O365" s="8">
        <f t="shared" si="22"/>
        <v>40905.25</v>
      </c>
      <c r="P365" t="b">
        <v>0</v>
      </c>
      <c r="Q365" t="b">
        <v>0</v>
      </c>
      <c r="R365" t="s">
        <v>23</v>
      </c>
      <c r="S365" s="4" t="s">
        <v>2034</v>
      </c>
      <c r="T365" t="s">
        <v>2035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8">
        <f t="shared" si="21"/>
        <v>43164.25</v>
      </c>
      <c r="N366">
        <v>1522818000</v>
      </c>
      <c r="O366" s="8">
        <f t="shared" si="22"/>
        <v>43194.208333333328</v>
      </c>
      <c r="P366" t="b">
        <v>0</v>
      </c>
      <c r="Q366" t="b">
        <v>0</v>
      </c>
      <c r="R366" t="s">
        <v>60</v>
      </c>
      <c r="S366" s="4" t="s">
        <v>2034</v>
      </c>
      <c r="T366" t="s">
        <v>2044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8">
        <f t="shared" si="21"/>
        <v>42733.25</v>
      </c>
      <c r="N367">
        <v>1485324000</v>
      </c>
      <c r="O367" s="8">
        <f t="shared" si="22"/>
        <v>42760.25</v>
      </c>
      <c r="P367" t="b">
        <v>0</v>
      </c>
      <c r="Q367" t="b">
        <v>0</v>
      </c>
      <c r="R367" t="s">
        <v>33</v>
      </c>
      <c r="S367" s="4" t="s">
        <v>2038</v>
      </c>
      <c r="T367" t="s">
        <v>2039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8">
        <f t="shared" si="21"/>
        <v>40546.25</v>
      </c>
      <c r="N368">
        <v>1294120800</v>
      </c>
      <c r="O368" s="8">
        <f t="shared" si="22"/>
        <v>40547.25</v>
      </c>
      <c r="P368" t="b">
        <v>0</v>
      </c>
      <c r="Q368" t="b">
        <v>1</v>
      </c>
      <c r="R368" t="s">
        <v>33</v>
      </c>
      <c r="S368" s="4" t="s">
        <v>2038</v>
      </c>
      <c r="T368" t="s">
        <v>2039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8">
        <f t="shared" si="21"/>
        <v>41930.208333333336</v>
      </c>
      <c r="N369">
        <v>1415685600</v>
      </c>
      <c r="O369" s="8">
        <f t="shared" si="22"/>
        <v>41954.25</v>
      </c>
      <c r="P369" t="b">
        <v>0</v>
      </c>
      <c r="Q369" t="b">
        <v>1</v>
      </c>
      <c r="R369" t="s">
        <v>33</v>
      </c>
      <c r="S369" s="4" t="s">
        <v>2038</v>
      </c>
      <c r="T369" t="s">
        <v>2039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8">
        <f t="shared" si="21"/>
        <v>40464.208333333336</v>
      </c>
      <c r="N370">
        <v>1288933200</v>
      </c>
      <c r="O370" s="8">
        <f t="shared" si="22"/>
        <v>40487.208333333336</v>
      </c>
      <c r="P370" t="b">
        <v>0</v>
      </c>
      <c r="Q370" t="b">
        <v>1</v>
      </c>
      <c r="R370" t="s">
        <v>42</v>
      </c>
      <c r="S370" s="4" t="s">
        <v>2040</v>
      </c>
      <c r="T370" t="s">
        <v>2041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8">
        <f t="shared" si="21"/>
        <v>41308.25</v>
      </c>
      <c r="N371">
        <v>1363237200</v>
      </c>
      <c r="O371" s="8">
        <f t="shared" si="22"/>
        <v>41347.208333333336</v>
      </c>
      <c r="P371" t="b">
        <v>0</v>
      </c>
      <c r="Q371" t="b">
        <v>1</v>
      </c>
      <c r="R371" t="s">
        <v>269</v>
      </c>
      <c r="S371" s="4" t="s">
        <v>2040</v>
      </c>
      <c r="T371" t="s">
        <v>2059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8">
        <f t="shared" si="21"/>
        <v>43570.208333333328</v>
      </c>
      <c r="N372">
        <v>1555822800</v>
      </c>
      <c r="O372" s="8">
        <f t="shared" si="22"/>
        <v>43576.208333333328</v>
      </c>
      <c r="P372" t="b">
        <v>0</v>
      </c>
      <c r="Q372" t="b">
        <v>0</v>
      </c>
      <c r="R372" t="s">
        <v>33</v>
      </c>
      <c r="S372" s="4" t="s">
        <v>2038</v>
      </c>
      <c r="T372" t="s">
        <v>2039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8">
        <f t="shared" si="21"/>
        <v>42043.25</v>
      </c>
      <c r="N373">
        <v>1427778000</v>
      </c>
      <c r="O373" s="8">
        <f t="shared" si="22"/>
        <v>42094.208333333328</v>
      </c>
      <c r="P373" t="b">
        <v>0</v>
      </c>
      <c r="Q373" t="b">
        <v>0</v>
      </c>
      <c r="R373" t="s">
        <v>33</v>
      </c>
      <c r="S373" s="4" t="s">
        <v>2038</v>
      </c>
      <c r="T373" t="s">
        <v>2039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8">
        <f t="shared" si="21"/>
        <v>42012.25</v>
      </c>
      <c r="N374">
        <v>1422424800</v>
      </c>
      <c r="O374" s="8">
        <f t="shared" si="22"/>
        <v>42032.25</v>
      </c>
      <c r="P374" t="b">
        <v>0</v>
      </c>
      <c r="Q374" t="b">
        <v>1</v>
      </c>
      <c r="R374" t="s">
        <v>42</v>
      </c>
      <c r="S374" s="4" t="s">
        <v>2040</v>
      </c>
      <c r="T374" t="s">
        <v>2041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8">
        <f t="shared" si="21"/>
        <v>42964.208333333328</v>
      </c>
      <c r="N375">
        <v>1503637200</v>
      </c>
      <c r="O375" s="8">
        <f t="shared" si="22"/>
        <v>42972.208333333328</v>
      </c>
      <c r="P375" t="b">
        <v>0</v>
      </c>
      <c r="Q375" t="b">
        <v>0</v>
      </c>
      <c r="R375" t="s">
        <v>33</v>
      </c>
      <c r="S375" s="4" t="s">
        <v>2038</v>
      </c>
      <c r="T375" t="s">
        <v>2039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8">
        <f t="shared" si="21"/>
        <v>43476.25</v>
      </c>
      <c r="N376">
        <v>1547618400</v>
      </c>
      <c r="O376" s="8">
        <f t="shared" si="22"/>
        <v>43481.25</v>
      </c>
      <c r="P376" t="b">
        <v>0</v>
      </c>
      <c r="Q376" t="b">
        <v>1</v>
      </c>
      <c r="R376" t="s">
        <v>42</v>
      </c>
      <c r="S376" s="4" t="s">
        <v>2040</v>
      </c>
      <c r="T376" t="s">
        <v>2041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8">
        <f t="shared" si="21"/>
        <v>42293.208333333328</v>
      </c>
      <c r="N377">
        <v>1449900000</v>
      </c>
      <c r="O377" s="8">
        <f t="shared" si="22"/>
        <v>42350.25</v>
      </c>
      <c r="P377" t="b">
        <v>0</v>
      </c>
      <c r="Q377" t="b">
        <v>0</v>
      </c>
      <c r="R377" t="s">
        <v>60</v>
      </c>
      <c r="S377" s="4" t="s">
        <v>2034</v>
      </c>
      <c r="T377" t="s">
        <v>2044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8">
        <f t="shared" si="21"/>
        <v>41826.208333333336</v>
      </c>
      <c r="N378">
        <v>1405141200</v>
      </c>
      <c r="O378" s="8">
        <f t="shared" si="22"/>
        <v>41832.208333333336</v>
      </c>
      <c r="P378" t="b">
        <v>0</v>
      </c>
      <c r="Q378" t="b">
        <v>0</v>
      </c>
      <c r="R378" t="s">
        <v>23</v>
      </c>
      <c r="S378" s="4" t="s">
        <v>2034</v>
      </c>
      <c r="T378" t="s">
        <v>2035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8">
        <f t="shared" si="21"/>
        <v>43760.208333333328</v>
      </c>
      <c r="N379">
        <v>1572933600</v>
      </c>
      <c r="O379" s="8">
        <f t="shared" si="22"/>
        <v>43774.25</v>
      </c>
      <c r="P379" t="b">
        <v>0</v>
      </c>
      <c r="Q379" t="b">
        <v>0</v>
      </c>
      <c r="R379" t="s">
        <v>33</v>
      </c>
      <c r="S379" s="4" t="s">
        <v>2038</v>
      </c>
      <c r="T379" t="s">
        <v>2039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8">
        <f t="shared" si="21"/>
        <v>43241.208333333328</v>
      </c>
      <c r="N380">
        <v>1530162000</v>
      </c>
      <c r="O380" s="8">
        <f t="shared" si="22"/>
        <v>43279.208333333328</v>
      </c>
      <c r="P380" t="b">
        <v>0</v>
      </c>
      <c r="Q380" t="b">
        <v>0</v>
      </c>
      <c r="R380" t="s">
        <v>42</v>
      </c>
      <c r="S380" s="4" t="s">
        <v>2040</v>
      </c>
      <c r="T380" t="s">
        <v>2041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8">
        <f t="shared" si="21"/>
        <v>40843.208333333336</v>
      </c>
      <c r="N381">
        <v>1320904800</v>
      </c>
      <c r="O381" s="8">
        <f t="shared" si="22"/>
        <v>40857.25</v>
      </c>
      <c r="P381" t="b">
        <v>0</v>
      </c>
      <c r="Q381" t="b">
        <v>0</v>
      </c>
      <c r="R381" t="s">
        <v>33</v>
      </c>
      <c r="S381" s="4" t="s">
        <v>2038</v>
      </c>
      <c r="T381" t="s">
        <v>2039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8">
        <f t="shared" si="21"/>
        <v>41448.208333333336</v>
      </c>
      <c r="N382">
        <v>1372395600</v>
      </c>
      <c r="O382" s="8">
        <f t="shared" si="22"/>
        <v>41453.208333333336</v>
      </c>
      <c r="P382" t="b">
        <v>0</v>
      </c>
      <c r="Q382" t="b">
        <v>0</v>
      </c>
      <c r="R382" t="s">
        <v>33</v>
      </c>
      <c r="S382" s="4" t="s">
        <v>2038</v>
      </c>
      <c r="T382" t="s">
        <v>2039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8">
        <f t="shared" si="21"/>
        <v>42163.208333333328</v>
      </c>
      <c r="N383">
        <v>1437714000</v>
      </c>
      <c r="O383" s="8">
        <f t="shared" si="22"/>
        <v>42209.208333333328</v>
      </c>
      <c r="P383" t="b">
        <v>0</v>
      </c>
      <c r="Q383" t="b">
        <v>0</v>
      </c>
      <c r="R383" t="s">
        <v>33</v>
      </c>
      <c r="S383" s="4" t="s">
        <v>2038</v>
      </c>
      <c r="T383" t="s">
        <v>2039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8">
        <f t="shared" si="21"/>
        <v>43024.208333333328</v>
      </c>
      <c r="N384">
        <v>1509771600</v>
      </c>
      <c r="O384" s="8">
        <f t="shared" si="22"/>
        <v>43043.208333333328</v>
      </c>
      <c r="P384" t="b">
        <v>0</v>
      </c>
      <c r="Q384" t="b">
        <v>0</v>
      </c>
      <c r="R384" t="s">
        <v>122</v>
      </c>
      <c r="S384" s="4" t="s">
        <v>2053</v>
      </c>
      <c r="T384" t="s">
        <v>2054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8">
        <f t="shared" si="21"/>
        <v>43509.25</v>
      </c>
      <c r="N385">
        <v>1550556000</v>
      </c>
      <c r="O385" s="8">
        <f t="shared" si="22"/>
        <v>43515.25</v>
      </c>
      <c r="P385" t="b">
        <v>0</v>
      </c>
      <c r="Q385" t="b">
        <v>1</v>
      </c>
      <c r="R385" t="s">
        <v>17</v>
      </c>
      <c r="S385" s="4" t="s">
        <v>2032</v>
      </c>
      <c r="T385" t="s">
        <v>2033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8">
        <f t="shared" si="21"/>
        <v>42776.25</v>
      </c>
      <c r="N386">
        <v>1489039200</v>
      </c>
      <c r="O386" s="8">
        <f t="shared" si="22"/>
        <v>42803.25</v>
      </c>
      <c r="P386" t="b">
        <v>1</v>
      </c>
      <c r="Q386" t="b">
        <v>1</v>
      </c>
      <c r="R386" t="s">
        <v>42</v>
      </c>
      <c r="S386" s="4" t="s">
        <v>2040</v>
      </c>
      <c r="T386" t="s">
        <v>2041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ROUND((E387/D387)*100,0)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8">
        <f t="shared" ref="M387:M450" si="25">(((L387/60)/60)/24)+DATE(1970,1,1)</f>
        <v>43553.208333333328</v>
      </c>
      <c r="N387">
        <v>1556600400</v>
      </c>
      <c r="O387" s="8">
        <f t="shared" ref="O387:O450" si="26">(((N387/60)/60)/24)+DATE(1970,1,1)</f>
        <v>43585.208333333328</v>
      </c>
      <c r="P387" t="b">
        <v>0</v>
      </c>
      <c r="Q387" t="b">
        <v>0</v>
      </c>
      <c r="R387" t="s">
        <v>68</v>
      </c>
      <c r="S387" s="4" t="s">
        <v>2046</v>
      </c>
      <c r="T387" t="s">
        <v>2047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ROUND(E388/H388,2)</f>
        <v>96.96</v>
      </c>
      <c r="J388" t="s">
        <v>21</v>
      </c>
      <c r="K388" t="s">
        <v>22</v>
      </c>
      <c r="L388">
        <v>1277528400</v>
      </c>
      <c r="M388" s="8">
        <f t="shared" si="25"/>
        <v>40355.208333333336</v>
      </c>
      <c r="N388">
        <v>1278565200</v>
      </c>
      <c r="O388" s="8">
        <f t="shared" si="26"/>
        <v>40367.208333333336</v>
      </c>
      <c r="P388" t="b">
        <v>0</v>
      </c>
      <c r="Q388" t="b">
        <v>0</v>
      </c>
      <c r="R388" t="s">
        <v>33</v>
      </c>
      <c r="S388" s="4" t="s">
        <v>2038</v>
      </c>
      <c r="T388" t="s">
        <v>2039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 s="8">
        <f t="shared" si="25"/>
        <v>41072.208333333336</v>
      </c>
      <c r="N389">
        <v>1339909200</v>
      </c>
      <c r="O389" s="8">
        <f t="shared" si="26"/>
        <v>41077.208333333336</v>
      </c>
      <c r="P389" t="b">
        <v>0</v>
      </c>
      <c r="Q389" t="b">
        <v>0</v>
      </c>
      <c r="R389" t="s">
        <v>65</v>
      </c>
      <c r="S389" s="4" t="s">
        <v>2036</v>
      </c>
      <c r="T389" t="s">
        <v>2045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8">
        <f t="shared" si="25"/>
        <v>40912.25</v>
      </c>
      <c r="N390">
        <v>1325829600</v>
      </c>
      <c r="O390" s="8">
        <f t="shared" si="26"/>
        <v>40914.25</v>
      </c>
      <c r="P390" t="b">
        <v>0</v>
      </c>
      <c r="Q390" t="b">
        <v>0</v>
      </c>
      <c r="R390" t="s">
        <v>60</v>
      </c>
      <c r="S390" s="4" t="s">
        <v>2034</v>
      </c>
      <c r="T390" t="s">
        <v>2044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8">
        <f t="shared" si="25"/>
        <v>40479.208333333336</v>
      </c>
      <c r="N391">
        <v>1290578400</v>
      </c>
      <c r="O391" s="8">
        <f t="shared" si="26"/>
        <v>40506.25</v>
      </c>
      <c r="P391" t="b">
        <v>0</v>
      </c>
      <c r="Q391" t="b">
        <v>0</v>
      </c>
      <c r="R391" t="s">
        <v>33</v>
      </c>
      <c r="S391" s="4" t="s">
        <v>2038</v>
      </c>
      <c r="T391" t="s">
        <v>2039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8">
        <f t="shared" si="25"/>
        <v>41530.208333333336</v>
      </c>
      <c r="N392">
        <v>1380344400</v>
      </c>
      <c r="O392" s="8">
        <f t="shared" si="26"/>
        <v>41545.208333333336</v>
      </c>
      <c r="P392" t="b">
        <v>0</v>
      </c>
      <c r="Q392" t="b">
        <v>0</v>
      </c>
      <c r="R392" t="s">
        <v>122</v>
      </c>
      <c r="S392" s="4" t="s">
        <v>2053</v>
      </c>
      <c r="T392" t="s">
        <v>2054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8">
        <f t="shared" si="25"/>
        <v>41653.25</v>
      </c>
      <c r="N393">
        <v>1389852000</v>
      </c>
      <c r="O393" s="8">
        <f t="shared" si="26"/>
        <v>41655.25</v>
      </c>
      <c r="P393" t="b">
        <v>0</v>
      </c>
      <c r="Q393" t="b">
        <v>0</v>
      </c>
      <c r="R393" t="s">
        <v>68</v>
      </c>
      <c r="S393" s="4" t="s">
        <v>2046</v>
      </c>
      <c r="T393" t="s">
        <v>2047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8">
        <f t="shared" si="25"/>
        <v>40549.25</v>
      </c>
      <c r="N394">
        <v>1294466400</v>
      </c>
      <c r="O394" s="8">
        <f t="shared" si="26"/>
        <v>40551.25</v>
      </c>
      <c r="P394" t="b">
        <v>0</v>
      </c>
      <c r="Q394" t="b">
        <v>0</v>
      </c>
      <c r="R394" t="s">
        <v>65</v>
      </c>
      <c r="S394" s="4" t="s">
        <v>2036</v>
      </c>
      <c r="T394" t="s">
        <v>2045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8">
        <f t="shared" si="25"/>
        <v>42933.208333333328</v>
      </c>
      <c r="N395">
        <v>1500354000</v>
      </c>
      <c r="O395" s="8">
        <f t="shared" si="26"/>
        <v>42934.208333333328</v>
      </c>
      <c r="P395" t="b">
        <v>0</v>
      </c>
      <c r="Q395" t="b">
        <v>0</v>
      </c>
      <c r="R395" t="s">
        <v>159</v>
      </c>
      <c r="S395" s="4" t="s">
        <v>2034</v>
      </c>
      <c r="T395" t="s">
        <v>2057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8">
        <f t="shared" si="25"/>
        <v>41484.208333333336</v>
      </c>
      <c r="N396">
        <v>1375938000</v>
      </c>
      <c r="O396" s="8">
        <f t="shared" si="26"/>
        <v>41494.208333333336</v>
      </c>
      <c r="P396" t="b">
        <v>0</v>
      </c>
      <c r="Q396" t="b">
        <v>1</v>
      </c>
      <c r="R396" t="s">
        <v>42</v>
      </c>
      <c r="S396" s="4" t="s">
        <v>2040</v>
      </c>
      <c r="T396" t="s">
        <v>2041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8">
        <f t="shared" si="25"/>
        <v>40885.25</v>
      </c>
      <c r="N397">
        <v>1323410400</v>
      </c>
      <c r="O397" s="8">
        <f t="shared" si="26"/>
        <v>40886.25</v>
      </c>
      <c r="P397" t="b">
        <v>1</v>
      </c>
      <c r="Q397" t="b">
        <v>0</v>
      </c>
      <c r="R397" t="s">
        <v>33</v>
      </c>
      <c r="S397" s="4" t="s">
        <v>2038</v>
      </c>
      <c r="T397" t="s">
        <v>2039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8">
        <f t="shared" si="25"/>
        <v>43378.208333333328</v>
      </c>
      <c r="N398">
        <v>1539406800</v>
      </c>
      <c r="O398" s="8">
        <f t="shared" si="26"/>
        <v>43386.208333333328</v>
      </c>
      <c r="P398" t="b">
        <v>0</v>
      </c>
      <c r="Q398" t="b">
        <v>0</v>
      </c>
      <c r="R398" t="s">
        <v>53</v>
      </c>
      <c r="S398" s="4" t="s">
        <v>2040</v>
      </c>
      <c r="T398" t="s">
        <v>2043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8">
        <f t="shared" si="25"/>
        <v>41417.208333333336</v>
      </c>
      <c r="N399">
        <v>1369803600</v>
      </c>
      <c r="O399" s="8">
        <f t="shared" si="26"/>
        <v>41423.208333333336</v>
      </c>
      <c r="P399" t="b">
        <v>0</v>
      </c>
      <c r="Q399" t="b">
        <v>0</v>
      </c>
      <c r="R399" t="s">
        <v>23</v>
      </c>
      <c r="S399" s="4" t="s">
        <v>2034</v>
      </c>
      <c r="T399" t="s">
        <v>2035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8">
        <f t="shared" si="25"/>
        <v>43228.208333333328</v>
      </c>
      <c r="N400">
        <v>1525928400</v>
      </c>
      <c r="O400" s="8">
        <f t="shared" si="26"/>
        <v>43230.208333333328</v>
      </c>
      <c r="P400" t="b">
        <v>0</v>
      </c>
      <c r="Q400" t="b">
        <v>1</v>
      </c>
      <c r="R400" t="s">
        <v>71</v>
      </c>
      <c r="S400" s="4" t="s">
        <v>2040</v>
      </c>
      <c r="T400" t="s">
        <v>2048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8">
        <f t="shared" si="25"/>
        <v>40576.25</v>
      </c>
      <c r="N401">
        <v>1297231200</v>
      </c>
      <c r="O401" s="8">
        <f t="shared" si="26"/>
        <v>40583.25</v>
      </c>
      <c r="P401" t="b">
        <v>0</v>
      </c>
      <c r="Q401" t="b">
        <v>0</v>
      </c>
      <c r="R401" t="s">
        <v>60</v>
      </c>
      <c r="S401" s="4" t="s">
        <v>2034</v>
      </c>
      <c r="T401" t="s">
        <v>2044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8">
        <f t="shared" si="25"/>
        <v>41502.208333333336</v>
      </c>
      <c r="N402">
        <v>1378530000</v>
      </c>
      <c r="O402" s="8">
        <f t="shared" si="26"/>
        <v>41524.208333333336</v>
      </c>
      <c r="P402" t="b">
        <v>0</v>
      </c>
      <c r="Q402" t="b">
        <v>1</v>
      </c>
      <c r="R402" t="s">
        <v>122</v>
      </c>
      <c r="S402" s="4" t="s">
        <v>2053</v>
      </c>
      <c r="T402" t="s">
        <v>2054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8">
        <f t="shared" si="25"/>
        <v>43765.208333333328</v>
      </c>
      <c r="N403">
        <v>1572152400</v>
      </c>
      <c r="O403" s="8">
        <f t="shared" si="26"/>
        <v>43765.208333333328</v>
      </c>
      <c r="P403" t="b">
        <v>0</v>
      </c>
      <c r="Q403" t="b">
        <v>0</v>
      </c>
      <c r="R403" t="s">
        <v>33</v>
      </c>
      <c r="S403" s="4" t="s">
        <v>2038</v>
      </c>
      <c r="T403" t="s">
        <v>2039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8">
        <f t="shared" si="25"/>
        <v>40914.25</v>
      </c>
      <c r="N404">
        <v>1329890400</v>
      </c>
      <c r="O404" s="8">
        <f t="shared" si="26"/>
        <v>40961.25</v>
      </c>
      <c r="P404" t="b">
        <v>0</v>
      </c>
      <c r="Q404" t="b">
        <v>1</v>
      </c>
      <c r="R404" t="s">
        <v>100</v>
      </c>
      <c r="S404" s="4" t="s">
        <v>2040</v>
      </c>
      <c r="T404" t="s">
        <v>2051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8">
        <f t="shared" si="25"/>
        <v>40310.208333333336</v>
      </c>
      <c r="N405">
        <v>1276750800</v>
      </c>
      <c r="O405" s="8">
        <f t="shared" si="26"/>
        <v>40346.208333333336</v>
      </c>
      <c r="P405" t="b">
        <v>0</v>
      </c>
      <c r="Q405" t="b">
        <v>1</v>
      </c>
      <c r="R405" t="s">
        <v>33</v>
      </c>
      <c r="S405" s="4" t="s">
        <v>2038</v>
      </c>
      <c r="T405" t="s">
        <v>2039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8">
        <f t="shared" si="25"/>
        <v>43053.25</v>
      </c>
      <c r="N406">
        <v>1510898400</v>
      </c>
      <c r="O406" s="8">
        <f t="shared" si="26"/>
        <v>43056.25</v>
      </c>
      <c r="P406" t="b">
        <v>0</v>
      </c>
      <c r="Q406" t="b">
        <v>0</v>
      </c>
      <c r="R406" t="s">
        <v>33</v>
      </c>
      <c r="S406" s="4" t="s">
        <v>2038</v>
      </c>
      <c r="T406" t="s">
        <v>2039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8">
        <f t="shared" si="25"/>
        <v>43255.208333333328</v>
      </c>
      <c r="N407">
        <v>1532408400</v>
      </c>
      <c r="O407" s="8">
        <f t="shared" si="26"/>
        <v>43305.208333333328</v>
      </c>
      <c r="P407" t="b">
        <v>0</v>
      </c>
      <c r="Q407" t="b">
        <v>0</v>
      </c>
      <c r="R407" t="s">
        <v>33</v>
      </c>
      <c r="S407" s="4" t="s">
        <v>2038</v>
      </c>
      <c r="T407" t="s">
        <v>2039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8">
        <f t="shared" si="25"/>
        <v>41304.25</v>
      </c>
      <c r="N408">
        <v>1360562400</v>
      </c>
      <c r="O408" s="8">
        <f t="shared" si="26"/>
        <v>41316.25</v>
      </c>
      <c r="P408" t="b">
        <v>1</v>
      </c>
      <c r="Q408" t="b">
        <v>0</v>
      </c>
      <c r="R408" t="s">
        <v>42</v>
      </c>
      <c r="S408" s="4" t="s">
        <v>2040</v>
      </c>
      <c r="T408" t="s">
        <v>2041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8">
        <f t="shared" si="25"/>
        <v>43751.208333333328</v>
      </c>
      <c r="N409">
        <v>1571547600</v>
      </c>
      <c r="O409" s="8">
        <f t="shared" si="26"/>
        <v>43758.208333333328</v>
      </c>
      <c r="P409" t="b">
        <v>0</v>
      </c>
      <c r="Q409" t="b">
        <v>0</v>
      </c>
      <c r="R409" t="s">
        <v>33</v>
      </c>
      <c r="S409" s="4" t="s">
        <v>2038</v>
      </c>
      <c r="T409" t="s">
        <v>2039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8">
        <f t="shared" si="25"/>
        <v>42541.208333333328</v>
      </c>
      <c r="N410">
        <v>1468126800</v>
      </c>
      <c r="O410" s="8">
        <f t="shared" si="26"/>
        <v>42561.208333333328</v>
      </c>
      <c r="P410" t="b">
        <v>0</v>
      </c>
      <c r="Q410" t="b">
        <v>0</v>
      </c>
      <c r="R410" t="s">
        <v>42</v>
      </c>
      <c r="S410" s="4" t="s">
        <v>2040</v>
      </c>
      <c r="T410" t="s">
        <v>2041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8">
        <f t="shared" si="25"/>
        <v>42843.208333333328</v>
      </c>
      <c r="N411">
        <v>1492837200</v>
      </c>
      <c r="O411" s="8">
        <f t="shared" si="26"/>
        <v>42847.208333333328</v>
      </c>
      <c r="P411" t="b">
        <v>0</v>
      </c>
      <c r="Q411" t="b">
        <v>0</v>
      </c>
      <c r="R411" t="s">
        <v>23</v>
      </c>
      <c r="S411" s="4" t="s">
        <v>2034</v>
      </c>
      <c r="T411" t="s">
        <v>2035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8">
        <f t="shared" si="25"/>
        <v>42122.208333333328</v>
      </c>
      <c r="N412">
        <v>1430197200</v>
      </c>
      <c r="O412" s="8">
        <f t="shared" si="26"/>
        <v>42122.208333333328</v>
      </c>
      <c r="P412" t="b">
        <v>0</v>
      </c>
      <c r="Q412" t="b">
        <v>0</v>
      </c>
      <c r="R412" t="s">
        <v>292</v>
      </c>
      <c r="S412" s="4" t="s">
        <v>2049</v>
      </c>
      <c r="T412" t="s">
        <v>2060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8">
        <f t="shared" si="25"/>
        <v>42884.208333333328</v>
      </c>
      <c r="N413">
        <v>1496206800</v>
      </c>
      <c r="O413" s="8">
        <f t="shared" si="26"/>
        <v>42886.208333333328</v>
      </c>
      <c r="P413" t="b">
        <v>0</v>
      </c>
      <c r="Q413" t="b">
        <v>0</v>
      </c>
      <c r="R413" t="s">
        <v>33</v>
      </c>
      <c r="S413" s="4" t="s">
        <v>2038</v>
      </c>
      <c r="T413" t="s">
        <v>2039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8">
        <f t="shared" si="25"/>
        <v>41642.25</v>
      </c>
      <c r="N414">
        <v>1389592800</v>
      </c>
      <c r="O414" s="8">
        <f t="shared" si="26"/>
        <v>41652.25</v>
      </c>
      <c r="P414" t="b">
        <v>0</v>
      </c>
      <c r="Q414" t="b">
        <v>0</v>
      </c>
      <c r="R414" t="s">
        <v>119</v>
      </c>
      <c r="S414" s="4" t="s">
        <v>2046</v>
      </c>
      <c r="T414" t="s">
        <v>2052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8">
        <f t="shared" si="25"/>
        <v>43431.25</v>
      </c>
      <c r="N415">
        <v>1545631200</v>
      </c>
      <c r="O415" s="8">
        <f t="shared" si="26"/>
        <v>43458.25</v>
      </c>
      <c r="P415" t="b">
        <v>0</v>
      </c>
      <c r="Q415" t="b">
        <v>0</v>
      </c>
      <c r="R415" t="s">
        <v>71</v>
      </c>
      <c r="S415" s="4" t="s">
        <v>2040</v>
      </c>
      <c r="T415" t="s">
        <v>2048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8">
        <f t="shared" si="25"/>
        <v>40288.208333333336</v>
      </c>
      <c r="N416">
        <v>1272430800</v>
      </c>
      <c r="O416" s="8">
        <f t="shared" si="26"/>
        <v>40296.208333333336</v>
      </c>
      <c r="P416" t="b">
        <v>0</v>
      </c>
      <c r="Q416" t="b">
        <v>1</v>
      </c>
      <c r="R416" t="s">
        <v>17</v>
      </c>
      <c r="S416" s="4" t="s">
        <v>2032</v>
      </c>
      <c r="T416" t="s">
        <v>2033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8">
        <f t="shared" si="25"/>
        <v>40921.25</v>
      </c>
      <c r="N417">
        <v>1327903200</v>
      </c>
      <c r="O417" s="8">
        <f t="shared" si="26"/>
        <v>40938.25</v>
      </c>
      <c r="P417" t="b">
        <v>0</v>
      </c>
      <c r="Q417" t="b">
        <v>0</v>
      </c>
      <c r="R417" t="s">
        <v>33</v>
      </c>
      <c r="S417" s="4" t="s">
        <v>2038</v>
      </c>
      <c r="T417" t="s">
        <v>2039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8">
        <f t="shared" si="25"/>
        <v>40560.25</v>
      </c>
      <c r="N418">
        <v>1296021600</v>
      </c>
      <c r="O418" s="8">
        <f t="shared" si="26"/>
        <v>40569.25</v>
      </c>
      <c r="P418" t="b">
        <v>0</v>
      </c>
      <c r="Q418" t="b">
        <v>1</v>
      </c>
      <c r="R418" t="s">
        <v>42</v>
      </c>
      <c r="S418" s="4" t="s">
        <v>2040</v>
      </c>
      <c r="T418" t="s">
        <v>2041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8">
        <f t="shared" si="25"/>
        <v>43407.208333333328</v>
      </c>
      <c r="N419">
        <v>1543298400</v>
      </c>
      <c r="O419" s="8">
        <f t="shared" si="26"/>
        <v>43431.25</v>
      </c>
      <c r="P419" t="b">
        <v>0</v>
      </c>
      <c r="Q419" t="b">
        <v>0</v>
      </c>
      <c r="R419" t="s">
        <v>33</v>
      </c>
      <c r="S419" s="4" t="s">
        <v>2038</v>
      </c>
      <c r="T419" t="s">
        <v>2039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8">
        <f t="shared" si="25"/>
        <v>41035.208333333336</v>
      </c>
      <c r="N420">
        <v>1336366800</v>
      </c>
      <c r="O420" s="8">
        <f t="shared" si="26"/>
        <v>41036.208333333336</v>
      </c>
      <c r="P420" t="b">
        <v>0</v>
      </c>
      <c r="Q420" t="b">
        <v>0</v>
      </c>
      <c r="R420" t="s">
        <v>42</v>
      </c>
      <c r="S420" s="4" t="s">
        <v>2040</v>
      </c>
      <c r="T420" t="s">
        <v>2041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8">
        <f t="shared" si="25"/>
        <v>40899.25</v>
      </c>
      <c r="N421">
        <v>1325052000</v>
      </c>
      <c r="O421" s="8">
        <f t="shared" si="26"/>
        <v>40905.25</v>
      </c>
      <c r="P421" t="b">
        <v>0</v>
      </c>
      <c r="Q421" t="b">
        <v>0</v>
      </c>
      <c r="R421" t="s">
        <v>28</v>
      </c>
      <c r="S421" s="4" t="s">
        <v>2036</v>
      </c>
      <c r="T421" t="s">
        <v>2037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8">
        <f t="shared" si="25"/>
        <v>42911.208333333328</v>
      </c>
      <c r="N422">
        <v>1499576400</v>
      </c>
      <c r="O422" s="8">
        <f t="shared" si="26"/>
        <v>42925.208333333328</v>
      </c>
      <c r="P422" t="b">
        <v>0</v>
      </c>
      <c r="Q422" t="b">
        <v>0</v>
      </c>
      <c r="R422" t="s">
        <v>33</v>
      </c>
      <c r="S422" s="4" t="s">
        <v>2038</v>
      </c>
      <c r="T422" t="s">
        <v>2039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8">
        <f t="shared" si="25"/>
        <v>42915.208333333328</v>
      </c>
      <c r="N423">
        <v>1501304400</v>
      </c>
      <c r="O423" s="8">
        <f t="shared" si="26"/>
        <v>42945.208333333328</v>
      </c>
      <c r="P423" t="b">
        <v>0</v>
      </c>
      <c r="Q423" t="b">
        <v>1</v>
      </c>
      <c r="R423" t="s">
        <v>65</v>
      </c>
      <c r="S423" s="4" t="s">
        <v>2036</v>
      </c>
      <c r="T423" t="s">
        <v>2045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8">
        <f t="shared" si="25"/>
        <v>40285.208333333336</v>
      </c>
      <c r="N424">
        <v>1273208400</v>
      </c>
      <c r="O424" s="8">
        <f t="shared" si="26"/>
        <v>40305.208333333336</v>
      </c>
      <c r="P424" t="b">
        <v>0</v>
      </c>
      <c r="Q424" t="b">
        <v>1</v>
      </c>
      <c r="R424" t="s">
        <v>33</v>
      </c>
      <c r="S424" s="4" t="s">
        <v>2038</v>
      </c>
      <c r="T424" t="s">
        <v>2039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8">
        <f t="shared" si="25"/>
        <v>40808.208333333336</v>
      </c>
      <c r="N425">
        <v>1316840400</v>
      </c>
      <c r="O425" s="8">
        <f t="shared" si="26"/>
        <v>40810.208333333336</v>
      </c>
      <c r="P425" t="b">
        <v>0</v>
      </c>
      <c r="Q425" t="b">
        <v>1</v>
      </c>
      <c r="R425" t="s">
        <v>17</v>
      </c>
      <c r="S425" s="4" t="s">
        <v>2032</v>
      </c>
      <c r="T425" t="s">
        <v>2033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8">
        <f t="shared" si="25"/>
        <v>43208.208333333328</v>
      </c>
      <c r="N426">
        <v>1524546000</v>
      </c>
      <c r="O426" s="8">
        <f t="shared" si="26"/>
        <v>43214.208333333328</v>
      </c>
      <c r="P426" t="b">
        <v>0</v>
      </c>
      <c r="Q426" t="b">
        <v>0</v>
      </c>
      <c r="R426" t="s">
        <v>60</v>
      </c>
      <c r="S426" s="4" t="s">
        <v>2034</v>
      </c>
      <c r="T426" t="s">
        <v>2044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8">
        <f t="shared" si="25"/>
        <v>42213.208333333328</v>
      </c>
      <c r="N427">
        <v>1438578000</v>
      </c>
      <c r="O427" s="8">
        <f t="shared" si="26"/>
        <v>42219.208333333328</v>
      </c>
      <c r="P427" t="b">
        <v>0</v>
      </c>
      <c r="Q427" t="b">
        <v>0</v>
      </c>
      <c r="R427" t="s">
        <v>122</v>
      </c>
      <c r="S427" s="4" t="s">
        <v>2053</v>
      </c>
      <c r="T427" t="s">
        <v>2054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8">
        <f t="shared" si="25"/>
        <v>41332.25</v>
      </c>
      <c r="N428">
        <v>1362549600</v>
      </c>
      <c r="O428" s="8">
        <f t="shared" si="26"/>
        <v>41339.25</v>
      </c>
      <c r="P428" t="b">
        <v>0</v>
      </c>
      <c r="Q428" t="b">
        <v>0</v>
      </c>
      <c r="R428" t="s">
        <v>33</v>
      </c>
      <c r="S428" s="4" t="s">
        <v>2038</v>
      </c>
      <c r="T428" t="s">
        <v>2039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8">
        <f t="shared" si="25"/>
        <v>41895.208333333336</v>
      </c>
      <c r="N429">
        <v>1413349200</v>
      </c>
      <c r="O429" s="8">
        <f t="shared" si="26"/>
        <v>41927.208333333336</v>
      </c>
      <c r="P429" t="b">
        <v>0</v>
      </c>
      <c r="Q429" t="b">
        <v>1</v>
      </c>
      <c r="R429" t="s">
        <v>33</v>
      </c>
      <c r="S429" s="4" t="s">
        <v>2038</v>
      </c>
      <c r="T429" t="s">
        <v>2039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8">
        <f t="shared" si="25"/>
        <v>40585.25</v>
      </c>
      <c r="N430">
        <v>1298008800</v>
      </c>
      <c r="O430" s="8">
        <f t="shared" si="26"/>
        <v>40592.25</v>
      </c>
      <c r="P430" t="b">
        <v>0</v>
      </c>
      <c r="Q430" t="b">
        <v>0</v>
      </c>
      <c r="R430" t="s">
        <v>71</v>
      </c>
      <c r="S430" s="4" t="s">
        <v>2040</v>
      </c>
      <c r="T430" t="s">
        <v>2048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8">
        <f t="shared" si="25"/>
        <v>41680.25</v>
      </c>
      <c r="N431">
        <v>1394427600</v>
      </c>
      <c r="O431" s="8">
        <f t="shared" si="26"/>
        <v>41708.208333333336</v>
      </c>
      <c r="P431" t="b">
        <v>0</v>
      </c>
      <c r="Q431" t="b">
        <v>1</v>
      </c>
      <c r="R431" t="s">
        <v>122</v>
      </c>
      <c r="S431" s="4" t="s">
        <v>2053</v>
      </c>
      <c r="T431" t="s">
        <v>2054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8">
        <f t="shared" si="25"/>
        <v>43737.208333333328</v>
      </c>
      <c r="N432">
        <v>1572670800</v>
      </c>
      <c r="O432" s="8">
        <f t="shared" si="26"/>
        <v>43771.208333333328</v>
      </c>
      <c r="P432" t="b">
        <v>0</v>
      </c>
      <c r="Q432" t="b">
        <v>0</v>
      </c>
      <c r="R432" t="s">
        <v>33</v>
      </c>
      <c r="S432" s="4" t="s">
        <v>2038</v>
      </c>
      <c r="T432" t="s">
        <v>2039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8">
        <f t="shared" si="25"/>
        <v>43273.208333333328</v>
      </c>
      <c r="N433">
        <v>1531112400</v>
      </c>
      <c r="O433" s="8">
        <f t="shared" si="26"/>
        <v>43290.208333333328</v>
      </c>
      <c r="P433" t="b">
        <v>1</v>
      </c>
      <c r="Q433" t="b">
        <v>0</v>
      </c>
      <c r="R433" t="s">
        <v>33</v>
      </c>
      <c r="S433" s="4" t="s">
        <v>2038</v>
      </c>
      <c r="T433" t="s">
        <v>2039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8">
        <f t="shared" si="25"/>
        <v>41761.208333333336</v>
      </c>
      <c r="N434">
        <v>1400734800</v>
      </c>
      <c r="O434" s="8">
        <f t="shared" si="26"/>
        <v>41781.208333333336</v>
      </c>
      <c r="P434" t="b">
        <v>0</v>
      </c>
      <c r="Q434" t="b">
        <v>0</v>
      </c>
      <c r="R434" t="s">
        <v>33</v>
      </c>
      <c r="S434" s="4" t="s">
        <v>2038</v>
      </c>
      <c r="T434" t="s">
        <v>2039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8">
        <f t="shared" si="25"/>
        <v>41603.25</v>
      </c>
      <c r="N435">
        <v>1386741600</v>
      </c>
      <c r="O435" s="8">
        <f t="shared" si="26"/>
        <v>41619.25</v>
      </c>
      <c r="P435" t="b">
        <v>0</v>
      </c>
      <c r="Q435" t="b">
        <v>1</v>
      </c>
      <c r="R435" t="s">
        <v>42</v>
      </c>
      <c r="S435" s="4" t="s">
        <v>2040</v>
      </c>
      <c r="T435" t="s">
        <v>2041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8">
        <f t="shared" si="25"/>
        <v>42705.25</v>
      </c>
      <c r="N436">
        <v>1481781600</v>
      </c>
      <c r="O436" s="8">
        <f t="shared" si="26"/>
        <v>42719.25</v>
      </c>
      <c r="P436" t="b">
        <v>1</v>
      </c>
      <c r="Q436" t="b">
        <v>0</v>
      </c>
      <c r="R436" t="s">
        <v>33</v>
      </c>
      <c r="S436" s="4" t="s">
        <v>2038</v>
      </c>
      <c r="T436" t="s">
        <v>2039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8">
        <f t="shared" si="25"/>
        <v>41988.25</v>
      </c>
      <c r="N437">
        <v>1419660000</v>
      </c>
      <c r="O437" s="8">
        <f t="shared" si="26"/>
        <v>42000.25</v>
      </c>
      <c r="P437" t="b">
        <v>0</v>
      </c>
      <c r="Q437" t="b">
        <v>1</v>
      </c>
      <c r="R437" t="s">
        <v>33</v>
      </c>
      <c r="S437" s="4" t="s">
        <v>2038</v>
      </c>
      <c r="T437" t="s">
        <v>2039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8">
        <f t="shared" si="25"/>
        <v>43575.208333333328</v>
      </c>
      <c r="N438">
        <v>1555822800</v>
      </c>
      <c r="O438" s="8">
        <f t="shared" si="26"/>
        <v>43576.208333333328</v>
      </c>
      <c r="P438" t="b">
        <v>0</v>
      </c>
      <c r="Q438" t="b">
        <v>0</v>
      </c>
      <c r="R438" t="s">
        <v>159</v>
      </c>
      <c r="S438" s="4" t="s">
        <v>2034</v>
      </c>
      <c r="T438" t="s">
        <v>2057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8">
        <f t="shared" si="25"/>
        <v>42260.208333333328</v>
      </c>
      <c r="N439">
        <v>1442379600</v>
      </c>
      <c r="O439" s="8">
        <f t="shared" si="26"/>
        <v>42263.208333333328</v>
      </c>
      <c r="P439" t="b">
        <v>0</v>
      </c>
      <c r="Q439" t="b">
        <v>1</v>
      </c>
      <c r="R439" t="s">
        <v>71</v>
      </c>
      <c r="S439" s="4" t="s">
        <v>2040</v>
      </c>
      <c r="T439" t="s">
        <v>2048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8">
        <f t="shared" si="25"/>
        <v>41337.25</v>
      </c>
      <c r="N440">
        <v>1364965200</v>
      </c>
      <c r="O440" s="8">
        <f t="shared" si="26"/>
        <v>41367.208333333336</v>
      </c>
      <c r="P440" t="b">
        <v>0</v>
      </c>
      <c r="Q440" t="b">
        <v>0</v>
      </c>
      <c r="R440" t="s">
        <v>33</v>
      </c>
      <c r="S440" s="4" t="s">
        <v>2038</v>
      </c>
      <c r="T440" t="s">
        <v>2039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8">
        <f t="shared" si="25"/>
        <v>42680.208333333328</v>
      </c>
      <c r="N441">
        <v>1479016800</v>
      </c>
      <c r="O441" s="8">
        <f t="shared" si="26"/>
        <v>42687.25</v>
      </c>
      <c r="P441" t="b">
        <v>0</v>
      </c>
      <c r="Q441" t="b">
        <v>0</v>
      </c>
      <c r="R441" t="s">
        <v>474</v>
      </c>
      <c r="S441" s="4" t="s">
        <v>2040</v>
      </c>
      <c r="T441" t="s">
        <v>2062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8">
        <f t="shared" si="25"/>
        <v>42916.208333333328</v>
      </c>
      <c r="N442">
        <v>1499662800</v>
      </c>
      <c r="O442" s="8">
        <f t="shared" si="26"/>
        <v>42926.208333333328</v>
      </c>
      <c r="P442" t="b">
        <v>0</v>
      </c>
      <c r="Q442" t="b">
        <v>0</v>
      </c>
      <c r="R442" t="s">
        <v>269</v>
      </c>
      <c r="S442" s="4" t="s">
        <v>2040</v>
      </c>
      <c r="T442" t="s">
        <v>2059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8">
        <f t="shared" si="25"/>
        <v>41025.208333333336</v>
      </c>
      <c r="N443">
        <v>1337835600</v>
      </c>
      <c r="O443" s="8">
        <f t="shared" si="26"/>
        <v>41053.208333333336</v>
      </c>
      <c r="P443" t="b">
        <v>0</v>
      </c>
      <c r="Q443" t="b">
        <v>0</v>
      </c>
      <c r="R443" t="s">
        <v>65</v>
      </c>
      <c r="S443" s="4" t="s">
        <v>2036</v>
      </c>
      <c r="T443" t="s">
        <v>2045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8">
        <f t="shared" si="25"/>
        <v>42980.208333333328</v>
      </c>
      <c r="N444">
        <v>1505710800</v>
      </c>
      <c r="O444" s="8">
        <f t="shared" si="26"/>
        <v>42996.208333333328</v>
      </c>
      <c r="P444" t="b">
        <v>0</v>
      </c>
      <c r="Q444" t="b">
        <v>0</v>
      </c>
      <c r="R444" t="s">
        <v>33</v>
      </c>
      <c r="S444" s="4" t="s">
        <v>2038</v>
      </c>
      <c r="T444" t="s">
        <v>2039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8">
        <f t="shared" si="25"/>
        <v>40451.208333333336</v>
      </c>
      <c r="N445">
        <v>1287464400</v>
      </c>
      <c r="O445" s="8">
        <f t="shared" si="26"/>
        <v>40470.208333333336</v>
      </c>
      <c r="P445" t="b">
        <v>0</v>
      </c>
      <c r="Q445" t="b">
        <v>0</v>
      </c>
      <c r="R445" t="s">
        <v>33</v>
      </c>
      <c r="S445" s="4" t="s">
        <v>2038</v>
      </c>
      <c r="T445" t="s">
        <v>2039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8">
        <f t="shared" si="25"/>
        <v>40748.208333333336</v>
      </c>
      <c r="N446">
        <v>1311656400</v>
      </c>
      <c r="O446" s="8">
        <f t="shared" si="26"/>
        <v>40750.208333333336</v>
      </c>
      <c r="P446" t="b">
        <v>0</v>
      </c>
      <c r="Q446" t="b">
        <v>1</v>
      </c>
      <c r="R446" t="s">
        <v>60</v>
      </c>
      <c r="S446" s="4" t="s">
        <v>2034</v>
      </c>
      <c r="T446" t="s">
        <v>2044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8">
        <f t="shared" si="25"/>
        <v>40515.25</v>
      </c>
      <c r="N447">
        <v>1293170400</v>
      </c>
      <c r="O447" s="8">
        <f t="shared" si="26"/>
        <v>40536.25</v>
      </c>
      <c r="P447" t="b">
        <v>0</v>
      </c>
      <c r="Q447" t="b">
        <v>1</v>
      </c>
      <c r="R447" t="s">
        <v>33</v>
      </c>
      <c r="S447" s="4" t="s">
        <v>2038</v>
      </c>
      <c r="T447" t="s">
        <v>2039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8">
        <f t="shared" si="25"/>
        <v>41261.25</v>
      </c>
      <c r="N448">
        <v>1355983200</v>
      </c>
      <c r="O448" s="8">
        <f t="shared" si="26"/>
        <v>41263.25</v>
      </c>
      <c r="P448" t="b">
        <v>0</v>
      </c>
      <c r="Q448" t="b">
        <v>0</v>
      </c>
      <c r="R448" t="s">
        <v>65</v>
      </c>
      <c r="S448" s="4" t="s">
        <v>2036</v>
      </c>
      <c r="T448" t="s">
        <v>2045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8">
        <f t="shared" si="25"/>
        <v>43088.25</v>
      </c>
      <c r="N449">
        <v>1515045600</v>
      </c>
      <c r="O449" s="8">
        <f t="shared" si="26"/>
        <v>43104.25</v>
      </c>
      <c r="P449" t="b">
        <v>0</v>
      </c>
      <c r="Q449" t="b">
        <v>0</v>
      </c>
      <c r="R449" t="s">
        <v>269</v>
      </c>
      <c r="S449" s="4" t="s">
        <v>2040</v>
      </c>
      <c r="T449" t="s">
        <v>2059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8">
        <f t="shared" si="25"/>
        <v>41378.208333333336</v>
      </c>
      <c r="N450">
        <v>1366088400</v>
      </c>
      <c r="O450" s="8">
        <f t="shared" si="26"/>
        <v>41380.208333333336</v>
      </c>
      <c r="P450" t="b">
        <v>0</v>
      </c>
      <c r="Q450" t="b">
        <v>1</v>
      </c>
      <c r="R450" t="s">
        <v>89</v>
      </c>
      <c r="S450" s="4" t="s">
        <v>2049</v>
      </c>
      <c r="T450" t="s">
        <v>2050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ROUND((E451/D451)*100,0)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8">
        <f t="shared" ref="M451:M514" si="29">(((L451/60)/60)/24)+DATE(1970,1,1)</f>
        <v>43530.25</v>
      </c>
      <c r="N451">
        <v>1553317200</v>
      </c>
      <c r="O451" s="8">
        <f t="shared" ref="O451:O514" si="30">(((N451/60)/60)/24)+DATE(1970,1,1)</f>
        <v>43547.208333333328</v>
      </c>
      <c r="P451" t="b">
        <v>0</v>
      </c>
      <c r="Q451" t="b">
        <v>0</v>
      </c>
      <c r="R451" t="s">
        <v>89</v>
      </c>
      <c r="S451" s="4" t="s">
        <v>2049</v>
      </c>
      <c r="T451" t="s">
        <v>2050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ROUND(E452/H452,2)</f>
        <v>4</v>
      </c>
      <c r="J452" t="s">
        <v>15</v>
      </c>
      <c r="K452" t="s">
        <v>16</v>
      </c>
      <c r="L452">
        <v>1540098000</v>
      </c>
      <c r="M452" s="8">
        <f t="shared" si="29"/>
        <v>43394.208333333328</v>
      </c>
      <c r="N452">
        <v>1542088800</v>
      </c>
      <c r="O452" s="8">
        <f t="shared" si="30"/>
        <v>43417.25</v>
      </c>
      <c r="P452" t="b">
        <v>0</v>
      </c>
      <c r="Q452" t="b">
        <v>0</v>
      </c>
      <c r="R452" t="s">
        <v>71</v>
      </c>
      <c r="S452" s="4" t="s">
        <v>2040</v>
      </c>
      <c r="T452" t="s">
        <v>2048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 s="8">
        <f t="shared" si="29"/>
        <v>42935.208333333328</v>
      </c>
      <c r="N453">
        <v>1503118800</v>
      </c>
      <c r="O453" s="8">
        <f t="shared" si="30"/>
        <v>42966.208333333328</v>
      </c>
      <c r="P453" t="b">
        <v>0</v>
      </c>
      <c r="Q453" t="b">
        <v>0</v>
      </c>
      <c r="R453" t="s">
        <v>23</v>
      </c>
      <c r="S453" s="4" t="s">
        <v>2034</v>
      </c>
      <c r="T453" t="s">
        <v>2035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8">
        <f t="shared" si="29"/>
        <v>40365.208333333336</v>
      </c>
      <c r="N454">
        <v>1278478800</v>
      </c>
      <c r="O454" s="8">
        <f t="shared" si="30"/>
        <v>40366.208333333336</v>
      </c>
      <c r="P454" t="b">
        <v>0</v>
      </c>
      <c r="Q454" t="b">
        <v>0</v>
      </c>
      <c r="R454" t="s">
        <v>53</v>
      </c>
      <c r="S454" s="4" t="s">
        <v>2040</v>
      </c>
      <c r="T454" t="s">
        <v>2043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8">
        <f t="shared" si="29"/>
        <v>42705.25</v>
      </c>
      <c r="N455">
        <v>1484114400</v>
      </c>
      <c r="O455" s="8">
        <f t="shared" si="30"/>
        <v>42746.25</v>
      </c>
      <c r="P455" t="b">
        <v>0</v>
      </c>
      <c r="Q455" t="b">
        <v>0</v>
      </c>
      <c r="R455" t="s">
        <v>474</v>
      </c>
      <c r="S455" s="4" t="s">
        <v>2040</v>
      </c>
      <c r="T455" t="s">
        <v>2062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8">
        <f t="shared" si="29"/>
        <v>41568.208333333336</v>
      </c>
      <c r="N456">
        <v>1385445600</v>
      </c>
      <c r="O456" s="8">
        <f t="shared" si="30"/>
        <v>41604.25</v>
      </c>
      <c r="P456" t="b">
        <v>0</v>
      </c>
      <c r="Q456" t="b">
        <v>1</v>
      </c>
      <c r="R456" t="s">
        <v>53</v>
      </c>
      <c r="S456" s="4" t="s">
        <v>2040</v>
      </c>
      <c r="T456" t="s">
        <v>2043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8">
        <f t="shared" si="29"/>
        <v>40809.208333333336</v>
      </c>
      <c r="N457">
        <v>1318741200</v>
      </c>
      <c r="O457" s="8">
        <f t="shared" si="30"/>
        <v>40832.208333333336</v>
      </c>
      <c r="P457" t="b">
        <v>0</v>
      </c>
      <c r="Q457" t="b">
        <v>0</v>
      </c>
      <c r="R457" t="s">
        <v>33</v>
      </c>
      <c r="S457" s="4" t="s">
        <v>2038</v>
      </c>
      <c r="T457" t="s">
        <v>2039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8">
        <f t="shared" si="29"/>
        <v>43141.25</v>
      </c>
      <c r="N458">
        <v>1518242400</v>
      </c>
      <c r="O458" s="8">
        <f t="shared" si="30"/>
        <v>43141.25</v>
      </c>
      <c r="P458" t="b">
        <v>0</v>
      </c>
      <c r="Q458" t="b">
        <v>1</v>
      </c>
      <c r="R458" t="s">
        <v>60</v>
      </c>
      <c r="S458" s="4" t="s">
        <v>2034</v>
      </c>
      <c r="T458" t="s">
        <v>2044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8">
        <f t="shared" si="29"/>
        <v>42657.208333333328</v>
      </c>
      <c r="N459">
        <v>1476594000</v>
      </c>
      <c r="O459" s="8">
        <f t="shared" si="30"/>
        <v>42659.208333333328</v>
      </c>
      <c r="P459" t="b">
        <v>0</v>
      </c>
      <c r="Q459" t="b">
        <v>0</v>
      </c>
      <c r="R459" t="s">
        <v>33</v>
      </c>
      <c r="S459" s="4" t="s">
        <v>2038</v>
      </c>
      <c r="T459" t="s">
        <v>2039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8">
        <f t="shared" si="29"/>
        <v>40265.208333333336</v>
      </c>
      <c r="N460">
        <v>1273554000</v>
      </c>
      <c r="O460" s="8">
        <f t="shared" si="30"/>
        <v>40309.208333333336</v>
      </c>
      <c r="P460" t="b">
        <v>0</v>
      </c>
      <c r="Q460" t="b">
        <v>0</v>
      </c>
      <c r="R460" t="s">
        <v>33</v>
      </c>
      <c r="S460" s="4" t="s">
        <v>2038</v>
      </c>
      <c r="T460" t="s">
        <v>2039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8">
        <f t="shared" si="29"/>
        <v>42001.25</v>
      </c>
      <c r="N461">
        <v>1421906400</v>
      </c>
      <c r="O461" s="8">
        <f t="shared" si="30"/>
        <v>42026.25</v>
      </c>
      <c r="P461" t="b">
        <v>0</v>
      </c>
      <c r="Q461" t="b">
        <v>0</v>
      </c>
      <c r="R461" t="s">
        <v>42</v>
      </c>
      <c r="S461" s="4" t="s">
        <v>2040</v>
      </c>
      <c r="T461" t="s">
        <v>2041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8">
        <f t="shared" si="29"/>
        <v>40399.208333333336</v>
      </c>
      <c r="N462">
        <v>1281589200</v>
      </c>
      <c r="O462" s="8">
        <f t="shared" si="30"/>
        <v>40402.208333333336</v>
      </c>
      <c r="P462" t="b">
        <v>0</v>
      </c>
      <c r="Q462" t="b">
        <v>0</v>
      </c>
      <c r="R462" t="s">
        <v>33</v>
      </c>
      <c r="S462" s="4" t="s">
        <v>2038</v>
      </c>
      <c r="T462" t="s">
        <v>2039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8">
        <f t="shared" si="29"/>
        <v>41757.208333333336</v>
      </c>
      <c r="N463">
        <v>1400389200</v>
      </c>
      <c r="O463" s="8">
        <f t="shared" si="30"/>
        <v>41777.208333333336</v>
      </c>
      <c r="P463" t="b">
        <v>0</v>
      </c>
      <c r="Q463" t="b">
        <v>0</v>
      </c>
      <c r="R463" t="s">
        <v>53</v>
      </c>
      <c r="S463" s="4" t="s">
        <v>2040</v>
      </c>
      <c r="T463" t="s">
        <v>2043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8">
        <f t="shared" si="29"/>
        <v>41304.25</v>
      </c>
      <c r="N464">
        <v>1362808800</v>
      </c>
      <c r="O464" s="8">
        <f t="shared" si="30"/>
        <v>41342.25</v>
      </c>
      <c r="P464" t="b">
        <v>0</v>
      </c>
      <c r="Q464" t="b">
        <v>0</v>
      </c>
      <c r="R464" t="s">
        <v>292</v>
      </c>
      <c r="S464" s="4" t="s">
        <v>2049</v>
      </c>
      <c r="T464" t="s">
        <v>2060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8">
        <f t="shared" si="29"/>
        <v>41639.25</v>
      </c>
      <c r="N465">
        <v>1388815200</v>
      </c>
      <c r="O465" s="8">
        <f t="shared" si="30"/>
        <v>41643.25</v>
      </c>
      <c r="P465" t="b">
        <v>0</v>
      </c>
      <c r="Q465" t="b">
        <v>0</v>
      </c>
      <c r="R465" t="s">
        <v>71</v>
      </c>
      <c r="S465" s="4" t="s">
        <v>2040</v>
      </c>
      <c r="T465" t="s">
        <v>2048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8">
        <f t="shared" si="29"/>
        <v>43142.25</v>
      </c>
      <c r="N466">
        <v>1519538400</v>
      </c>
      <c r="O466" s="8">
        <f t="shared" si="30"/>
        <v>43156.25</v>
      </c>
      <c r="P466" t="b">
        <v>0</v>
      </c>
      <c r="Q466" t="b">
        <v>0</v>
      </c>
      <c r="R466" t="s">
        <v>33</v>
      </c>
      <c r="S466" s="4" t="s">
        <v>2038</v>
      </c>
      <c r="T466" t="s">
        <v>2039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8">
        <f t="shared" si="29"/>
        <v>43127.25</v>
      </c>
      <c r="N467">
        <v>1517810400</v>
      </c>
      <c r="O467" s="8">
        <f t="shared" si="30"/>
        <v>43136.25</v>
      </c>
      <c r="P467" t="b">
        <v>0</v>
      </c>
      <c r="Q467" t="b">
        <v>0</v>
      </c>
      <c r="R467" t="s">
        <v>206</v>
      </c>
      <c r="S467" s="4" t="s">
        <v>2046</v>
      </c>
      <c r="T467" t="s">
        <v>2058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8">
        <f t="shared" si="29"/>
        <v>41409.208333333336</v>
      </c>
      <c r="N468">
        <v>1370581200</v>
      </c>
      <c r="O468" s="8">
        <f t="shared" si="30"/>
        <v>41432.208333333336</v>
      </c>
      <c r="P468" t="b">
        <v>0</v>
      </c>
      <c r="Q468" t="b">
        <v>1</v>
      </c>
      <c r="R468" t="s">
        <v>65</v>
      </c>
      <c r="S468" s="4" t="s">
        <v>2036</v>
      </c>
      <c r="T468" t="s">
        <v>2045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8">
        <f t="shared" si="29"/>
        <v>42331.25</v>
      </c>
      <c r="N469">
        <v>1448863200</v>
      </c>
      <c r="O469" s="8">
        <f t="shared" si="30"/>
        <v>42338.25</v>
      </c>
      <c r="P469" t="b">
        <v>0</v>
      </c>
      <c r="Q469" t="b">
        <v>1</v>
      </c>
      <c r="R469" t="s">
        <v>28</v>
      </c>
      <c r="S469" s="4" t="s">
        <v>2036</v>
      </c>
      <c r="T469" t="s">
        <v>2037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8">
        <f t="shared" si="29"/>
        <v>43569.208333333328</v>
      </c>
      <c r="N470">
        <v>1556600400</v>
      </c>
      <c r="O470" s="8">
        <f t="shared" si="30"/>
        <v>43585.208333333328</v>
      </c>
      <c r="P470" t="b">
        <v>0</v>
      </c>
      <c r="Q470" t="b">
        <v>0</v>
      </c>
      <c r="R470" t="s">
        <v>33</v>
      </c>
      <c r="S470" s="4" t="s">
        <v>2038</v>
      </c>
      <c r="T470" t="s">
        <v>2039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8">
        <f t="shared" si="29"/>
        <v>42142.208333333328</v>
      </c>
      <c r="N471">
        <v>1432098000</v>
      </c>
      <c r="O471" s="8">
        <f t="shared" si="30"/>
        <v>42144.208333333328</v>
      </c>
      <c r="P471" t="b">
        <v>0</v>
      </c>
      <c r="Q471" t="b">
        <v>0</v>
      </c>
      <c r="R471" t="s">
        <v>53</v>
      </c>
      <c r="S471" s="4" t="s">
        <v>2040</v>
      </c>
      <c r="T471" t="s">
        <v>2043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8">
        <f t="shared" si="29"/>
        <v>42716.25</v>
      </c>
      <c r="N472">
        <v>1482127200</v>
      </c>
      <c r="O472" s="8">
        <f t="shared" si="30"/>
        <v>42723.25</v>
      </c>
      <c r="P472" t="b">
        <v>0</v>
      </c>
      <c r="Q472" t="b">
        <v>0</v>
      </c>
      <c r="R472" t="s">
        <v>65</v>
      </c>
      <c r="S472" s="4" t="s">
        <v>2036</v>
      </c>
      <c r="T472" t="s">
        <v>2045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8">
        <f t="shared" si="29"/>
        <v>41031.208333333336</v>
      </c>
      <c r="N473">
        <v>1335934800</v>
      </c>
      <c r="O473" s="8">
        <f t="shared" si="30"/>
        <v>41031.208333333336</v>
      </c>
      <c r="P473" t="b">
        <v>0</v>
      </c>
      <c r="Q473" t="b">
        <v>1</v>
      </c>
      <c r="R473" t="s">
        <v>17</v>
      </c>
      <c r="S473" s="4" t="s">
        <v>2032</v>
      </c>
      <c r="T473" t="s">
        <v>2033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8">
        <f t="shared" si="29"/>
        <v>43535.208333333328</v>
      </c>
      <c r="N474">
        <v>1556946000</v>
      </c>
      <c r="O474" s="8">
        <f t="shared" si="30"/>
        <v>43589.208333333328</v>
      </c>
      <c r="P474" t="b">
        <v>0</v>
      </c>
      <c r="Q474" t="b">
        <v>0</v>
      </c>
      <c r="R474" t="s">
        <v>23</v>
      </c>
      <c r="S474" s="4" t="s">
        <v>2034</v>
      </c>
      <c r="T474" t="s">
        <v>2035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8">
        <f t="shared" si="29"/>
        <v>43277.208333333328</v>
      </c>
      <c r="N475">
        <v>1530075600</v>
      </c>
      <c r="O475" s="8">
        <f t="shared" si="30"/>
        <v>43278.208333333328</v>
      </c>
      <c r="P475" t="b">
        <v>0</v>
      </c>
      <c r="Q475" t="b">
        <v>0</v>
      </c>
      <c r="R475" t="s">
        <v>50</v>
      </c>
      <c r="S475" s="4" t="s">
        <v>2034</v>
      </c>
      <c r="T475" t="s">
        <v>2042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8">
        <f t="shared" si="29"/>
        <v>41989.25</v>
      </c>
      <c r="N476">
        <v>1418796000</v>
      </c>
      <c r="O476" s="8">
        <f t="shared" si="30"/>
        <v>41990.25</v>
      </c>
      <c r="P476" t="b">
        <v>0</v>
      </c>
      <c r="Q476" t="b">
        <v>0</v>
      </c>
      <c r="R476" t="s">
        <v>269</v>
      </c>
      <c r="S476" s="4" t="s">
        <v>2040</v>
      </c>
      <c r="T476" t="s">
        <v>2059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8">
        <f t="shared" si="29"/>
        <v>41450.208333333336</v>
      </c>
      <c r="N477">
        <v>1372482000</v>
      </c>
      <c r="O477" s="8">
        <f t="shared" si="30"/>
        <v>41454.208333333336</v>
      </c>
      <c r="P477" t="b">
        <v>0</v>
      </c>
      <c r="Q477" t="b">
        <v>1</v>
      </c>
      <c r="R477" t="s">
        <v>206</v>
      </c>
      <c r="S477" s="4" t="s">
        <v>2046</v>
      </c>
      <c r="T477" t="s">
        <v>2058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8">
        <f t="shared" si="29"/>
        <v>43322.208333333328</v>
      </c>
      <c r="N478">
        <v>1534395600</v>
      </c>
      <c r="O478" s="8">
        <f t="shared" si="30"/>
        <v>43328.208333333328</v>
      </c>
      <c r="P478" t="b">
        <v>0</v>
      </c>
      <c r="Q478" t="b">
        <v>0</v>
      </c>
      <c r="R478" t="s">
        <v>119</v>
      </c>
      <c r="S478" s="4" t="s">
        <v>2046</v>
      </c>
      <c r="T478" t="s">
        <v>2052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8">
        <f t="shared" si="29"/>
        <v>40720.208333333336</v>
      </c>
      <c r="N479">
        <v>1311397200</v>
      </c>
      <c r="O479" s="8">
        <f t="shared" si="30"/>
        <v>40747.208333333336</v>
      </c>
      <c r="P479" t="b">
        <v>0</v>
      </c>
      <c r="Q479" t="b">
        <v>0</v>
      </c>
      <c r="R479" t="s">
        <v>474</v>
      </c>
      <c r="S479" s="4" t="s">
        <v>2040</v>
      </c>
      <c r="T479" t="s">
        <v>2062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8">
        <f t="shared" si="29"/>
        <v>42072.208333333328</v>
      </c>
      <c r="N480">
        <v>1426914000</v>
      </c>
      <c r="O480" s="8">
        <f t="shared" si="30"/>
        <v>42084.208333333328</v>
      </c>
      <c r="P480" t="b">
        <v>0</v>
      </c>
      <c r="Q480" t="b">
        <v>0</v>
      </c>
      <c r="R480" t="s">
        <v>65</v>
      </c>
      <c r="S480" s="4" t="s">
        <v>2036</v>
      </c>
      <c r="T480" t="s">
        <v>2045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8">
        <f t="shared" si="29"/>
        <v>42945.208333333328</v>
      </c>
      <c r="N481">
        <v>1501477200</v>
      </c>
      <c r="O481" s="8">
        <f t="shared" si="30"/>
        <v>42947.208333333328</v>
      </c>
      <c r="P481" t="b">
        <v>0</v>
      </c>
      <c r="Q481" t="b">
        <v>0</v>
      </c>
      <c r="R481" t="s">
        <v>17</v>
      </c>
      <c r="S481" s="4" t="s">
        <v>2032</v>
      </c>
      <c r="T481" t="s">
        <v>2033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8">
        <f t="shared" si="29"/>
        <v>40248.25</v>
      </c>
      <c r="N482">
        <v>1269061200</v>
      </c>
      <c r="O482" s="8">
        <f t="shared" si="30"/>
        <v>40257.208333333336</v>
      </c>
      <c r="P482" t="b">
        <v>0</v>
      </c>
      <c r="Q482" t="b">
        <v>1</v>
      </c>
      <c r="R482" t="s">
        <v>122</v>
      </c>
      <c r="S482" s="4" t="s">
        <v>2053</v>
      </c>
      <c r="T482" t="s">
        <v>2054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8">
        <f t="shared" si="29"/>
        <v>41913.208333333336</v>
      </c>
      <c r="N483">
        <v>1415772000</v>
      </c>
      <c r="O483" s="8">
        <f t="shared" si="30"/>
        <v>41955.25</v>
      </c>
      <c r="P483" t="b">
        <v>0</v>
      </c>
      <c r="Q483" t="b">
        <v>1</v>
      </c>
      <c r="R483" t="s">
        <v>33</v>
      </c>
      <c r="S483" s="4" t="s">
        <v>2038</v>
      </c>
      <c r="T483" t="s">
        <v>2039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8">
        <f t="shared" si="29"/>
        <v>40963.25</v>
      </c>
      <c r="N484">
        <v>1331013600</v>
      </c>
      <c r="O484" s="8">
        <f t="shared" si="30"/>
        <v>40974.25</v>
      </c>
      <c r="P484" t="b">
        <v>0</v>
      </c>
      <c r="Q484" t="b">
        <v>1</v>
      </c>
      <c r="R484" t="s">
        <v>119</v>
      </c>
      <c r="S484" s="4" t="s">
        <v>2046</v>
      </c>
      <c r="T484" t="s">
        <v>2052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8">
        <f t="shared" si="29"/>
        <v>43811.25</v>
      </c>
      <c r="N485">
        <v>1576735200</v>
      </c>
      <c r="O485" s="8">
        <f t="shared" si="30"/>
        <v>43818.25</v>
      </c>
      <c r="P485" t="b">
        <v>0</v>
      </c>
      <c r="Q485" t="b">
        <v>0</v>
      </c>
      <c r="R485" t="s">
        <v>33</v>
      </c>
      <c r="S485" s="4" t="s">
        <v>2038</v>
      </c>
      <c r="T485" t="s">
        <v>2039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8">
        <f t="shared" si="29"/>
        <v>41855.208333333336</v>
      </c>
      <c r="N486">
        <v>1411362000</v>
      </c>
      <c r="O486" s="8">
        <f t="shared" si="30"/>
        <v>41904.208333333336</v>
      </c>
      <c r="P486" t="b">
        <v>0</v>
      </c>
      <c r="Q486" t="b">
        <v>1</v>
      </c>
      <c r="R486" t="s">
        <v>17</v>
      </c>
      <c r="S486" s="4" t="s">
        <v>2032</v>
      </c>
      <c r="T486" t="s">
        <v>2033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8">
        <f t="shared" si="29"/>
        <v>43626.208333333328</v>
      </c>
      <c r="N487">
        <v>1563685200</v>
      </c>
      <c r="O487" s="8">
        <f t="shared" si="30"/>
        <v>43667.208333333328</v>
      </c>
      <c r="P487" t="b">
        <v>0</v>
      </c>
      <c r="Q487" t="b">
        <v>0</v>
      </c>
      <c r="R487" t="s">
        <v>33</v>
      </c>
      <c r="S487" s="4" t="s">
        <v>2038</v>
      </c>
      <c r="T487" t="s">
        <v>2039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8">
        <f t="shared" si="29"/>
        <v>43168.25</v>
      </c>
      <c r="N488">
        <v>1521867600</v>
      </c>
      <c r="O488" s="8">
        <f t="shared" si="30"/>
        <v>43183.208333333328</v>
      </c>
      <c r="P488" t="b">
        <v>0</v>
      </c>
      <c r="Q488" t="b">
        <v>1</v>
      </c>
      <c r="R488" t="s">
        <v>206</v>
      </c>
      <c r="S488" s="4" t="s">
        <v>2046</v>
      </c>
      <c r="T488" t="s">
        <v>2058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8">
        <f t="shared" si="29"/>
        <v>42845.208333333328</v>
      </c>
      <c r="N489">
        <v>1495515600</v>
      </c>
      <c r="O489" s="8">
        <f t="shared" si="30"/>
        <v>42878.208333333328</v>
      </c>
      <c r="P489" t="b">
        <v>0</v>
      </c>
      <c r="Q489" t="b">
        <v>0</v>
      </c>
      <c r="R489" t="s">
        <v>33</v>
      </c>
      <c r="S489" s="4" t="s">
        <v>2038</v>
      </c>
      <c r="T489" t="s">
        <v>2039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8">
        <f t="shared" si="29"/>
        <v>42403.25</v>
      </c>
      <c r="N490">
        <v>1455948000</v>
      </c>
      <c r="O490" s="8">
        <f t="shared" si="30"/>
        <v>42420.25</v>
      </c>
      <c r="P490" t="b">
        <v>0</v>
      </c>
      <c r="Q490" t="b">
        <v>0</v>
      </c>
      <c r="R490" t="s">
        <v>33</v>
      </c>
      <c r="S490" s="4" t="s">
        <v>2038</v>
      </c>
      <c r="T490" t="s">
        <v>2039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8">
        <f t="shared" si="29"/>
        <v>40406.208333333336</v>
      </c>
      <c r="N491">
        <v>1282366800</v>
      </c>
      <c r="O491" s="8">
        <f t="shared" si="30"/>
        <v>40411.208333333336</v>
      </c>
      <c r="P491" t="b">
        <v>0</v>
      </c>
      <c r="Q491" t="b">
        <v>0</v>
      </c>
      <c r="R491" t="s">
        <v>65</v>
      </c>
      <c r="S491" s="4" t="s">
        <v>2036</v>
      </c>
      <c r="T491" t="s">
        <v>2045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8">
        <f t="shared" si="29"/>
        <v>43786.25</v>
      </c>
      <c r="N492">
        <v>1574575200</v>
      </c>
      <c r="O492" s="8">
        <f t="shared" si="30"/>
        <v>43793.25</v>
      </c>
      <c r="P492" t="b">
        <v>0</v>
      </c>
      <c r="Q492" t="b">
        <v>0</v>
      </c>
      <c r="R492" t="s">
        <v>1029</v>
      </c>
      <c r="S492" s="4" t="s">
        <v>2063</v>
      </c>
      <c r="T492" t="s">
        <v>2064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8">
        <f t="shared" si="29"/>
        <v>41456.208333333336</v>
      </c>
      <c r="N493">
        <v>1374901200</v>
      </c>
      <c r="O493" s="8">
        <f t="shared" si="30"/>
        <v>41482.208333333336</v>
      </c>
      <c r="P493" t="b">
        <v>0</v>
      </c>
      <c r="Q493" t="b">
        <v>1</v>
      </c>
      <c r="R493" t="s">
        <v>17</v>
      </c>
      <c r="S493" s="4" t="s">
        <v>2032</v>
      </c>
      <c r="T493" t="s">
        <v>2033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8">
        <f t="shared" si="29"/>
        <v>40336.208333333336</v>
      </c>
      <c r="N494">
        <v>1278910800</v>
      </c>
      <c r="O494" s="8">
        <f t="shared" si="30"/>
        <v>40371.208333333336</v>
      </c>
      <c r="P494" t="b">
        <v>1</v>
      </c>
      <c r="Q494" t="b">
        <v>1</v>
      </c>
      <c r="R494" t="s">
        <v>100</v>
      </c>
      <c r="S494" s="4" t="s">
        <v>2040</v>
      </c>
      <c r="T494" t="s">
        <v>2051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8">
        <f t="shared" si="29"/>
        <v>43645.208333333328</v>
      </c>
      <c r="N495">
        <v>1562907600</v>
      </c>
      <c r="O495" s="8">
        <f t="shared" si="30"/>
        <v>43658.208333333328</v>
      </c>
      <c r="P495" t="b">
        <v>0</v>
      </c>
      <c r="Q495" t="b">
        <v>0</v>
      </c>
      <c r="R495" t="s">
        <v>122</v>
      </c>
      <c r="S495" s="4" t="s">
        <v>2053</v>
      </c>
      <c r="T495" t="s">
        <v>2054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8">
        <f t="shared" si="29"/>
        <v>40990.208333333336</v>
      </c>
      <c r="N496">
        <v>1332478800</v>
      </c>
      <c r="O496" s="8">
        <f t="shared" si="30"/>
        <v>40991.208333333336</v>
      </c>
      <c r="P496" t="b">
        <v>0</v>
      </c>
      <c r="Q496" t="b">
        <v>0</v>
      </c>
      <c r="R496" t="s">
        <v>65</v>
      </c>
      <c r="S496" s="4" t="s">
        <v>2036</v>
      </c>
      <c r="T496" t="s">
        <v>2045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8">
        <f t="shared" si="29"/>
        <v>41800.208333333336</v>
      </c>
      <c r="N497">
        <v>1402722000</v>
      </c>
      <c r="O497" s="8">
        <f t="shared" si="30"/>
        <v>41804.208333333336</v>
      </c>
      <c r="P497" t="b">
        <v>0</v>
      </c>
      <c r="Q497" t="b">
        <v>0</v>
      </c>
      <c r="R497" t="s">
        <v>33</v>
      </c>
      <c r="S497" s="4" t="s">
        <v>2038</v>
      </c>
      <c r="T497" t="s">
        <v>2039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8">
        <f t="shared" si="29"/>
        <v>42876.208333333328</v>
      </c>
      <c r="N498">
        <v>1496811600</v>
      </c>
      <c r="O498" s="8">
        <f t="shared" si="30"/>
        <v>42893.208333333328</v>
      </c>
      <c r="P498" t="b">
        <v>0</v>
      </c>
      <c r="Q498" t="b">
        <v>0</v>
      </c>
      <c r="R498" t="s">
        <v>71</v>
      </c>
      <c r="S498" s="4" t="s">
        <v>2040</v>
      </c>
      <c r="T498" t="s">
        <v>2048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8">
        <f t="shared" si="29"/>
        <v>42724.25</v>
      </c>
      <c r="N499">
        <v>1482213600</v>
      </c>
      <c r="O499" s="8">
        <f t="shared" si="30"/>
        <v>42724.25</v>
      </c>
      <c r="P499" t="b">
        <v>0</v>
      </c>
      <c r="Q499" t="b">
        <v>1</v>
      </c>
      <c r="R499" t="s">
        <v>65</v>
      </c>
      <c r="S499" s="4" t="s">
        <v>2036</v>
      </c>
      <c r="T499" t="s">
        <v>2045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8">
        <f t="shared" si="29"/>
        <v>42005.25</v>
      </c>
      <c r="N500">
        <v>1420264800</v>
      </c>
      <c r="O500" s="8">
        <f t="shared" si="30"/>
        <v>42007.25</v>
      </c>
      <c r="P500" t="b">
        <v>0</v>
      </c>
      <c r="Q500" t="b">
        <v>0</v>
      </c>
      <c r="R500" t="s">
        <v>28</v>
      </c>
      <c r="S500" s="4" t="s">
        <v>2036</v>
      </c>
      <c r="T500" t="s">
        <v>2037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8">
        <f t="shared" si="29"/>
        <v>42444.208333333328</v>
      </c>
      <c r="N501">
        <v>1458450000</v>
      </c>
      <c r="O501" s="8">
        <f t="shared" si="30"/>
        <v>42449.208333333328</v>
      </c>
      <c r="P501" t="b">
        <v>0</v>
      </c>
      <c r="Q501" t="b">
        <v>1</v>
      </c>
      <c r="R501" t="s">
        <v>42</v>
      </c>
      <c r="S501" s="4" t="s">
        <v>2040</v>
      </c>
      <c r="T501" t="s">
        <v>2041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8">
        <f t="shared" si="29"/>
        <v>41395.208333333336</v>
      </c>
      <c r="N502">
        <v>1369803600</v>
      </c>
      <c r="O502" s="8">
        <f t="shared" si="30"/>
        <v>41423.208333333336</v>
      </c>
      <c r="P502" t="b">
        <v>0</v>
      </c>
      <c r="Q502" t="b">
        <v>1</v>
      </c>
      <c r="R502" t="s">
        <v>33</v>
      </c>
      <c r="S502" s="4" t="s">
        <v>2038</v>
      </c>
      <c r="T502" t="s">
        <v>2039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8">
        <f t="shared" si="29"/>
        <v>41345.208333333336</v>
      </c>
      <c r="N503">
        <v>1363237200</v>
      </c>
      <c r="O503" s="8">
        <f t="shared" si="30"/>
        <v>41347.208333333336</v>
      </c>
      <c r="P503" t="b">
        <v>0</v>
      </c>
      <c r="Q503" t="b">
        <v>0</v>
      </c>
      <c r="R503" t="s">
        <v>42</v>
      </c>
      <c r="S503" s="4" t="s">
        <v>2040</v>
      </c>
      <c r="T503" t="s">
        <v>2041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8">
        <f t="shared" si="29"/>
        <v>41117.208333333336</v>
      </c>
      <c r="N504">
        <v>1345870800</v>
      </c>
      <c r="O504" s="8">
        <f t="shared" si="30"/>
        <v>41146.208333333336</v>
      </c>
      <c r="P504" t="b">
        <v>0</v>
      </c>
      <c r="Q504" t="b">
        <v>1</v>
      </c>
      <c r="R504" t="s">
        <v>89</v>
      </c>
      <c r="S504" s="4" t="s">
        <v>2049</v>
      </c>
      <c r="T504" t="s">
        <v>2050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8">
        <f t="shared" si="29"/>
        <v>42186.208333333328</v>
      </c>
      <c r="N505">
        <v>1437454800</v>
      </c>
      <c r="O505" s="8">
        <f t="shared" si="30"/>
        <v>42206.208333333328</v>
      </c>
      <c r="P505" t="b">
        <v>0</v>
      </c>
      <c r="Q505" t="b">
        <v>0</v>
      </c>
      <c r="R505" t="s">
        <v>53</v>
      </c>
      <c r="S505" s="4" t="s">
        <v>2040</v>
      </c>
      <c r="T505" t="s">
        <v>2043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8">
        <f t="shared" si="29"/>
        <v>42142.208333333328</v>
      </c>
      <c r="N506">
        <v>1432011600</v>
      </c>
      <c r="O506" s="8">
        <f t="shared" si="30"/>
        <v>42143.208333333328</v>
      </c>
      <c r="P506" t="b">
        <v>0</v>
      </c>
      <c r="Q506" t="b">
        <v>0</v>
      </c>
      <c r="R506" t="s">
        <v>23</v>
      </c>
      <c r="S506" s="4" t="s">
        <v>2034</v>
      </c>
      <c r="T506" t="s">
        <v>2035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8">
        <f t="shared" si="29"/>
        <v>41341.25</v>
      </c>
      <c r="N507">
        <v>1366347600</v>
      </c>
      <c r="O507" s="8">
        <f t="shared" si="30"/>
        <v>41383.208333333336</v>
      </c>
      <c r="P507" t="b">
        <v>0</v>
      </c>
      <c r="Q507" t="b">
        <v>1</v>
      </c>
      <c r="R507" t="s">
        <v>133</v>
      </c>
      <c r="S507" s="4" t="s">
        <v>2046</v>
      </c>
      <c r="T507" t="s">
        <v>2055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8">
        <f t="shared" si="29"/>
        <v>43062.25</v>
      </c>
      <c r="N508">
        <v>1512885600</v>
      </c>
      <c r="O508" s="8">
        <f t="shared" si="30"/>
        <v>43079.25</v>
      </c>
      <c r="P508" t="b">
        <v>0</v>
      </c>
      <c r="Q508" t="b">
        <v>1</v>
      </c>
      <c r="R508" t="s">
        <v>33</v>
      </c>
      <c r="S508" s="4" t="s">
        <v>2038</v>
      </c>
      <c r="T508" t="s">
        <v>2039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8">
        <f t="shared" si="29"/>
        <v>41373.208333333336</v>
      </c>
      <c r="N509">
        <v>1369717200</v>
      </c>
      <c r="O509" s="8">
        <f t="shared" si="30"/>
        <v>41422.208333333336</v>
      </c>
      <c r="P509" t="b">
        <v>0</v>
      </c>
      <c r="Q509" t="b">
        <v>1</v>
      </c>
      <c r="R509" t="s">
        <v>28</v>
      </c>
      <c r="S509" s="4" t="s">
        <v>2036</v>
      </c>
      <c r="T509" t="s">
        <v>2037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8">
        <f t="shared" si="29"/>
        <v>43310.208333333328</v>
      </c>
      <c r="N510">
        <v>1534654800</v>
      </c>
      <c r="O510" s="8">
        <f t="shared" si="30"/>
        <v>43331.208333333328</v>
      </c>
      <c r="P510" t="b">
        <v>0</v>
      </c>
      <c r="Q510" t="b">
        <v>0</v>
      </c>
      <c r="R510" t="s">
        <v>33</v>
      </c>
      <c r="S510" s="4" t="s">
        <v>2038</v>
      </c>
      <c r="T510" t="s">
        <v>2039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8">
        <f t="shared" si="29"/>
        <v>41034.208333333336</v>
      </c>
      <c r="N511">
        <v>1337058000</v>
      </c>
      <c r="O511" s="8">
        <f t="shared" si="30"/>
        <v>41044.208333333336</v>
      </c>
      <c r="P511" t="b">
        <v>0</v>
      </c>
      <c r="Q511" t="b">
        <v>0</v>
      </c>
      <c r="R511" t="s">
        <v>33</v>
      </c>
      <c r="S511" s="4" t="s">
        <v>2038</v>
      </c>
      <c r="T511" t="s">
        <v>2039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8">
        <f t="shared" si="29"/>
        <v>43251.208333333328</v>
      </c>
      <c r="N512">
        <v>1529816400</v>
      </c>
      <c r="O512" s="8">
        <f t="shared" si="30"/>
        <v>43275.208333333328</v>
      </c>
      <c r="P512" t="b">
        <v>0</v>
      </c>
      <c r="Q512" t="b">
        <v>0</v>
      </c>
      <c r="R512" t="s">
        <v>53</v>
      </c>
      <c r="S512" s="4" t="s">
        <v>2040</v>
      </c>
      <c r="T512" t="s">
        <v>2043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8">
        <f t="shared" si="29"/>
        <v>43671.208333333328</v>
      </c>
      <c r="N513">
        <v>1564894800</v>
      </c>
      <c r="O513" s="8">
        <f t="shared" si="30"/>
        <v>43681.208333333328</v>
      </c>
      <c r="P513" t="b">
        <v>0</v>
      </c>
      <c r="Q513" t="b">
        <v>0</v>
      </c>
      <c r="R513" t="s">
        <v>33</v>
      </c>
      <c r="S513" s="4" t="s">
        <v>2038</v>
      </c>
      <c r="T513" t="s">
        <v>2039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8">
        <f t="shared" si="29"/>
        <v>41825.208333333336</v>
      </c>
      <c r="N514">
        <v>1404622800</v>
      </c>
      <c r="O514" s="8">
        <f t="shared" si="30"/>
        <v>41826.208333333336</v>
      </c>
      <c r="P514" t="b">
        <v>0</v>
      </c>
      <c r="Q514" t="b">
        <v>1</v>
      </c>
      <c r="R514" t="s">
        <v>89</v>
      </c>
      <c r="S514" s="4" t="s">
        <v>2049</v>
      </c>
      <c r="T514" t="s">
        <v>2050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ROUND((E515/D515)*100,0)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8">
        <f t="shared" ref="M515:M578" si="33">(((L515/60)/60)/24)+DATE(1970,1,1)</f>
        <v>40430.208333333336</v>
      </c>
      <c r="N515">
        <v>1284181200</v>
      </c>
      <c r="O515" s="8">
        <f t="shared" ref="O515:O578" si="34">(((N515/60)/60)/24)+DATE(1970,1,1)</f>
        <v>40432.208333333336</v>
      </c>
      <c r="P515" t="b">
        <v>0</v>
      </c>
      <c r="Q515" t="b">
        <v>0</v>
      </c>
      <c r="R515" t="s">
        <v>269</v>
      </c>
      <c r="S515" s="4" t="s">
        <v>2040</v>
      </c>
      <c r="T515" t="s">
        <v>2059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ROUND(E516/H516,2)</f>
        <v>58.95</v>
      </c>
      <c r="J516" t="s">
        <v>98</v>
      </c>
      <c r="K516" t="s">
        <v>99</v>
      </c>
      <c r="L516">
        <v>1386309600</v>
      </c>
      <c r="M516" s="8">
        <f t="shared" si="33"/>
        <v>41614.25</v>
      </c>
      <c r="N516">
        <v>1386741600</v>
      </c>
      <c r="O516" s="8">
        <f t="shared" si="34"/>
        <v>41619.25</v>
      </c>
      <c r="P516" t="b">
        <v>0</v>
      </c>
      <c r="Q516" t="b">
        <v>1</v>
      </c>
      <c r="R516" t="s">
        <v>23</v>
      </c>
      <c r="S516" s="4" t="s">
        <v>2034</v>
      </c>
      <c r="T516" t="s">
        <v>2035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 s="8">
        <f t="shared" si="33"/>
        <v>40900.25</v>
      </c>
      <c r="N517">
        <v>1324792800</v>
      </c>
      <c r="O517" s="8">
        <f t="shared" si="34"/>
        <v>40902.25</v>
      </c>
      <c r="P517" t="b">
        <v>0</v>
      </c>
      <c r="Q517" t="b">
        <v>1</v>
      </c>
      <c r="R517" t="s">
        <v>33</v>
      </c>
      <c r="S517" s="4" t="s">
        <v>2038</v>
      </c>
      <c r="T517" t="s">
        <v>2039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8">
        <f t="shared" si="33"/>
        <v>40396.208333333336</v>
      </c>
      <c r="N518">
        <v>1284354000</v>
      </c>
      <c r="O518" s="8">
        <f t="shared" si="34"/>
        <v>40434.208333333336</v>
      </c>
      <c r="P518" t="b">
        <v>0</v>
      </c>
      <c r="Q518" t="b">
        <v>0</v>
      </c>
      <c r="R518" t="s">
        <v>68</v>
      </c>
      <c r="S518" s="4" t="s">
        <v>2046</v>
      </c>
      <c r="T518" t="s">
        <v>2047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8">
        <f t="shared" si="33"/>
        <v>42860.208333333328</v>
      </c>
      <c r="N519">
        <v>1494392400</v>
      </c>
      <c r="O519" s="8">
        <f t="shared" si="34"/>
        <v>42865.208333333328</v>
      </c>
      <c r="P519" t="b">
        <v>0</v>
      </c>
      <c r="Q519" t="b">
        <v>0</v>
      </c>
      <c r="R519" t="s">
        <v>17</v>
      </c>
      <c r="S519" s="4" t="s">
        <v>2032</v>
      </c>
      <c r="T519" t="s">
        <v>2033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8">
        <f t="shared" si="33"/>
        <v>43154.25</v>
      </c>
      <c r="N520">
        <v>1519538400</v>
      </c>
      <c r="O520" s="8">
        <f t="shared" si="34"/>
        <v>43156.25</v>
      </c>
      <c r="P520" t="b">
        <v>0</v>
      </c>
      <c r="Q520" t="b">
        <v>1</v>
      </c>
      <c r="R520" t="s">
        <v>71</v>
      </c>
      <c r="S520" s="4" t="s">
        <v>2040</v>
      </c>
      <c r="T520" t="s">
        <v>2048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8">
        <f t="shared" si="33"/>
        <v>42012.25</v>
      </c>
      <c r="N521">
        <v>1421906400</v>
      </c>
      <c r="O521" s="8">
        <f t="shared" si="34"/>
        <v>42026.25</v>
      </c>
      <c r="P521" t="b">
        <v>0</v>
      </c>
      <c r="Q521" t="b">
        <v>1</v>
      </c>
      <c r="R521" t="s">
        <v>23</v>
      </c>
      <c r="S521" s="4" t="s">
        <v>2034</v>
      </c>
      <c r="T521" t="s">
        <v>2035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8">
        <f t="shared" si="33"/>
        <v>43574.208333333328</v>
      </c>
      <c r="N522">
        <v>1555909200</v>
      </c>
      <c r="O522" s="8">
        <f t="shared" si="34"/>
        <v>43577.208333333328</v>
      </c>
      <c r="P522" t="b">
        <v>0</v>
      </c>
      <c r="Q522" t="b">
        <v>0</v>
      </c>
      <c r="R522" t="s">
        <v>33</v>
      </c>
      <c r="S522" s="4" t="s">
        <v>2038</v>
      </c>
      <c r="T522" t="s">
        <v>2039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8">
        <f t="shared" si="33"/>
        <v>42605.208333333328</v>
      </c>
      <c r="N523">
        <v>1472446800</v>
      </c>
      <c r="O523" s="8">
        <f t="shared" si="34"/>
        <v>42611.208333333328</v>
      </c>
      <c r="P523" t="b">
        <v>0</v>
      </c>
      <c r="Q523" t="b">
        <v>1</v>
      </c>
      <c r="R523" t="s">
        <v>53</v>
      </c>
      <c r="S523" s="4" t="s">
        <v>2040</v>
      </c>
      <c r="T523" t="s">
        <v>2043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8">
        <f t="shared" si="33"/>
        <v>41093.208333333336</v>
      </c>
      <c r="N524">
        <v>1342328400</v>
      </c>
      <c r="O524" s="8">
        <f t="shared" si="34"/>
        <v>41105.208333333336</v>
      </c>
      <c r="P524" t="b">
        <v>0</v>
      </c>
      <c r="Q524" t="b">
        <v>0</v>
      </c>
      <c r="R524" t="s">
        <v>100</v>
      </c>
      <c r="S524" s="4" t="s">
        <v>2040</v>
      </c>
      <c r="T524" t="s">
        <v>2051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8">
        <f t="shared" si="33"/>
        <v>40241.25</v>
      </c>
      <c r="N525">
        <v>1268114400</v>
      </c>
      <c r="O525" s="8">
        <f t="shared" si="34"/>
        <v>40246.25</v>
      </c>
      <c r="P525" t="b">
        <v>0</v>
      </c>
      <c r="Q525" t="b">
        <v>0</v>
      </c>
      <c r="R525" t="s">
        <v>100</v>
      </c>
      <c r="S525" s="4" t="s">
        <v>2040</v>
      </c>
      <c r="T525" t="s">
        <v>2051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8">
        <f t="shared" si="33"/>
        <v>40294.208333333336</v>
      </c>
      <c r="N526">
        <v>1273381200</v>
      </c>
      <c r="O526" s="8">
        <f t="shared" si="34"/>
        <v>40307.208333333336</v>
      </c>
      <c r="P526" t="b">
        <v>0</v>
      </c>
      <c r="Q526" t="b">
        <v>0</v>
      </c>
      <c r="R526" t="s">
        <v>33</v>
      </c>
      <c r="S526" s="4" t="s">
        <v>2038</v>
      </c>
      <c r="T526" t="s">
        <v>2039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8">
        <f t="shared" si="33"/>
        <v>40505.25</v>
      </c>
      <c r="N527">
        <v>1290837600</v>
      </c>
      <c r="O527" s="8">
        <f t="shared" si="34"/>
        <v>40509.25</v>
      </c>
      <c r="P527" t="b">
        <v>0</v>
      </c>
      <c r="Q527" t="b">
        <v>0</v>
      </c>
      <c r="R527" t="s">
        <v>65</v>
      </c>
      <c r="S527" s="4" t="s">
        <v>2036</v>
      </c>
      <c r="T527" t="s">
        <v>2045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8">
        <f t="shared" si="33"/>
        <v>42364.25</v>
      </c>
      <c r="N528">
        <v>1454306400</v>
      </c>
      <c r="O528" s="8">
        <f t="shared" si="34"/>
        <v>42401.25</v>
      </c>
      <c r="P528" t="b">
        <v>0</v>
      </c>
      <c r="Q528" t="b">
        <v>1</v>
      </c>
      <c r="R528" t="s">
        <v>33</v>
      </c>
      <c r="S528" s="4" t="s">
        <v>2038</v>
      </c>
      <c r="T528" t="s">
        <v>2039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8">
        <f t="shared" si="33"/>
        <v>42405.25</v>
      </c>
      <c r="N529">
        <v>1457762400</v>
      </c>
      <c r="O529" s="8">
        <f t="shared" si="34"/>
        <v>42441.25</v>
      </c>
      <c r="P529" t="b">
        <v>0</v>
      </c>
      <c r="Q529" t="b">
        <v>0</v>
      </c>
      <c r="R529" t="s">
        <v>71</v>
      </c>
      <c r="S529" s="4" t="s">
        <v>2040</v>
      </c>
      <c r="T529" t="s">
        <v>2048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8">
        <f t="shared" si="33"/>
        <v>41601.25</v>
      </c>
      <c r="N530">
        <v>1389074400</v>
      </c>
      <c r="O530" s="8">
        <f t="shared" si="34"/>
        <v>41646.25</v>
      </c>
      <c r="P530" t="b">
        <v>0</v>
      </c>
      <c r="Q530" t="b">
        <v>0</v>
      </c>
      <c r="R530" t="s">
        <v>60</v>
      </c>
      <c r="S530" s="4" t="s">
        <v>2034</v>
      </c>
      <c r="T530" t="s">
        <v>2044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8">
        <f t="shared" si="33"/>
        <v>41769.208333333336</v>
      </c>
      <c r="N531">
        <v>1402117200</v>
      </c>
      <c r="O531" s="8">
        <f t="shared" si="34"/>
        <v>41797.208333333336</v>
      </c>
      <c r="P531" t="b">
        <v>0</v>
      </c>
      <c r="Q531" t="b">
        <v>0</v>
      </c>
      <c r="R531" t="s">
        <v>89</v>
      </c>
      <c r="S531" s="4" t="s">
        <v>2049</v>
      </c>
      <c r="T531" t="s">
        <v>2050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8">
        <f t="shared" si="33"/>
        <v>40421.208333333336</v>
      </c>
      <c r="N532">
        <v>1284440400</v>
      </c>
      <c r="O532" s="8">
        <f t="shared" si="34"/>
        <v>40435.208333333336</v>
      </c>
      <c r="P532" t="b">
        <v>0</v>
      </c>
      <c r="Q532" t="b">
        <v>1</v>
      </c>
      <c r="R532" t="s">
        <v>119</v>
      </c>
      <c r="S532" s="4" t="s">
        <v>2046</v>
      </c>
      <c r="T532" t="s">
        <v>2052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8">
        <f t="shared" si="33"/>
        <v>41589.25</v>
      </c>
      <c r="N533">
        <v>1388988000</v>
      </c>
      <c r="O533" s="8">
        <f t="shared" si="34"/>
        <v>41645.25</v>
      </c>
      <c r="P533" t="b">
        <v>0</v>
      </c>
      <c r="Q533" t="b">
        <v>0</v>
      </c>
      <c r="R533" t="s">
        <v>89</v>
      </c>
      <c r="S533" s="4" t="s">
        <v>2049</v>
      </c>
      <c r="T533" t="s">
        <v>2050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8">
        <f t="shared" si="33"/>
        <v>43125.25</v>
      </c>
      <c r="N534">
        <v>1516946400</v>
      </c>
      <c r="O534" s="8">
        <f t="shared" si="34"/>
        <v>43126.25</v>
      </c>
      <c r="P534" t="b">
        <v>0</v>
      </c>
      <c r="Q534" t="b">
        <v>0</v>
      </c>
      <c r="R534" t="s">
        <v>33</v>
      </c>
      <c r="S534" s="4" t="s">
        <v>2038</v>
      </c>
      <c r="T534" t="s">
        <v>2039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8">
        <f t="shared" si="33"/>
        <v>41479.208333333336</v>
      </c>
      <c r="N535">
        <v>1377752400</v>
      </c>
      <c r="O535" s="8">
        <f t="shared" si="34"/>
        <v>41515.208333333336</v>
      </c>
      <c r="P535" t="b">
        <v>0</v>
      </c>
      <c r="Q535" t="b">
        <v>0</v>
      </c>
      <c r="R535" t="s">
        <v>60</v>
      </c>
      <c r="S535" s="4" t="s">
        <v>2034</v>
      </c>
      <c r="T535" t="s">
        <v>2044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8">
        <f t="shared" si="33"/>
        <v>43329.208333333328</v>
      </c>
      <c r="N536">
        <v>1534568400</v>
      </c>
      <c r="O536" s="8">
        <f t="shared" si="34"/>
        <v>43330.208333333328</v>
      </c>
      <c r="P536" t="b">
        <v>0</v>
      </c>
      <c r="Q536" t="b">
        <v>1</v>
      </c>
      <c r="R536" t="s">
        <v>53</v>
      </c>
      <c r="S536" s="4" t="s">
        <v>2040</v>
      </c>
      <c r="T536" t="s">
        <v>2043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8">
        <f t="shared" si="33"/>
        <v>43259.208333333328</v>
      </c>
      <c r="N537">
        <v>1528606800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s="4" t="s">
        <v>2038</v>
      </c>
      <c r="T537" t="s">
        <v>2039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8">
        <f t="shared" si="33"/>
        <v>40414.208333333336</v>
      </c>
      <c r="N538">
        <v>1284872400</v>
      </c>
      <c r="O538" s="8">
        <f t="shared" si="34"/>
        <v>40440.208333333336</v>
      </c>
      <c r="P538" t="b">
        <v>0</v>
      </c>
      <c r="Q538" t="b">
        <v>0</v>
      </c>
      <c r="R538" t="s">
        <v>119</v>
      </c>
      <c r="S538" s="4" t="s">
        <v>2046</v>
      </c>
      <c r="T538" t="s">
        <v>2052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8">
        <f t="shared" si="33"/>
        <v>43342.208333333328</v>
      </c>
      <c r="N539">
        <v>1537592400</v>
      </c>
      <c r="O539" s="8">
        <f t="shared" si="34"/>
        <v>43365.208333333328</v>
      </c>
      <c r="P539" t="b">
        <v>1</v>
      </c>
      <c r="Q539" t="b">
        <v>1</v>
      </c>
      <c r="R539" t="s">
        <v>42</v>
      </c>
      <c r="S539" s="4" t="s">
        <v>2040</v>
      </c>
      <c r="T539" t="s">
        <v>2041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8">
        <f t="shared" si="33"/>
        <v>41539.208333333336</v>
      </c>
      <c r="N540">
        <v>1381208400</v>
      </c>
      <c r="O540" s="8">
        <f t="shared" si="34"/>
        <v>41555.208333333336</v>
      </c>
      <c r="P540" t="b">
        <v>0</v>
      </c>
      <c r="Q540" t="b">
        <v>0</v>
      </c>
      <c r="R540" t="s">
        <v>292</v>
      </c>
      <c r="S540" s="4" t="s">
        <v>2049</v>
      </c>
      <c r="T540" t="s">
        <v>2060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8">
        <f t="shared" si="33"/>
        <v>43647.208333333328</v>
      </c>
      <c r="N541">
        <v>1562475600</v>
      </c>
      <c r="O541" s="8">
        <f t="shared" si="34"/>
        <v>43653.208333333328</v>
      </c>
      <c r="P541" t="b">
        <v>0</v>
      </c>
      <c r="Q541" t="b">
        <v>1</v>
      </c>
      <c r="R541" t="s">
        <v>17</v>
      </c>
      <c r="S541" s="4" t="s">
        <v>2032</v>
      </c>
      <c r="T541" t="s">
        <v>2033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8">
        <f t="shared" si="33"/>
        <v>43225.208333333328</v>
      </c>
      <c r="N542">
        <v>1527397200</v>
      </c>
      <c r="O542" s="8">
        <f t="shared" si="34"/>
        <v>43247.208333333328</v>
      </c>
      <c r="P542" t="b">
        <v>0</v>
      </c>
      <c r="Q542" t="b">
        <v>0</v>
      </c>
      <c r="R542" t="s">
        <v>122</v>
      </c>
      <c r="S542" s="4" t="s">
        <v>2053</v>
      </c>
      <c r="T542" t="s">
        <v>2054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8">
        <f t="shared" si="33"/>
        <v>42165.208333333328</v>
      </c>
      <c r="N543">
        <v>1436158800</v>
      </c>
      <c r="O543" s="8">
        <f t="shared" si="34"/>
        <v>42191.208333333328</v>
      </c>
      <c r="P543" t="b">
        <v>0</v>
      </c>
      <c r="Q543" t="b">
        <v>0</v>
      </c>
      <c r="R543" t="s">
        <v>292</v>
      </c>
      <c r="S543" s="4" t="s">
        <v>2049</v>
      </c>
      <c r="T543" t="s">
        <v>2060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8">
        <f t="shared" si="33"/>
        <v>42391.25</v>
      </c>
      <c r="N544">
        <v>1456034400</v>
      </c>
      <c r="O544" s="8">
        <f t="shared" si="34"/>
        <v>42421.25</v>
      </c>
      <c r="P544" t="b">
        <v>0</v>
      </c>
      <c r="Q544" t="b">
        <v>0</v>
      </c>
      <c r="R544" t="s">
        <v>60</v>
      </c>
      <c r="S544" s="4" t="s">
        <v>2034</v>
      </c>
      <c r="T544" t="s">
        <v>2044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8">
        <f t="shared" si="33"/>
        <v>41528.208333333336</v>
      </c>
      <c r="N545">
        <v>1380171600</v>
      </c>
      <c r="O545" s="8">
        <f t="shared" si="34"/>
        <v>41543.208333333336</v>
      </c>
      <c r="P545" t="b">
        <v>0</v>
      </c>
      <c r="Q545" t="b">
        <v>0</v>
      </c>
      <c r="R545" t="s">
        <v>89</v>
      </c>
      <c r="S545" s="4" t="s">
        <v>2049</v>
      </c>
      <c r="T545" t="s">
        <v>2050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8">
        <f t="shared" si="33"/>
        <v>42377.25</v>
      </c>
      <c r="N546">
        <v>1453356000</v>
      </c>
      <c r="O546" s="8">
        <f t="shared" si="34"/>
        <v>42390.25</v>
      </c>
      <c r="P546" t="b">
        <v>0</v>
      </c>
      <c r="Q546" t="b">
        <v>0</v>
      </c>
      <c r="R546" t="s">
        <v>23</v>
      </c>
      <c r="S546" s="4" t="s">
        <v>2034</v>
      </c>
      <c r="T546" t="s">
        <v>2035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8">
        <f t="shared" si="33"/>
        <v>43824.25</v>
      </c>
      <c r="N547">
        <v>1578981600</v>
      </c>
      <c r="O547" s="8">
        <f t="shared" si="34"/>
        <v>43844.25</v>
      </c>
      <c r="P547" t="b">
        <v>0</v>
      </c>
      <c r="Q547" t="b">
        <v>0</v>
      </c>
      <c r="R547" t="s">
        <v>33</v>
      </c>
      <c r="S547" s="4" t="s">
        <v>2038</v>
      </c>
      <c r="T547" t="s">
        <v>2039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8">
        <f t="shared" si="33"/>
        <v>43360.208333333328</v>
      </c>
      <c r="N548">
        <v>1537419600</v>
      </c>
      <c r="O548" s="8">
        <f t="shared" si="34"/>
        <v>43363.208333333328</v>
      </c>
      <c r="P548" t="b">
        <v>0</v>
      </c>
      <c r="Q548" t="b">
        <v>1</v>
      </c>
      <c r="R548" t="s">
        <v>33</v>
      </c>
      <c r="S548" s="4" t="s">
        <v>2038</v>
      </c>
      <c r="T548" t="s">
        <v>2039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8">
        <f t="shared" si="33"/>
        <v>42029.25</v>
      </c>
      <c r="N549">
        <v>1423202400</v>
      </c>
      <c r="O549" s="8">
        <f t="shared" si="34"/>
        <v>42041.25</v>
      </c>
      <c r="P549" t="b">
        <v>0</v>
      </c>
      <c r="Q549" t="b">
        <v>0</v>
      </c>
      <c r="R549" t="s">
        <v>53</v>
      </c>
      <c r="S549" s="4" t="s">
        <v>2040</v>
      </c>
      <c r="T549" t="s">
        <v>2043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8">
        <f t="shared" si="33"/>
        <v>42461.208333333328</v>
      </c>
      <c r="N550">
        <v>1460610000</v>
      </c>
      <c r="O550" s="8">
        <f t="shared" si="34"/>
        <v>42474.208333333328</v>
      </c>
      <c r="P550" t="b">
        <v>0</v>
      </c>
      <c r="Q550" t="b">
        <v>0</v>
      </c>
      <c r="R550" t="s">
        <v>33</v>
      </c>
      <c r="S550" s="4" t="s">
        <v>2038</v>
      </c>
      <c r="T550" t="s">
        <v>2039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8">
        <f t="shared" si="33"/>
        <v>41422.208333333336</v>
      </c>
      <c r="N551">
        <v>1370494800</v>
      </c>
      <c r="O551" s="8">
        <f t="shared" si="34"/>
        <v>41431.208333333336</v>
      </c>
      <c r="P551" t="b">
        <v>0</v>
      </c>
      <c r="Q551" t="b">
        <v>0</v>
      </c>
      <c r="R551" t="s">
        <v>65</v>
      </c>
      <c r="S551" s="4" t="s">
        <v>2036</v>
      </c>
      <c r="T551" t="s">
        <v>2045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8">
        <f t="shared" si="33"/>
        <v>40968.25</v>
      </c>
      <c r="N552">
        <v>1332306000</v>
      </c>
      <c r="O552" s="8">
        <f t="shared" si="34"/>
        <v>40989.208333333336</v>
      </c>
      <c r="P552" t="b">
        <v>0</v>
      </c>
      <c r="Q552" t="b">
        <v>0</v>
      </c>
      <c r="R552" t="s">
        <v>60</v>
      </c>
      <c r="S552" s="4" t="s">
        <v>2034</v>
      </c>
      <c r="T552" t="s">
        <v>2044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8">
        <f t="shared" si="33"/>
        <v>41993.25</v>
      </c>
      <c r="N553">
        <v>1422511200</v>
      </c>
      <c r="O553" s="8">
        <f t="shared" si="34"/>
        <v>42033.25</v>
      </c>
      <c r="P553" t="b">
        <v>0</v>
      </c>
      <c r="Q553" t="b">
        <v>1</v>
      </c>
      <c r="R553" t="s">
        <v>28</v>
      </c>
      <c r="S553" s="4" t="s">
        <v>2036</v>
      </c>
      <c r="T553" t="s">
        <v>2037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8">
        <f t="shared" si="33"/>
        <v>42700.25</v>
      </c>
      <c r="N554">
        <v>1480312800</v>
      </c>
      <c r="O554" s="8">
        <f t="shared" si="34"/>
        <v>42702.25</v>
      </c>
      <c r="P554" t="b">
        <v>0</v>
      </c>
      <c r="Q554" t="b">
        <v>0</v>
      </c>
      <c r="R554" t="s">
        <v>33</v>
      </c>
      <c r="S554" s="4" t="s">
        <v>2038</v>
      </c>
      <c r="T554" t="s">
        <v>2039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8">
        <f t="shared" si="33"/>
        <v>40545.25</v>
      </c>
      <c r="N555">
        <v>1294034400</v>
      </c>
      <c r="O555" s="8">
        <f t="shared" si="34"/>
        <v>40546.25</v>
      </c>
      <c r="P555" t="b">
        <v>0</v>
      </c>
      <c r="Q555" t="b">
        <v>0</v>
      </c>
      <c r="R555" t="s">
        <v>23</v>
      </c>
      <c r="S555" s="4" t="s">
        <v>2034</v>
      </c>
      <c r="T555" t="s">
        <v>2035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8">
        <f t="shared" si="33"/>
        <v>42723.25</v>
      </c>
      <c r="N556">
        <v>1482645600</v>
      </c>
      <c r="O556" s="8">
        <f t="shared" si="34"/>
        <v>42729.25</v>
      </c>
      <c r="P556" t="b">
        <v>0</v>
      </c>
      <c r="Q556" t="b">
        <v>0</v>
      </c>
      <c r="R556" t="s">
        <v>60</v>
      </c>
      <c r="S556" s="4" t="s">
        <v>2034</v>
      </c>
      <c r="T556" t="s">
        <v>2044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8">
        <f t="shared" si="33"/>
        <v>41731.208333333336</v>
      </c>
      <c r="N557">
        <v>1399093200</v>
      </c>
      <c r="O557" s="8">
        <f t="shared" si="34"/>
        <v>41762.208333333336</v>
      </c>
      <c r="P557" t="b">
        <v>0</v>
      </c>
      <c r="Q557" t="b">
        <v>0</v>
      </c>
      <c r="R557" t="s">
        <v>23</v>
      </c>
      <c r="S557" s="4" t="s">
        <v>2034</v>
      </c>
      <c r="T557" t="s">
        <v>2035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8">
        <f t="shared" si="33"/>
        <v>40792.208333333336</v>
      </c>
      <c r="N558">
        <v>1315890000</v>
      </c>
      <c r="O558" s="8">
        <f t="shared" si="34"/>
        <v>40799.208333333336</v>
      </c>
      <c r="P558" t="b">
        <v>0</v>
      </c>
      <c r="Q558" t="b">
        <v>1</v>
      </c>
      <c r="R558" t="s">
        <v>206</v>
      </c>
      <c r="S558" s="4" t="s">
        <v>2046</v>
      </c>
      <c r="T558" t="s">
        <v>2058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8">
        <f t="shared" si="33"/>
        <v>42279.208333333328</v>
      </c>
      <c r="N559">
        <v>1444021200</v>
      </c>
      <c r="O559" s="8">
        <f t="shared" si="34"/>
        <v>42282.208333333328</v>
      </c>
      <c r="P559" t="b">
        <v>0</v>
      </c>
      <c r="Q559" t="b">
        <v>1</v>
      </c>
      <c r="R559" t="s">
        <v>474</v>
      </c>
      <c r="S559" s="4" t="s">
        <v>2040</v>
      </c>
      <c r="T559" t="s">
        <v>2062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8">
        <f t="shared" si="33"/>
        <v>42424.25</v>
      </c>
      <c r="N560">
        <v>1460005200</v>
      </c>
      <c r="O560" s="8">
        <f t="shared" si="34"/>
        <v>42467.208333333328</v>
      </c>
      <c r="P560" t="b">
        <v>0</v>
      </c>
      <c r="Q560" t="b">
        <v>0</v>
      </c>
      <c r="R560" t="s">
        <v>33</v>
      </c>
      <c r="S560" s="4" t="s">
        <v>2038</v>
      </c>
      <c r="T560" t="s">
        <v>2039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8">
        <f t="shared" si="33"/>
        <v>42584.208333333328</v>
      </c>
      <c r="N561">
        <v>1470718800</v>
      </c>
      <c r="O561" s="8">
        <f t="shared" si="34"/>
        <v>42591.208333333328</v>
      </c>
      <c r="P561" t="b">
        <v>0</v>
      </c>
      <c r="Q561" t="b">
        <v>0</v>
      </c>
      <c r="R561" t="s">
        <v>33</v>
      </c>
      <c r="S561" s="4" t="s">
        <v>2038</v>
      </c>
      <c r="T561" t="s">
        <v>2039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8">
        <f t="shared" si="33"/>
        <v>40865.25</v>
      </c>
      <c r="N562">
        <v>1325052000</v>
      </c>
      <c r="O562" s="8">
        <f t="shared" si="34"/>
        <v>40905.25</v>
      </c>
      <c r="P562" t="b">
        <v>0</v>
      </c>
      <c r="Q562" t="b">
        <v>0</v>
      </c>
      <c r="R562" t="s">
        <v>71</v>
      </c>
      <c r="S562" s="4" t="s">
        <v>2040</v>
      </c>
      <c r="T562" t="s">
        <v>2048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8">
        <f t="shared" si="33"/>
        <v>40833.208333333336</v>
      </c>
      <c r="N563">
        <v>1319000400</v>
      </c>
      <c r="O563" s="8">
        <f t="shared" si="34"/>
        <v>40835.208333333336</v>
      </c>
      <c r="P563" t="b">
        <v>0</v>
      </c>
      <c r="Q563" t="b">
        <v>0</v>
      </c>
      <c r="R563" t="s">
        <v>33</v>
      </c>
      <c r="S563" s="4" t="s">
        <v>2038</v>
      </c>
      <c r="T563" t="s">
        <v>2039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8">
        <f t="shared" si="33"/>
        <v>43536.208333333328</v>
      </c>
      <c r="N564">
        <v>1552539600</v>
      </c>
      <c r="O564" s="8">
        <f t="shared" si="34"/>
        <v>43538.208333333328</v>
      </c>
      <c r="P564" t="b">
        <v>0</v>
      </c>
      <c r="Q564" t="b">
        <v>0</v>
      </c>
      <c r="R564" t="s">
        <v>23</v>
      </c>
      <c r="S564" s="4" t="s">
        <v>2034</v>
      </c>
      <c r="T564" t="s">
        <v>2035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8">
        <f t="shared" si="33"/>
        <v>43417.25</v>
      </c>
      <c r="N565">
        <v>1543816800</v>
      </c>
      <c r="O565" s="8">
        <f t="shared" si="34"/>
        <v>43437.25</v>
      </c>
      <c r="P565" t="b">
        <v>0</v>
      </c>
      <c r="Q565" t="b">
        <v>0</v>
      </c>
      <c r="R565" t="s">
        <v>42</v>
      </c>
      <c r="S565" s="4" t="s">
        <v>2040</v>
      </c>
      <c r="T565" t="s">
        <v>2041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8">
        <f t="shared" si="33"/>
        <v>42078.208333333328</v>
      </c>
      <c r="N566">
        <v>1427086800</v>
      </c>
      <c r="O566" s="8">
        <f t="shared" si="34"/>
        <v>42086.208333333328</v>
      </c>
      <c r="P566" t="b">
        <v>0</v>
      </c>
      <c r="Q566" t="b">
        <v>0</v>
      </c>
      <c r="R566" t="s">
        <v>33</v>
      </c>
      <c r="S566" s="4" t="s">
        <v>2038</v>
      </c>
      <c r="T566" t="s">
        <v>2039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8">
        <f t="shared" si="33"/>
        <v>40862.25</v>
      </c>
      <c r="N567">
        <v>1323064800</v>
      </c>
      <c r="O567" s="8">
        <f t="shared" si="34"/>
        <v>40882.25</v>
      </c>
      <c r="P567" t="b">
        <v>0</v>
      </c>
      <c r="Q567" t="b">
        <v>0</v>
      </c>
      <c r="R567" t="s">
        <v>33</v>
      </c>
      <c r="S567" s="4" t="s">
        <v>2038</v>
      </c>
      <c r="T567" t="s">
        <v>2039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8">
        <f t="shared" si="33"/>
        <v>42424.25</v>
      </c>
      <c r="N568">
        <v>1458277200</v>
      </c>
      <c r="O568" s="8">
        <f t="shared" si="34"/>
        <v>42447.208333333328</v>
      </c>
      <c r="P568" t="b">
        <v>0</v>
      </c>
      <c r="Q568" t="b">
        <v>1</v>
      </c>
      <c r="R568" t="s">
        <v>50</v>
      </c>
      <c r="S568" s="4" t="s">
        <v>2034</v>
      </c>
      <c r="T568" t="s">
        <v>2042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8">
        <f t="shared" si="33"/>
        <v>41830.208333333336</v>
      </c>
      <c r="N569">
        <v>1405141200</v>
      </c>
      <c r="O569" s="8">
        <f t="shared" si="34"/>
        <v>41832.208333333336</v>
      </c>
      <c r="P569" t="b">
        <v>0</v>
      </c>
      <c r="Q569" t="b">
        <v>0</v>
      </c>
      <c r="R569" t="s">
        <v>23</v>
      </c>
      <c r="S569" s="4" t="s">
        <v>2034</v>
      </c>
      <c r="T569" t="s">
        <v>2035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8">
        <f t="shared" si="33"/>
        <v>40374.208333333336</v>
      </c>
      <c r="N570">
        <v>1283058000</v>
      </c>
      <c r="O570" s="8">
        <f t="shared" si="34"/>
        <v>40419.208333333336</v>
      </c>
      <c r="P570" t="b">
        <v>0</v>
      </c>
      <c r="Q570" t="b">
        <v>0</v>
      </c>
      <c r="R570" t="s">
        <v>33</v>
      </c>
      <c r="S570" s="4" t="s">
        <v>2038</v>
      </c>
      <c r="T570" t="s">
        <v>2039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8">
        <f t="shared" si="33"/>
        <v>40554.25</v>
      </c>
      <c r="N571">
        <v>1295762400</v>
      </c>
      <c r="O571" s="8">
        <f t="shared" si="34"/>
        <v>40566.25</v>
      </c>
      <c r="P571" t="b">
        <v>0</v>
      </c>
      <c r="Q571" t="b">
        <v>0</v>
      </c>
      <c r="R571" t="s">
        <v>71</v>
      </c>
      <c r="S571" s="4" t="s">
        <v>2040</v>
      </c>
      <c r="T571" t="s">
        <v>2048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8">
        <f t="shared" si="33"/>
        <v>41993.25</v>
      </c>
      <c r="N572">
        <v>1419573600</v>
      </c>
      <c r="O572" s="8">
        <f t="shared" si="34"/>
        <v>41999.25</v>
      </c>
      <c r="P572" t="b">
        <v>0</v>
      </c>
      <c r="Q572" t="b">
        <v>1</v>
      </c>
      <c r="R572" t="s">
        <v>23</v>
      </c>
      <c r="S572" s="4" t="s">
        <v>2034</v>
      </c>
      <c r="T572" t="s">
        <v>2035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8">
        <f t="shared" si="33"/>
        <v>42174.208333333328</v>
      </c>
      <c r="N573">
        <v>1438750800</v>
      </c>
      <c r="O573" s="8">
        <f t="shared" si="34"/>
        <v>42221.208333333328</v>
      </c>
      <c r="P573" t="b">
        <v>0</v>
      </c>
      <c r="Q573" t="b">
        <v>0</v>
      </c>
      <c r="R573" t="s">
        <v>100</v>
      </c>
      <c r="S573" s="4" t="s">
        <v>2040</v>
      </c>
      <c r="T573" t="s">
        <v>2051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8">
        <f t="shared" si="33"/>
        <v>42275.208333333328</v>
      </c>
      <c r="N574">
        <v>1444798800</v>
      </c>
      <c r="O574" s="8">
        <f t="shared" si="34"/>
        <v>42291.208333333328</v>
      </c>
      <c r="P574" t="b">
        <v>0</v>
      </c>
      <c r="Q574" t="b">
        <v>1</v>
      </c>
      <c r="R574" t="s">
        <v>23</v>
      </c>
      <c r="S574" s="4" t="s">
        <v>2034</v>
      </c>
      <c r="T574" t="s">
        <v>2035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8">
        <f t="shared" si="33"/>
        <v>41761.208333333336</v>
      </c>
      <c r="N575">
        <v>1399179600</v>
      </c>
      <c r="O575" s="8">
        <f t="shared" si="34"/>
        <v>41763.208333333336</v>
      </c>
      <c r="P575" t="b">
        <v>0</v>
      </c>
      <c r="Q575" t="b">
        <v>0</v>
      </c>
      <c r="R575" t="s">
        <v>1029</v>
      </c>
      <c r="S575" s="4" t="s">
        <v>2063</v>
      </c>
      <c r="T575" t="s">
        <v>2064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8">
        <f t="shared" si="33"/>
        <v>43806.25</v>
      </c>
      <c r="N576">
        <v>1576562400</v>
      </c>
      <c r="O576" s="8">
        <f t="shared" si="34"/>
        <v>43816.25</v>
      </c>
      <c r="P576" t="b">
        <v>0</v>
      </c>
      <c r="Q576" t="b">
        <v>1</v>
      </c>
      <c r="R576" t="s">
        <v>17</v>
      </c>
      <c r="S576" s="4" t="s">
        <v>2032</v>
      </c>
      <c r="T576" t="s">
        <v>2033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8">
        <f t="shared" si="33"/>
        <v>41779.208333333336</v>
      </c>
      <c r="N577">
        <v>1400821200</v>
      </c>
      <c r="O577" s="8">
        <f t="shared" si="34"/>
        <v>41782.208333333336</v>
      </c>
      <c r="P577" t="b">
        <v>0</v>
      </c>
      <c r="Q577" t="b">
        <v>1</v>
      </c>
      <c r="R577" t="s">
        <v>33</v>
      </c>
      <c r="S577" s="4" t="s">
        <v>2038</v>
      </c>
      <c r="T577" t="s">
        <v>2039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8">
        <f t="shared" si="33"/>
        <v>43040.208333333328</v>
      </c>
      <c r="N578">
        <v>1510984800</v>
      </c>
      <c r="O578" s="8">
        <f t="shared" si="34"/>
        <v>43057.25</v>
      </c>
      <c r="P578" t="b">
        <v>0</v>
      </c>
      <c r="Q578" t="b">
        <v>0</v>
      </c>
      <c r="R578" t="s">
        <v>33</v>
      </c>
      <c r="S578" s="4" t="s">
        <v>2038</v>
      </c>
      <c r="T578" t="s">
        <v>2039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ROUND((E579/D579)*100,0)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8">
        <f t="shared" ref="M579:M642" si="37">(((L579/60)/60)/24)+DATE(1970,1,1)</f>
        <v>40613.25</v>
      </c>
      <c r="N579">
        <v>1302066000</v>
      </c>
      <c r="O579" s="8">
        <f t="shared" ref="O579:O642" si="38">(((N579/60)/60)/24)+DATE(1970,1,1)</f>
        <v>40639.208333333336</v>
      </c>
      <c r="P579" t="b">
        <v>0</v>
      </c>
      <c r="Q579" t="b">
        <v>0</v>
      </c>
      <c r="R579" t="s">
        <v>159</v>
      </c>
      <c r="S579" s="4" t="s">
        <v>2034</v>
      </c>
      <c r="T579" t="s">
        <v>2057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ROUND(E580/H580,2)</f>
        <v>65.989999999999995</v>
      </c>
      <c r="J580" t="s">
        <v>21</v>
      </c>
      <c r="K580" t="s">
        <v>22</v>
      </c>
      <c r="L580">
        <v>1322719200</v>
      </c>
      <c r="M580" s="8">
        <f t="shared" si="37"/>
        <v>40878.25</v>
      </c>
      <c r="N580">
        <v>1322978400</v>
      </c>
      <c r="O580" s="8">
        <f t="shared" si="38"/>
        <v>40881.25</v>
      </c>
      <c r="P580" t="b">
        <v>0</v>
      </c>
      <c r="Q580" t="b">
        <v>0</v>
      </c>
      <c r="R580" t="s">
        <v>474</v>
      </c>
      <c r="S580" s="4" t="s">
        <v>2040</v>
      </c>
      <c r="T580" t="s">
        <v>2062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 s="8">
        <f t="shared" si="37"/>
        <v>40762.208333333336</v>
      </c>
      <c r="N581">
        <v>1313730000</v>
      </c>
      <c r="O581" s="8">
        <f t="shared" si="38"/>
        <v>40774.208333333336</v>
      </c>
      <c r="P581" t="b">
        <v>0</v>
      </c>
      <c r="Q581" t="b">
        <v>0</v>
      </c>
      <c r="R581" t="s">
        <v>159</v>
      </c>
      <c r="S581" s="4" t="s">
        <v>2034</v>
      </c>
      <c r="T581" t="s">
        <v>2057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8">
        <f t="shared" si="37"/>
        <v>41696.25</v>
      </c>
      <c r="N582">
        <v>1394085600</v>
      </c>
      <c r="O582" s="8">
        <f t="shared" si="38"/>
        <v>41704.25</v>
      </c>
      <c r="P582" t="b">
        <v>0</v>
      </c>
      <c r="Q582" t="b">
        <v>0</v>
      </c>
      <c r="R582" t="s">
        <v>33</v>
      </c>
      <c r="S582" s="4" t="s">
        <v>2038</v>
      </c>
      <c r="T582" t="s">
        <v>2039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8">
        <f t="shared" si="37"/>
        <v>40662.208333333336</v>
      </c>
      <c r="N583">
        <v>1305349200</v>
      </c>
      <c r="O583" s="8">
        <f t="shared" si="38"/>
        <v>40677.208333333336</v>
      </c>
      <c r="P583" t="b">
        <v>0</v>
      </c>
      <c r="Q583" t="b">
        <v>0</v>
      </c>
      <c r="R583" t="s">
        <v>28</v>
      </c>
      <c r="S583" s="4" t="s">
        <v>2036</v>
      </c>
      <c r="T583" t="s">
        <v>2037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8">
        <f t="shared" si="37"/>
        <v>42165.208333333328</v>
      </c>
      <c r="N584">
        <v>1434344400</v>
      </c>
      <c r="O584" s="8">
        <f t="shared" si="38"/>
        <v>42170.208333333328</v>
      </c>
      <c r="P584" t="b">
        <v>0</v>
      </c>
      <c r="Q584" t="b">
        <v>1</v>
      </c>
      <c r="R584" t="s">
        <v>89</v>
      </c>
      <c r="S584" s="4" t="s">
        <v>2049</v>
      </c>
      <c r="T584" t="s">
        <v>2050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8">
        <f t="shared" si="37"/>
        <v>40959.25</v>
      </c>
      <c r="N585">
        <v>1331186400</v>
      </c>
      <c r="O585" s="8">
        <f t="shared" si="38"/>
        <v>40976.25</v>
      </c>
      <c r="P585" t="b">
        <v>0</v>
      </c>
      <c r="Q585" t="b">
        <v>0</v>
      </c>
      <c r="R585" t="s">
        <v>42</v>
      </c>
      <c r="S585" s="4" t="s">
        <v>2040</v>
      </c>
      <c r="T585" t="s">
        <v>2041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8">
        <f t="shared" si="37"/>
        <v>41024.208333333336</v>
      </c>
      <c r="N586">
        <v>1336539600</v>
      </c>
      <c r="O586" s="8">
        <f t="shared" si="38"/>
        <v>41038.208333333336</v>
      </c>
      <c r="P586" t="b">
        <v>0</v>
      </c>
      <c r="Q586" t="b">
        <v>0</v>
      </c>
      <c r="R586" t="s">
        <v>28</v>
      </c>
      <c r="S586" s="4" t="s">
        <v>2036</v>
      </c>
      <c r="T586" t="s">
        <v>2037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8">
        <f t="shared" si="37"/>
        <v>40255.208333333336</v>
      </c>
      <c r="N587">
        <v>1269752400</v>
      </c>
      <c r="O587" s="8">
        <f t="shared" si="38"/>
        <v>40265.208333333336</v>
      </c>
      <c r="P587" t="b">
        <v>0</v>
      </c>
      <c r="Q587" t="b">
        <v>0</v>
      </c>
      <c r="R587" t="s">
        <v>206</v>
      </c>
      <c r="S587" s="4" t="s">
        <v>2046</v>
      </c>
      <c r="T587" t="s">
        <v>2058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8">
        <f t="shared" si="37"/>
        <v>40499.25</v>
      </c>
      <c r="N588">
        <v>1291615200</v>
      </c>
      <c r="O588" s="8">
        <f t="shared" si="38"/>
        <v>40518.25</v>
      </c>
      <c r="P588" t="b">
        <v>0</v>
      </c>
      <c r="Q588" t="b">
        <v>0</v>
      </c>
      <c r="R588" t="s">
        <v>23</v>
      </c>
      <c r="S588" s="4" t="s">
        <v>2034</v>
      </c>
      <c r="T588" t="s">
        <v>2035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8">
        <f t="shared" si="37"/>
        <v>43484.25</v>
      </c>
      <c r="N589">
        <v>1552366800</v>
      </c>
      <c r="O589" s="8">
        <f t="shared" si="38"/>
        <v>43536.208333333328</v>
      </c>
      <c r="P589" t="b">
        <v>0</v>
      </c>
      <c r="Q589" t="b">
        <v>1</v>
      </c>
      <c r="R589" t="s">
        <v>17</v>
      </c>
      <c r="S589" s="4" t="s">
        <v>2032</v>
      </c>
      <c r="T589" t="s">
        <v>2033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8">
        <f t="shared" si="37"/>
        <v>40262.208333333336</v>
      </c>
      <c r="N590">
        <v>1272171600</v>
      </c>
      <c r="O590" s="8">
        <f t="shared" si="38"/>
        <v>40293.208333333336</v>
      </c>
      <c r="P590" t="b">
        <v>0</v>
      </c>
      <c r="Q590" t="b">
        <v>0</v>
      </c>
      <c r="R590" t="s">
        <v>33</v>
      </c>
      <c r="S590" s="4" t="s">
        <v>2038</v>
      </c>
      <c r="T590" t="s">
        <v>2039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8">
        <f t="shared" si="37"/>
        <v>42190.208333333328</v>
      </c>
      <c r="N591">
        <v>1436677200</v>
      </c>
      <c r="O591" s="8">
        <f t="shared" si="38"/>
        <v>42197.208333333328</v>
      </c>
      <c r="P591" t="b">
        <v>0</v>
      </c>
      <c r="Q591" t="b">
        <v>0</v>
      </c>
      <c r="R591" t="s">
        <v>42</v>
      </c>
      <c r="S591" s="4" t="s">
        <v>2040</v>
      </c>
      <c r="T591" t="s">
        <v>2041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8">
        <f t="shared" si="37"/>
        <v>41994.25</v>
      </c>
      <c r="N592">
        <v>1420092000</v>
      </c>
      <c r="O592" s="8">
        <f t="shared" si="38"/>
        <v>42005.25</v>
      </c>
      <c r="P592" t="b">
        <v>0</v>
      </c>
      <c r="Q592" t="b">
        <v>0</v>
      </c>
      <c r="R592" t="s">
        <v>133</v>
      </c>
      <c r="S592" s="4" t="s">
        <v>2046</v>
      </c>
      <c r="T592" t="s">
        <v>2055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8">
        <f t="shared" si="37"/>
        <v>40373.208333333336</v>
      </c>
      <c r="N593">
        <v>1279947600</v>
      </c>
      <c r="O593" s="8">
        <f t="shared" si="38"/>
        <v>40383.208333333336</v>
      </c>
      <c r="P593" t="b">
        <v>0</v>
      </c>
      <c r="Q593" t="b">
        <v>0</v>
      </c>
      <c r="R593" t="s">
        <v>89</v>
      </c>
      <c r="S593" s="4" t="s">
        <v>2049</v>
      </c>
      <c r="T593" t="s">
        <v>2050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8">
        <f t="shared" si="37"/>
        <v>41789.208333333336</v>
      </c>
      <c r="N594">
        <v>1402203600</v>
      </c>
      <c r="O594" s="8">
        <f t="shared" si="38"/>
        <v>41798.208333333336</v>
      </c>
      <c r="P594" t="b">
        <v>0</v>
      </c>
      <c r="Q594" t="b">
        <v>0</v>
      </c>
      <c r="R594" t="s">
        <v>33</v>
      </c>
      <c r="S594" s="4" t="s">
        <v>2038</v>
      </c>
      <c r="T594" t="s">
        <v>2039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8">
        <f t="shared" si="37"/>
        <v>41724.208333333336</v>
      </c>
      <c r="N595">
        <v>1396933200</v>
      </c>
      <c r="O595" s="8">
        <f t="shared" si="38"/>
        <v>41737.208333333336</v>
      </c>
      <c r="P595" t="b">
        <v>0</v>
      </c>
      <c r="Q595" t="b">
        <v>0</v>
      </c>
      <c r="R595" t="s">
        <v>71</v>
      </c>
      <c r="S595" s="4" t="s">
        <v>2040</v>
      </c>
      <c r="T595" t="s">
        <v>2048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8">
        <f t="shared" si="37"/>
        <v>42548.208333333328</v>
      </c>
      <c r="N596">
        <v>1467262800</v>
      </c>
      <c r="O596" s="8">
        <f t="shared" si="38"/>
        <v>42551.208333333328</v>
      </c>
      <c r="P596" t="b">
        <v>0</v>
      </c>
      <c r="Q596" t="b">
        <v>1</v>
      </c>
      <c r="R596" t="s">
        <v>33</v>
      </c>
      <c r="S596" s="4" t="s">
        <v>2038</v>
      </c>
      <c r="T596" t="s">
        <v>2039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8">
        <f t="shared" si="37"/>
        <v>40253.208333333336</v>
      </c>
      <c r="N597">
        <v>1270530000</v>
      </c>
      <c r="O597" s="8">
        <f t="shared" si="38"/>
        <v>40274.208333333336</v>
      </c>
      <c r="P597" t="b">
        <v>0</v>
      </c>
      <c r="Q597" t="b">
        <v>1</v>
      </c>
      <c r="R597" t="s">
        <v>33</v>
      </c>
      <c r="S597" s="4" t="s">
        <v>2038</v>
      </c>
      <c r="T597" t="s">
        <v>2039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8">
        <f t="shared" si="37"/>
        <v>42434.25</v>
      </c>
      <c r="N598">
        <v>1457762400</v>
      </c>
      <c r="O598" s="8">
        <f t="shared" si="38"/>
        <v>42441.25</v>
      </c>
      <c r="P598" t="b">
        <v>0</v>
      </c>
      <c r="Q598" t="b">
        <v>1</v>
      </c>
      <c r="R598" t="s">
        <v>53</v>
      </c>
      <c r="S598" s="4" t="s">
        <v>2040</v>
      </c>
      <c r="T598" t="s">
        <v>2043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8">
        <f t="shared" si="37"/>
        <v>43786.25</v>
      </c>
      <c r="N599">
        <v>1575525600</v>
      </c>
      <c r="O599" s="8">
        <f t="shared" si="38"/>
        <v>43804.25</v>
      </c>
      <c r="P599" t="b">
        <v>0</v>
      </c>
      <c r="Q599" t="b">
        <v>0</v>
      </c>
      <c r="R599" t="s">
        <v>33</v>
      </c>
      <c r="S599" s="4" t="s">
        <v>2038</v>
      </c>
      <c r="T599" t="s">
        <v>2039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8">
        <f t="shared" si="37"/>
        <v>40344.208333333336</v>
      </c>
      <c r="N600">
        <v>1279083600</v>
      </c>
      <c r="O600" s="8">
        <f t="shared" si="38"/>
        <v>40373.208333333336</v>
      </c>
      <c r="P600" t="b">
        <v>0</v>
      </c>
      <c r="Q600" t="b">
        <v>0</v>
      </c>
      <c r="R600" t="s">
        <v>23</v>
      </c>
      <c r="S600" s="4" t="s">
        <v>2034</v>
      </c>
      <c r="T600" t="s">
        <v>2035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8">
        <f t="shared" si="37"/>
        <v>42047.25</v>
      </c>
      <c r="N601">
        <v>1424412000</v>
      </c>
      <c r="O601" s="8">
        <f t="shared" si="38"/>
        <v>42055.25</v>
      </c>
      <c r="P601" t="b">
        <v>0</v>
      </c>
      <c r="Q601" t="b">
        <v>0</v>
      </c>
      <c r="R601" t="s">
        <v>42</v>
      </c>
      <c r="S601" s="4" t="s">
        <v>2040</v>
      </c>
      <c r="T601" t="s">
        <v>2041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8">
        <f t="shared" si="37"/>
        <v>41485.208333333336</v>
      </c>
      <c r="N602">
        <v>1376197200</v>
      </c>
      <c r="O602" s="8">
        <f t="shared" si="38"/>
        <v>41497.208333333336</v>
      </c>
      <c r="P602" t="b">
        <v>0</v>
      </c>
      <c r="Q602" t="b">
        <v>0</v>
      </c>
      <c r="R602" t="s">
        <v>17</v>
      </c>
      <c r="S602" s="4" t="s">
        <v>2032</v>
      </c>
      <c r="T602" t="s">
        <v>2033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8">
        <f t="shared" si="37"/>
        <v>41789.208333333336</v>
      </c>
      <c r="N603">
        <v>1402894800</v>
      </c>
      <c r="O603" s="8">
        <f t="shared" si="38"/>
        <v>41806.208333333336</v>
      </c>
      <c r="P603" t="b">
        <v>1</v>
      </c>
      <c r="Q603" t="b">
        <v>0</v>
      </c>
      <c r="R603" t="s">
        <v>65</v>
      </c>
      <c r="S603" s="4" t="s">
        <v>2036</v>
      </c>
      <c r="T603" t="s">
        <v>2045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8">
        <f t="shared" si="37"/>
        <v>42160.208333333328</v>
      </c>
      <c r="N604">
        <v>1434430800</v>
      </c>
      <c r="O604" s="8">
        <f t="shared" si="38"/>
        <v>42171.208333333328</v>
      </c>
      <c r="P604" t="b">
        <v>0</v>
      </c>
      <c r="Q604" t="b">
        <v>0</v>
      </c>
      <c r="R604" t="s">
        <v>33</v>
      </c>
      <c r="S604" s="4" t="s">
        <v>2038</v>
      </c>
      <c r="T604" t="s">
        <v>2039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8">
        <f t="shared" si="37"/>
        <v>43573.208333333328</v>
      </c>
      <c r="N605">
        <v>1557896400</v>
      </c>
      <c r="O605" s="8">
        <f t="shared" si="38"/>
        <v>43600.208333333328</v>
      </c>
      <c r="P605" t="b">
        <v>0</v>
      </c>
      <c r="Q605" t="b">
        <v>0</v>
      </c>
      <c r="R605" t="s">
        <v>33</v>
      </c>
      <c r="S605" s="4" t="s">
        <v>2038</v>
      </c>
      <c r="T605" t="s">
        <v>2039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8">
        <f t="shared" si="37"/>
        <v>40565.25</v>
      </c>
      <c r="N606">
        <v>1297490400</v>
      </c>
      <c r="O606" s="8">
        <f t="shared" si="38"/>
        <v>40586.25</v>
      </c>
      <c r="P606" t="b">
        <v>0</v>
      </c>
      <c r="Q606" t="b">
        <v>0</v>
      </c>
      <c r="R606" t="s">
        <v>33</v>
      </c>
      <c r="S606" s="4" t="s">
        <v>2038</v>
      </c>
      <c r="T606" t="s">
        <v>2039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8">
        <f t="shared" si="37"/>
        <v>42280.208333333328</v>
      </c>
      <c r="N607">
        <v>1447394400</v>
      </c>
      <c r="O607" s="8">
        <f t="shared" si="38"/>
        <v>42321.25</v>
      </c>
      <c r="P607" t="b">
        <v>0</v>
      </c>
      <c r="Q607" t="b">
        <v>0</v>
      </c>
      <c r="R607" t="s">
        <v>68</v>
      </c>
      <c r="S607" s="4" t="s">
        <v>2046</v>
      </c>
      <c r="T607" t="s">
        <v>2047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8">
        <f t="shared" si="37"/>
        <v>42436.25</v>
      </c>
      <c r="N608">
        <v>1458277200</v>
      </c>
      <c r="O608" s="8">
        <f t="shared" si="38"/>
        <v>42447.208333333328</v>
      </c>
      <c r="P608" t="b">
        <v>0</v>
      </c>
      <c r="Q608" t="b">
        <v>0</v>
      </c>
      <c r="R608" t="s">
        <v>23</v>
      </c>
      <c r="S608" s="4" t="s">
        <v>2034</v>
      </c>
      <c r="T608" t="s">
        <v>2035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8">
        <f t="shared" si="37"/>
        <v>41721.208333333336</v>
      </c>
      <c r="N609">
        <v>1395723600</v>
      </c>
      <c r="O609" s="8">
        <f t="shared" si="38"/>
        <v>41723.208333333336</v>
      </c>
      <c r="P609" t="b">
        <v>0</v>
      </c>
      <c r="Q609" t="b">
        <v>0</v>
      </c>
      <c r="R609" t="s">
        <v>17</v>
      </c>
      <c r="S609" s="4" t="s">
        <v>2032</v>
      </c>
      <c r="T609" t="s">
        <v>2033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8">
        <f t="shared" si="37"/>
        <v>43530.25</v>
      </c>
      <c r="N610">
        <v>1552197600</v>
      </c>
      <c r="O610" s="8">
        <f t="shared" si="38"/>
        <v>43534.25</v>
      </c>
      <c r="P610" t="b">
        <v>0</v>
      </c>
      <c r="Q610" t="b">
        <v>1</v>
      </c>
      <c r="R610" t="s">
        <v>159</v>
      </c>
      <c r="S610" s="4" t="s">
        <v>2034</v>
      </c>
      <c r="T610" t="s">
        <v>2057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8">
        <f t="shared" si="37"/>
        <v>43481.25</v>
      </c>
      <c r="N611">
        <v>1549087200</v>
      </c>
      <c r="O611" s="8">
        <f t="shared" si="38"/>
        <v>43498.25</v>
      </c>
      <c r="P611" t="b">
        <v>0</v>
      </c>
      <c r="Q611" t="b">
        <v>0</v>
      </c>
      <c r="R611" t="s">
        <v>474</v>
      </c>
      <c r="S611" s="4" t="s">
        <v>2040</v>
      </c>
      <c r="T611" t="s">
        <v>2062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8">
        <f t="shared" si="37"/>
        <v>41259.25</v>
      </c>
      <c r="N612">
        <v>1356847200</v>
      </c>
      <c r="O612" s="8">
        <f t="shared" si="38"/>
        <v>41273.25</v>
      </c>
      <c r="P612" t="b">
        <v>0</v>
      </c>
      <c r="Q612" t="b">
        <v>0</v>
      </c>
      <c r="R612" t="s">
        <v>33</v>
      </c>
      <c r="S612" s="4" t="s">
        <v>2038</v>
      </c>
      <c r="T612" t="s">
        <v>2039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8">
        <f t="shared" si="37"/>
        <v>41480.208333333336</v>
      </c>
      <c r="N613">
        <v>1375765200</v>
      </c>
      <c r="O613" s="8">
        <f t="shared" si="38"/>
        <v>41492.208333333336</v>
      </c>
      <c r="P613" t="b">
        <v>0</v>
      </c>
      <c r="Q613" t="b">
        <v>0</v>
      </c>
      <c r="R613" t="s">
        <v>33</v>
      </c>
      <c r="S613" s="4" t="s">
        <v>2038</v>
      </c>
      <c r="T613" t="s">
        <v>2039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8">
        <f t="shared" si="37"/>
        <v>40474.208333333336</v>
      </c>
      <c r="N614">
        <v>1289800800</v>
      </c>
      <c r="O614" s="8">
        <f t="shared" si="38"/>
        <v>40497.25</v>
      </c>
      <c r="P614" t="b">
        <v>0</v>
      </c>
      <c r="Q614" t="b">
        <v>0</v>
      </c>
      <c r="R614" t="s">
        <v>50</v>
      </c>
      <c r="S614" s="4" t="s">
        <v>2034</v>
      </c>
      <c r="T614" t="s">
        <v>2042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8">
        <f t="shared" si="37"/>
        <v>42973.208333333328</v>
      </c>
      <c r="N615">
        <v>1504501200</v>
      </c>
      <c r="O615" s="8">
        <f t="shared" si="38"/>
        <v>42982.208333333328</v>
      </c>
      <c r="P615" t="b">
        <v>0</v>
      </c>
      <c r="Q615" t="b">
        <v>0</v>
      </c>
      <c r="R615" t="s">
        <v>33</v>
      </c>
      <c r="S615" s="4" t="s">
        <v>2038</v>
      </c>
      <c r="T615" t="s">
        <v>2039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8">
        <f t="shared" si="37"/>
        <v>42746.25</v>
      </c>
      <c r="N616">
        <v>1485669600</v>
      </c>
      <c r="O616" s="8">
        <f t="shared" si="38"/>
        <v>42764.25</v>
      </c>
      <c r="P616" t="b">
        <v>0</v>
      </c>
      <c r="Q616" t="b">
        <v>0</v>
      </c>
      <c r="R616" t="s">
        <v>33</v>
      </c>
      <c r="S616" s="4" t="s">
        <v>2038</v>
      </c>
      <c r="T616" t="s">
        <v>2039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8">
        <f t="shared" si="37"/>
        <v>42489.208333333328</v>
      </c>
      <c r="N617">
        <v>1462770000</v>
      </c>
      <c r="O617" s="8">
        <f t="shared" si="38"/>
        <v>42499.208333333328</v>
      </c>
      <c r="P617" t="b">
        <v>0</v>
      </c>
      <c r="Q617" t="b">
        <v>0</v>
      </c>
      <c r="R617" t="s">
        <v>33</v>
      </c>
      <c r="S617" s="4" t="s">
        <v>2038</v>
      </c>
      <c r="T617" t="s">
        <v>2039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8">
        <f t="shared" si="37"/>
        <v>41537.208333333336</v>
      </c>
      <c r="N618">
        <v>1379739600</v>
      </c>
      <c r="O618" s="8">
        <f t="shared" si="38"/>
        <v>41538.208333333336</v>
      </c>
      <c r="P618" t="b">
        <v>0</v>
      </c>
      <c r="Q618" t="b">
        <v>1</v>
      </c>
      <c r="R618" t="s">
        <v>60</v>
      </c>
      <c r="S618" s="4" t="s">
        <v>2034</v>
      </c>
      <c r="T618" t="s">
        <v>2044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8">
        <f t="shared" si="37"/>
        <v>41794.208333333336</v>
      </c>
      <c r="N619">
        <v>1402722000</v>
      </c>
      <c r="O619" s="8">
        <f t="shared" si="38"/>
        <v>41804.208333333336</v>
      </c>
      <c r="P619" t="b">
        <v>0</v>
      </c>
      <c r="Q619" t="b">
        <v>0</v>
      </c>
      <c r="R619" t="s">
        <v>33</v>
      </c>
      <c r="S619" s="4" t="s">
        <v>2038</v>
      </c>
      <c r="T619" t="s">
        <v>2039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8">
        <f t="shared" si="37"/>
        <v>41396.208333333336</v>
      </c>
      <c r="N620">
        <v>1369285200</v>
      </c>
      <c r="O620" s="8">
        <f t="shared" si="38"/>
        <v>41417.208333333336</v>
      </c>
      <c r="P620" t="b">
        <v>0</v>
      </c>
      <c r="Q620" t="b">
        <v>0</v>
      </c>
      <c r="R620" t="s">
        <v>68</v>
      </c>
      <c r="S620" s="4" t="s">
        <v>2046</v>
      </c>
      <c r="T620" t="s">
        <v>2047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8">
        <f t="shared" si="37"/>
        <v>40669.208333333336</v>
      </c>
      <c r="N621">
        <v>1304744400</v>
      </c>
      <c r="O621" s="8">
        <f t="shared" si="38"/>
        <v>40670.208333333336</v>
      </c>
      <c r="P621" t="b">
        <v>1</v>
      </c>
      <c r="Q621" t="b">
        <v>1</v>
      </c>
      <c r="R621" t="s">
        <v>33</v>
      </c>
      <c r="S621" s="4" t="s">
        <v>2038</v>
      </c>
      <c r="T621" t="s">
        <v>2039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8">
        <f t="shared" si="37"/>
        <v>42559.208333333328</v>
      </c>
      <c r="N622">
        <v>1468299600</v>
      </c>
      <c r="O622" s="8">
        <f t="shared" si="38"/>
        <v>42563.208333333328</v>
      </c>
      <c r="P622" t="b">
        <v>0</v>
      </c>
      <c r="Q622" t="b">
        <v>0</v>
      </c>
      <c r="R622" t="s">
        <v>122</v>
      </c>
      <c r="S622" s="4" t="s">
        <v>2053</v>
      </c>
      <c r="T622" t="s">
        <v>2054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8">
        <f t="shared" si="37"/>
        <v>42626.208333333328</v>
      </c>
      <c r="N623">
        <v>1474174800</v>
      </c>
      <c r="O623" s="8">
        <f t="shared" si="38"/>
        <v>42631.208333333328</v>
      </c>
      <c r="P623" t="b">
        <v>0</v>
      </c>
      <c r="Q623" t="b">
        <v>0</v>
      </c>
      <c r="R623" t="s">
        <v>33</v>
      </c>
      <c r="S623" s="4" t="s">
        <v>2038</v>
      </c>
      <c r="T623" t="s">
        <v>2039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8">
        <f t="shared" si="37"/>
        <v>43205.208333333328</v>
      </c>
      <c r="N624">
        <v>1526014800</v>
      </c>
      <c r="O624" s="8">
        <f t="shared" si="38"/>
        <v>43231.208333333328</v>
      </c>
      <c r="P624" t="b">
        <v>0</v>
      </c>
      <c r="Q624" t="b">
        <v>0</v>
      </c>
      <c r="R624" t="s">
        <v>60</v>
      </c>
      <c r="S624" s="4" t="s">
        <v>2034</v>
      </c>
      <c r="T624" t="s">
        <v>2044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8">
        <f t="shared" si="37"/>
        <v>42201.208333333328</v>
      </c>
      <c r="N625">
        <v>1437454800</v>
      </c>
      <c r="O625" s="8">
        <f t="shared" si="38"/>
        <v>42206.208333333328</v>
      </c>
      <c r="P625" t="b">
        <v>0</v>
      </c>
      <c r="Q625" t="b">
        <v>0</v>
      </c>
      <c r="R625" t="s">
        <v>33</v>
      </c>
      <c r="S625" s="4" t="s">
        <v>2038</v>
      </c>
      <c r="T625" t="s">
        <v>2039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8">
        <f t="shared" si="37"/>
        <v>42029.25</v>
      </c>
      <c r="N626">
        <v>1422684000</v>
      </c>
      <c r="O626" s="8">
        <f t="shared" si="38"/>
        <v>42035.25</v>
      </c>
      <c r="P626" t="b">
        <v>0</v>
      </c>
      <c r="Q626" t="b">
        <v>0</v>
      </c>
      <c r="R626" t="s">
        <v>122</v>
      </c>
      <c r="S626" s="4" t="s">
        <v>2053</v>
      </c>
      <c r="T626" t="s">
        <v>2054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8">
        <f t="shared" si="37"/>
        <v>43857.25</v>
      </c>
      <c r="N627">
        <v>1581314400</v>
      </c>
      <c r="O627" s="8">
        <f t="shared" si="38"/>
        <v>43871.25</v>
      </c>
      <c r="P627" t="b">
        <v>0</v>
      </c>
      <c r="Q627" t="b">
        <v>0</v>
      </c>
      <c r="R627" t="s">
        <v>33</v>
      </c>
      <c r="S627" s="4" t="s">
        <v>2038</v>
      </c>
      <c r="T627" t="s">
        <v>2039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8">
        <f t="shared" si="37"/>
        <v>40449.208333333336</v>
      </c>
      <c r="N628">
        <v>1286427600</v>
      </c>
      <c r="O628" s="8">
        <f t="shared" si="38"/>
        <v>40458.208333333336</v>
      </c>
      <c r="P628" t="b">
        <v>0</v>
      </c>
      <c r="Q628" t="b">
        <v>1</v>
      </c>
      <c r="R628" t="s">
        <v>33</v>
      </c>
      <c r="S628" s="4" t="s">
        <v>2038</v>
      </c>
      <c r="T628" t="s">
        <v>2039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8">
        <f t="shared" si="37"/>
        <v>40345.208333333336</v>
      </c>
      <c r="N629">
        <v>1278738000</v>
      </c>
      <c r="O629" s="8">
        <f t="shared" si="38"/>
        <v>40369.208333333336</v>
      </c>
      <c r="P629" t="b">
        <v>1</v>
      </c>
      <c r="Q629" t="b">
        <v>0</v>
      </c>
      <c r="R629" t="s">
        <v>17</v>
      </c>
      <c r="S629" s="4" t="s">
        <v>2032</v>
      </c>
      <c r="T629" t="s">
        <v>2033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8">
        <f t="shared" si="37"/>
        <v>40455.208333333336</v>
      </c>
      <c r="N630">
        <v>1286427600</v>
      </c>
      <c r="O630" s="8">
        <f t="shared" si="38"/>
        <v>40458.208333333336</v>
      </c>
      <c r="P630" t="b">
        <v>0</v>
      </c>
      <c r="Q630" t="b">
        <v>0</v>
      </c>
      <c r="R630" t="s">
        <v>60</v>
      </c>
      <c r="S630" s="4" t="s">
        <v>2034</v>
      </c>
      <c r="T630" t="s">
        <v>2044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8">
        <f t="shared" si="37"/>
        <v>42557.208333333328</v>
      </c>
      <c r="N631">
        <v>1467954000</v>
      </c>
      <c r="O631" s="8">
        <f t="shared" si="38"/>
        <v>42559.208333333328</v>
      </c>
      <c r="P631" t="b">
        <v>0</v>
      </c>
      <c r="Q631" t="b">
        <v>1</v>
      </c>
      <c r="R631" t="s">
        <v>33</v>
      </c>
      <c r="S631" s="4" t="s">
        <v>2038</v>
      </c>
      <c r="T631" t="s">
        <v>2039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8">
        <f t="shared" si="37"/>
        <v>43586.208333333328</v>
      </c>
      <c r="N632">
        <v>1557637200</v>
      </c>
      <c r="O632" s="8">
        <f t="shared" si="38"/>
        <v>43597.208333333328</v>
      </c>
      <c r="P632" t="b">
        <v>0</v>
      </c>
      <c r="Q632" t="b">
        <v>1</v>
      </c>
      <c r="R632" t="s">
        <v>33</v>
      </c>
      <c r="S632" s="4" t="s">
        <v>2038</v>
      </c>
      <c r="T632" t="s">
        <v>2039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8">
        <f t="shared" si="37"/>
        <v>43550.208333333328</v>
      </c>
      <c r="N633">
        <v>1553922000</v>
      </c>
      <c r="O633" s="8">
        <f t="shared" si="38"/>
        <v>43554.208333333328</v>
      </c>
      <c r="P633" t="b">
        <v>0</v>
      </c>
      <c r="Q633" t="b">
        <v>0</v>
      </c>
      <c r="R633" t="s">
        <v>33</v>
      </c>
      <c r="S633" s="4" t="s">
        <v>2038</v>
      </c>
      <c r="T633" t="s">
        <v>2039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8">
        <f t="shared" si="37"/>
        <v>41945.208333333336</v>
      </c>
      <c r="N634">
        <v>1416463200</v>
      </c>
      <c r="O634" s="8">
        <f t="shared" si="38"/>
        <v>41963.25</v>
      </c>
      <c r="P634" t="b">
        <v>0</v>
      </c>
      <c r="Q634" t="b">
        <v>0</v>
      </c>
      <c r="R634" t="s">
        <v>33</v>
      </c>
      <c r="S634" s="4" t="s">
        <v>2038</v>
      </c>
      <c r="T634" t="s">
        <v>2039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8">
        <f t="shared" si="37"/>
        <v>42315.25</v>
      </c>
      <c r="N635">
        <v>1447221600</v>
      </c>
      <c r="O635" s="8">
        <f t="shared" si="38"/>
        <v>42319.25</v>
      </c>
      <c r="P635" t="b">
        <v>0</v>
      </c>
      <c r="Q635" t="b">
        <v>0</v>
      </c>
      <c r="R635" t="s">
        <v>71</v>
      </c>
      <c r="S635" s="4" t="s">
        <v>2040</v>
      </c>
      <c r="T635" t="s">
        <v>2048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8">
        <f t="shared" si="37"/>
        <v>42819.208333333328</v>
      </c>
      <c r="N636">
        <v>1491627600</v>
      </c>
      <c r="O636" s="8">
        <f t="shared" si="38"/>
        <v>42833.208333333328</v>
      </c>
      <c r="P636" t="b">
        <v>0</v>
      </c>
      <c r="Q636" t="b">
        <v>0</v>
      </c>
      <c r="R636" t="s">
        <v>269</v>
      </c>
      <c r="S636" s="4" t="s">
        <v>2040</v>
      </c>
      <c r="T636" t="s">
        <v>2059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8">
        <f t="shared" si="37"/>
        <v>41314.25</v>
      </c>
      <c r="N637">
        <v>1363150800</v>
      </c>
      <c r="O637" s="8">
        <f t="shared" si="38"/>
        <v>41346.208333333336</v>
      </c>
      <c r="P637" t="b">
        <v>0</v>
      </c>
      <c r="Q637" t="b">
        <v>0</v>
      </c>
      <c r="R637" t="s">
        <v>269</v>
      </c>
      <c r="S637" s="4" t="s">
        <v>2040</v>
      </c>
      <c r="T637" t="s">
        <v>2059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8">
        <f t="shared" si="37"/>
        <v>40926.25</v>
      </c>
      <c r="N638">
        <v>1330754400</v>
      </c>
      <c r="O638" s="8">
        <f t="shared" si="38"/>
        <v>40971.25</v>
      </c>
      <c r="P638" t="b">
        <v>0</v>
      </c>
      <c r="Q638" t="b">
        <v>1</v>
      </c>
      <c r="R638" t="s">
        <v>71</v>
      </c>
      <c r="S638" s="4" t="s">
        <v>2040</v>
      </c>
      <c r="T638" t="s">
        <v>2048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8">
        <f t="shared" si="37"/>
        <v>42688.25</v>
      </c>
      <c r="N639">
        <v>1479794400</v>
      </c>
      <c r="O639" s="8">
        <f t="shared" si="38"/>
        <v>42696.25</v>
      </c>
      <c r="P639" t="b">
        <v>0</v>
      </c>
      <c r="Q639" t="b">
        <v>0</v>
      </c>
      <c r="R639" t="s">
        <v>33</v>
      </c>
      <c r="S639" s="4" t="s">
        <v>2038</v>
      </c>
      <c r="T639" t="s">
        <v>2039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8">
        <f t="shared" si="37"/>
        <v>40386.208333333336</v>
      </c>
      <c r="N640">
        <v>1281243600</v>
      </c>
      <c r="O640" s="8">
        <f t="shared" si="38"/>
        <v>40398.208333333336</v>
      </c>
      <c r="P640" t="b">
        <v>0</v>
      </c>
      <c r="Q640" t="b">
        <v>1</v>
      </c>
      <c r="R640" t="s">
        <v>33</v>
      </c>
      <c r="S640" s="4" t="s">
        <v>2038</v>
      </c>
      <c r="T640" t="s">
        <v>2039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8">
        <f t="shared" si="37"/>
        <v>43309.208333333328</v>
      </c>
      <c r="N641">
        <v>1532754000</v>
      </c>
      <c r="O641" s="8">
        <f t="shared" si="38"/>
        <v>43309.208333333328</v>
      </c>
      <c r="P641" t="b">
        <v>0</v>
      </c>
      <c r="Q641" t="b">
        <v>1</v>
      </c>
      <c r="R641" t="s">
        <v>53</v>
      </c>
      <c r="S641" s="4" t="s">
        <v>2040</v>
      </c>
      <c r="T641" t="s">
        <v>2043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8">
        <f t="shared" si="37"/>
        <v>42387.25</v>
      </c>
      <c r="N642">
        <v>1453356000</v>
      </c>
      <c r="O642" s="8">
        <f t="shared" si="38"/>
        <v>42390.25</v>
      </c>
      <c r="P642" t="b">
        <v>0</v>
      </c>
      <c r="Q642" t="b">
        <v>0</v>
      </c>
      <c r="R642" t="s">
        <v>33</v>
      </c>
      <c r="S642" s="4" t="s">
        <v>2038</v>
      </c>
      <c r="T642" t="s">
        <v>2039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ROUND((E643/D643)*100,0)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8">
        <f t="shared" ref="M643:M706" si="41">(((L643/60)/60)/24)+DATE(1970,1,1)</f>
        <v>42786.25</v>
      </c>
      <c r="N643">
        <v>1489986000</v>
      </c>
      <c r="O643" s="8">
        <f t="shared" ref="O643:O706" si="42">(((N643/60)/60)/24)+DATE(1970,1,1)</f>
        <v>42814.208333333328</v>
      </c>
      <c r="P643" t="b">
        <v>0</v>
      </c>
      <c r="Q643" t="b">
        <v>0</v>
      </c>
      <c r="R643" t="s">
        <v>33</v>
      </c>
      <c r="S643" s="4" t="s">
        <v>2038</v>
      </c>
      <c r="T643" t="s">
        <v>2039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ROUND(E644/H644,2)</f>
        <v>103.74</v>
      </c>
      <c r="J644" t="s">
        <v>15</v>
      </c>
      <c r="K644" t="s">
        <v>16</v>
      </c>
      <c r="L644">
        <v>1545026400</v>
      </c>
      <c r="M644" s="8">
        <f t="shared" si="41"/>
        <v>43451.25</v>
      </c>
      <c r="N644">
        <v>1545804000</v>
      </c>
      <c r="O644" s="8">
        <f t="shared" si="42"/>
        <v>43460.25</v>
      </c>
      <c r="P644" t="b">
        <v>0</v>
      </c>
      <c r="Q644" t="b">
        <v>0</v>
      </c>
      <c r="R644" t="s">
        <v>65</v>
      </c>
      <c r="S644" s="4" t="s">
        <v>2036</v>
      </c>
      <c r="T644" t="s">
        <v>2045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 s="8">
        <f t="shared" si="41"/>
        <v>42795.25</v>
      </c>
      <c r="N645">
        <v>1489899600</v>
      </c>
      <c r="O645" s="8">
        <f t="shared" si="42"/>
        <v>42813.208333333328</v>
      </c>
      <c r="P645" t="b">
        <v>0</v>
      </c>
      <c r="Q645" t="b">
        <v>0</v>
      </c>
      <c r="R645" t="s">
        <v>33</v>
      </c>
      <c r="S645" s="4" t="s">
        <v>2038</v>
      </c>
      <c r="T645" t="s">
        <v>2039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8">
        <f t="shared" si="41"/>
        <v>43452.25</v>
      </c>
      <c r="N646">
        <v>1546495200</v>
      </c>
      <c r="O646" s="8">
        <f t="shared" si="42"/>
        <v>43468.25</v>
      </c>
      <c r="P646" t="b">
        <v>0</v>
      </c>
      <c r="Q646" t="b">
        <v>0</v>
      </c>
      <c r="R646" t="s">
        <v>33</v>
      </c>
      <c r="S646" s="4" t="s">
        <v>2038</v>
      </c>
      <c r="T646" t="s">
        <v>2039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8">
        <f t="shared" si="41"/>
        <v>43369.208333333328</v>
      </c>
      <c r="N647">
        <v>1539752400</v>
      </c>
      <c r="O647" s="8">
        <f t="shared" si="42"/>
        <v>43390.208333333328</v>
      </c>
      <c r="P647" t="b">
        <v>0</v>
      </c>
      <c r="Q647" t="b">
        <v>1</v>
      </c>
      <c r="R647" t="s">
        <v>23</v>
      </c>
      <c r="S647" s="4" t="s">
        <v>2034</v>
      </c>
      <c r="T647" t="s">
        <v>2035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8">
        <f t="shared" si="41"/>
        <v>41346.208333333336</v>
      </c>
      <c r="N648">
        <v>1364101200</v>
      </c>
      <c r="O648" s="8">
        <f t="shared" si="42"/>
        <v>41357.208333333336</v>
      </c>
      <c r="P648" t="b">
        <v>0</v>
      </c>
      <c r="Q648" t="b">
        <v>0</v>
      </c>
      <c r="R648" t="s">
        <v>89</v>
      </c>
      <c r="S648" s="4" t="s">
        <v>2049</v>
      </c>
      <c r="T648" t="s">
        <v>2050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8">
        <f t="shared" si="41"/>
        <v>43199.208333333328</v>
      </c>
      <c r="N649">
        <v>1525323600</v>
      </c>
      <c r="O649" s="8">
        <f t="shared" si="42"/>
        <v>43223.208333333328</v>
      </c>
      <c r="P649" t="b">
        <v>0</v>
      </c>
      <c r="Q649" t="b">
        <v>0</v>
      </c>
      <c r="R649" t="s">
        <v>206</v>
      </c>
      <c r="S649" s="4" t="s">
        <v>2046</v>
      </c>
      <c r="T649" t="s">
        <v>2058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8">
        <f t="shared" si="41"/>
        <v>42922.208333333328</v>
      </c>
      <c r="N650">
        <v>1500872400</v>
      </c>
      <c r="O650" s="8">
        <f t="shared" si="42"/>
        <v>42940.208333333328</v>
      </c>
      <c r="P650" t="b">
        <v>1</v>
      </c>
      <c r="Q650" t="b">
        <v>0</v>
      </c>
      <c r="R650" t="s">
        <v>17</v>
      </c>
      <c r="S650" s="4" t="s">
        <v>2032</v>
      </c>
      <c r="T650" t="s">
        <v>2033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8">
        <f t="shared" si="41"/>
        <v>40471.208333333336</v>
      </c>
      <c r="N651">
        <v>1288501200</v>
      </c>
      <c r="O651" s="8">
        <f t="shared" si="42"/>
        <v>40482.208333333336</v>
      </c>
      <c r="P651" t="b">
        <v>1</v>
      </c>
      <c r="Q651" t="b">
        <v>1</v>
      </c>
      <c r="R651" t="s">
        <v>33</v>
      </c>
      <c r="S651" s="4" t="s">
        <v>2038</v>
      </c>
      <c r="T651" t="s">
        <v>2039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8">
        <f t="shared" si="41"/>
        <v>41828.208333333336</v>
      </c>
      <c r="N652">
        <v>1407128400</v>
      </c>
      <c r="O652" s="8">
        <f t="shared" si="42"/>
        <v>41855.208333333336</v>
      </c>
      <c r="P652" t="b">
        <v>0</v>
      </c>
      <c r="Q652" t="b">
        <v>0</v>
      </c>
      <c r="R652" t="s">
        <v>159</v>
      </c>
      <c r="S652" s="4" t="s">
        <v>2034</v>
      </c>
      <c r="T652" t="s">
        <v>2057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8">
        <f t="shared" si="41"/>
        <v>41692.25</v>
      </c>
      <c r="N653">
        <v>1394344800</v>
      </c>
      <c r="O653" s="8">
        <f t="shared" si="42"/>
        <v>41707.25</v>
      </c>
      <c r="P653" t="b">
        <v>0</v>
      </c>
      <c r="Q653" t="b">
        <v>0</v>
      </c>
      <c r="R653" t="s">
        <v>100</v>
      </c>
      <c r="S653" s="4" t="s">
        <v>2040</v>
      </c>
      <c r="T653" t="s">
        <v>2051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8">
        <f t="shared" si="41"/>
        <v>42587.208333333328</v>
      </c>
      <c r="N654">
        <v>1474088400</v>
      </c>
      <c r="O654" s="8">
        <f t="shared" si="42"/>
        <v>42630.208333333328</v>
      </c>
      <c r="P654" t="b">
        <v>0</v>
      </c>
      <c r="Q654" t="b">
        <v>0</v>
      </c>
      <c r="R654" t="s">
        <v>28</v>
      </c>
      <c r="S654" s="4" t="s">
        <v>2036</v>
      </c>
      <c r="T654" t="s">
        <v>2037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8">
        <f t="shared" si="41"/>
        <v>42468.208333333328</v>
      </c>
      <c r="N655">
        <v>1460264400</v>
      </c>
      <c r="O655" s="8">
        <f t="shared" si="42"/>
        <v>42470.208333333328</v>
      </c>
      <c r="P655" t="b">
        <v>0</v>
      </c>
      <c r="Q655" t="b">
        <v>0</v>
      </c>
      <c r="R655" t="s">
        <v>28</v>
      </c>
      <c r="S655" s="4" t="s">
        <v>2036</v>
      </c>
      <c r="T655" t="s">
        <v>2037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8">
        <f t="shared" si="41"/>
        <v>42240.208333333328</v>
      </c>
      <c r="N656">
        <v>1440824400</v>
      </c>
      <c r="O656" s="8">
        <f t="shared" si="42"/>
        <v>42245.208333333328</v>
      </c>
      <c r="P656" t="b">
        <v>0</v>
      </c>
      <c r="Q656" t="b">
        <v>0</v>
      </c>
      <c r="R656" t="s">
        <v>148</v>
      </c>
      <c r="S656" s="4" t="s">
        <v>2034</v>
      </c>
      <c r="T656" t="s">
        <v>2056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8">
        <f t="shared" si="41"/>
        <v>42796.25</v>
      </c>
      <c r="N657">
        <v>1489554000</v>
      </c>
      <c r="O657" s="8">
        <f t="shared" si="42"/>
        <v>42809.208333333328</v>
      </c>
      <c r="P657" t="b">
        <v>1</v>
      </c>
      <c r="Q657" t="b">
        <v>0</v>
      </c>
      <c r="R657" t="s">
        <v>122</v>
      </c>
      <c r="S657" s="4" t="s">
        <v>2053</v>
      </c>
      <c r="T657" t="s">
        <v>2054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8">
        <f t="shared" si="41"/>
        <v>43097.25</v>
      </c>
      <c r="N658">
        <v>1514872800</v>
      </c>
      <c r="O658" s="8">
        <f t="shared" si="42"/>
        <v>43102.25</v>
      </c>
      <c r="P658" t="b">
        <v>0</v>
      </c>
      <c r="Q658" t="b">
        <v>0</v>
      </c>
      <c r="R658" t="s">
        <v>17</v>
      </c>
      <c r="S658" s="4" t="s">
        <v>2032</v>
      </c>
      <c r="T658" t="s">
        <v>2033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8">
        <f t="shared" si="41"/>
        <v>43096.25</v>
      </c>
      <c r="N659">
        <v>1515736800</v>
      </c>
      <c r="O659" s="8">
        <f t="shared" si="42"/>
        <v>43112.25</v>
      </c>
      <c r="P659" t="b">
        <v>0</v>
      </c>
      <c r="Q659" t="b">
        <v>0</v>
      </c>
      <c r="R659" t="s">
        <v>474</v>
      </c>
      <c r="S659" s="4" t="s">
        <v>2040</v>
      </c>
      <c r="T659" t="s">
        <v>2062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8">
        <f t="shared" si="41"/>
        <v>42246.208333333328</v>
      </c>
      <c r="N660">
        <v>1442898000</v>
      </c>
      <c r="O660" s="8">
        <f t="shared" si="42"/>
        <v>42269.208333333328</v>
      </c>
      <c r="P660" t="b">
        <v>0</v>
      </c>
      <c r="Q660" t="b">
        <v>0</v>
      </c>
      <c r="R660" t="s">
        <v>23</v>
      </c>
      <c r="S660" s="4" t="s">
        <v>2034</v>
      </c>
      <c r="T660" t="s">
        <v>2035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8">
        <f t="shared" si="41"/>
        <v>40570.25</v>
      </c>
      <c r="N661">
        <v>1296194400</v>
      </c>
      <c r="O661" s="8">
        <f t="shared" si="42"/>
        <v>40571.25</v>
      </c>
      <c r="P661" t="b">
        <v>0</v>
      </c>
      <c r="Q661" t="b">
        <v>0</v>
      </c>
      <c r="R661" t="s">
        <v>42</v>
      </c>
      <c r="S661" s="4" t="s">
        <v>2040</v>
      </c>
      <c r="T661" t="s">
        <v>2041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8">
        <f t="shared" si="41"/>
        <v>42237.208333333328</v>
      </c>
      <c r="N662">
        <v>1440910800</v>
      </c>
      <c r="O662" s="8">
        <f t="shared" si="42"/>
        <v>42246.208333333328</v>
      </c>
      <c r="P662" t="b">
        <v>1</v>
      </c>
      <c r="Q662" t="b">
        <v>0</v>
      </c>
      <c r="R662" t="s">
        <v>33</v>
      </c>
      <c r="S662" s="4" t="s">
        <v>2038</v>
      </c>
      <c r="T662" t="s">
        <v>2039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8">
        <f t="shared" si="41"/>
        <v>40996.208333333336</v>
      </c>
      <c r="N663">
        <v>1335502800</v>
      </c>
      <c r="O663" s="8">
        <f t="shared" si="42"/>
        <v>41026.208333333336</v>
      </c>
      <c r="P663" t="b">
        <v>0</v>
      </c>
      <c r="Q663" t="b">
        <v>0</v>
      </c>
      <c r="R663" t="s">
        <v>159</v>
      </c>
      <c r="S663" s="4" t="s">
        <v>2034</v>
      </c>
      <c r="T663" t="s">
        <v>2057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8">
        <f t="shared" si="41"/>
        <v>43443.25</v>
      </c>
      <c r="N664">
        <v>1544680800</v>
      </c>
      <c r="O664" s="8">
        <f t="shared" si="42"/>
        <v>43447.25</v>
      </c>
      <c r="P664" t="b">
        <v>0</v>
      </c>
      <c r="Q664" t="b">
        <v>0</v>
      </c>
      <c r="R664" t="s">
        <v>33</v>
      </c>
      <c r="S664" s="4" t="s">
        <v>2038</v>
      </c>
      <c r="T664" t="s">
        <v>2039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8">
        <f t="shared" si="41"/>
        <v>40458.208333333336</v>
      </c>
      <c r="N665">
        <v>1288414800</v>
      </c>
      <c r="O665" s="8">
        <f t="shared" si="42"/>
        <v>40481.208333333336</v>
      </c>
      <c r="P665" t="b">
        <v>0</v>
      </c>
      <c r="Q665" t="b">
        <v>0</v>
      </c>
      <c r="R665" t="s">
        <v>33</v>
      </c>
      <c r="S665" s="4" t="s">
        <v>2038</v>
      </c>
      <c r="T665" t="s">
        <v>2039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8">
        <f t="shared" si="41"/>
        <v>40959.25</v>
      </c>
      <c r="N666">
        <v>1330581600</v>
      </c>
      <c r="O666" s="8">
        <f t="shared" si="42"/>
        <v>40969.25</v>
      </c>
      <c r="P666" t="b">
        <v>0</v>
      </c>
      <c r="Q666" t="b">
        <v>0</v>
      </c>
      <c r="R666" t="s">
        <v>159</v>
      </c>
      <c r="S666" s="4" t="s">
        <v>2034</v>
      </c>
      <c r="T666" t="s">
        <v>2057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8">
        <f t="shared" si="41"/>
        <v>40733.208333333336</v>
      </c>
      <c r="N667">
        <v>1311397200</v>
      </c>
      <c r="O667" s="8">
        <f t="shared" si="42"/>
        <v>40747.208333333336</v>
      </c>
      <c r="P667" t="b">
        <v>0</v>
      </c>
      <c r="Q667" t="b">
        <v>1</v>
      </c>
      <c r="R667" t="s">
        <v>42</v>
      </c>
      <c r="S667" s="4" t="s">
        <v>2040</v>
      </c>
      <c r="T667" t="s">
        <v>2041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8">
        <f t="shared" si="41"/>
        <v>41516.208333333336</v>
      </c>
      <c r="N668">
        <v>1378357200</v>
      </c>
      <c r="O668" s="8">
        <f t="shared" si="42"/>
        <v>41522.208333333336</v>
      </c>
      <c r="P668" t="b">
        <v>0</v>
      </c>
      <c r="Q668" t="b">
        <v>1</v>
      </c>
      <c r="R668" t="s">
        <v>33</v>
      </c>
      <c r="S668" s="4" t="s">
        <v>2038</v>
      </c>
      <c r="T668" t="s">
        <v>2039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8">
        <f t="shared" si="41"/>
        <v>41892.208333333336</v>
      </c>
      <c r="N669">
        <v>1411102800</v>
      </c>
      <c r="O669" s="8">
        <f t="shared" si="42"/>
        <v>41901.208333333336</v>
      </c>
      <c r="P669" t="b">
        <v>0</v>
      </c>
      <c r="Q669" t="b">
        <v>0</v>
      </c>
      <c r="R669" t="s">
        <v>1029</v>
      </c>
      <c r="S669" s="4" t="s">
        <v>2063</v>
      </c>
      <c r="T669" t="s">
        <v>2064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8">
        <f t="shared" si="41"/>
        <v>41122.208333333336</v>
      </c>
      <c r="N670">
        <v>1344834000</v>
      </c>
      <c r="O670" s="8">
        <f t="shared" si="42"/>
        <v>41134.208333333336</v>
      </c>
      <c r="P670" t="b">
        <v>0</v>
      </c>
      <c r="Q670" t="b">
        <v>0</v>
      </c>
      <c r="R670" t="s">
        <v>33</v>
      </c>
      <c r="S670" s="4" t="s">
        <v>2038</v>
      </c>
      <c r="T670" t="s">
        <v>2039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8">
        <f t="shared" si="41"/>
        <v>42912.208333333328</v>
      </c>
      <c r="N671">
        <v>1499230800</v>
      </c>
      <c r="O671" s="8">
        <f t="shared" si="42"/>
        <v>42921.208333333328</v>
      </c>
      <c r="P671" t="b">
        <v>0</v>
      </c>
      <c r="Q671" t="b">
        <v>0</v>
      </c>
      <c r="R671" t="s">
        <v>33</v>
      </c>
      <c r="S671" s="4" t="s">
        <v>2038</v>
      </c>
      <c r="T671" t="s">
        <v>2039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8">
        <f t="shared" si="41"/>
        <v>42425.25</v>
      </c>
      <c r="N672">
        <v>1457416800</v>
      </c>
      <c r="O672" s="8">
        <f t="shared" si="42"/>
        <v>42437.25</v>
      </c>
      <c r="P672" t="b">
        <v>0</v>
      </c>
      <c r="Q672" t="b">
        <v>0</v>
      </c>
      <c r="R672" t="s">
        <v>60</v>
      </c>
      <c r="S672" s="4" t="s">
        <v>2034</v>
      </c>
      <c r="T672" t="s">
        <v>2044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8">
        <f t="shared" si="41"/>
        <v>40390.208333333336</v>
      </c>
      <c r="N673">
        <v>1280898000</v>
      </c>
      <c r="O673" s="8">
        <f t="shared" si="42"/>
        <v>40394.208333333336</v>
      </c>
      <c r="P673" t="b">
        <v>0</v>
      </c>
      <c r="Q673" t="b">
        <v>1</v>
      </c>
      <c r="R673" t="s">
        <v>33</v>
      </c>
      <c r="S673" s="4" t="s">
        <v>2038</v>
      </c>
      <c r="T673" t="s">
        <v>2039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8">
        <f t="shared" si="41"/>
        <v>43180.208333333328</v>
      </c>
      <c r="N674">
        <v>1522472400</v>
      </c>
      <c r="O674" s="8">
        <f t="shared" si="42"/>
        <v>43190.208333333328</v>
      </c>
      <c r="P674" t="b">
        <v>0</v>
      </c>
      <c r="Q674" t="b">
        <v>0</v>
      </c>
      <c r="R674" t="s">
        <v>33</v>
      </c>
      <c r="S674" s="4" t="s">
        <v>2038</v>
      </c>
      <c r="T674" t="s">
        <v>2039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8">
        <f t="shared" si="41"/>
        <v>42475.208333333328</v>
      </c>
      <c r="N675">
        <v>1462510800</v>
      </c>
      <c r="O675" s="8">
        <f t="shared" si="42"/>
        <v>42496.208333333328</v>
      </c>
      <c r="P675" t="b">
        <v>0</v>
      </c>
      <c r="Q675" t="b">
        <v>0</v>
      </c>
      <c r="R675" t="s">
        <v>60</v>
      </c>
      <c r="S675" s="4" t="s">
        <v>2034</v>
      </c>
      <c r="T675" t="s">
        <v>2044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8">
        <f t="shared" si="41"/>
        <v>40774.208333333336</v>
      </c>
      <c r="N676">
        <v>1317790800</v>
      </c>
      <c r="O676" s="8">
        <f t="shared" si="42"/>
        <v>40821.208333333336</v>
      </c>
      <c r="P676" t="b">
        <v>0</v>
      </c>
      <c r="Q676" t="b">
        <v>0</v>
      </c>
      <c r="R676" t="s">
        <v>122</v>
      </c>
      <c r="S676" s="4" t="s">
        <v>2053</v>
      </c>
      <c r="T676" t="s">
        <v>2054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8">
        <f t="shared" si="41"/>
        <v>43719.208333333328</v>
      </c>
      <c r="N677">
        <v>1568782800</v>
      </c>
      <c r="O677" s="8">
        <f t="shared" si="42"/>
        <v>43726.208333333328</v>
      </c>
      <c r="P677" t="b">
        <v>0</v>
      </c>
      <c r="Q677" t="b">
        <v>0</v>
      </c>
      <c r="R677" t="s">
        <v>1029</v>
      </c>
      <c r="S677" s="4" t="s">
        <v>2063</v>
      </c>
      <c r="T677" t="s">
        <v>2064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8">
        <f t="shared" si="41"/>
        <v>41178.208333333336</v>
      </c>
      <c r="N678">
        <v>1349413200</v>
      </c>
      <c r="O678" s="8">
        <f t="shared" si="42"/>
        <v>41187.208333333336</v>
      </c>
      <c r="P678" t="b">
        <v>0</v>
      </c>
      <c r="Q678" t="b">
        <v>0</v>
      </c>
      <c r="R678" t="s">
        <v>122</v>
      </c>
      <c r="S678" s="4" t="s">
        <v>2053</v>
      </c>
      <c r="T678" t="s">
        <v>2054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8">
        <f t="shared" si="41"/>
        <v>42561.208333333328</v>
      </c>
      <c r="N679">
        <v>1472446800</v>
      </c>
      <c r="O679" s="8">
        <f t="shared" si="42"/>
        <v>42611.208333333328</v>
      </c>
      <c r="P679" t="b">
        <v>0</v>
      </c>
      <c r="Q679" t="b">
        <v>0</v>
      </c>
      <c r="R679" t="s">
        <v>119</v>
      </c>
      <c r="S679" s="4" t="s">
        <v>2046</v>
      </c>
      <c r="T679" t="s">
        <v>2052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8">
        <f t="shared" si="41"/>
        <v>43484.25</v>
      </c>
      <c r="N680">
        <v>1548050400</v>
      </c>
      <c r="O680" s="8">
        <f t="shared" si="42"/>
        <v>43486.25</v>
      </c>
      <c r="P680" t="b">
        <v>0</v>
      </c>
      <c r="Q680" t="b">
        <v>0</v>
      </c>
      <c r="R680" t="s">
        <v>53</v>
      </c>
      <c r="S680" s="4" t="s">
        <v>2040</v>
      </c>
      <c r="T680" t="s">
        <v>2043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8">
        <f t="shared" si="41"/>
        <v>43756.208333333328</v>
      </c>
      <c r="N681">
        <v>1571806800</v>
      </c>
      <c r="O681" s="8">
        <f t="shared" si="42"/>
        <v>43761.208333333328</v>
      </c>
      <c r="P681" t="b">
        <v>0</v>
      </c>
      <c r="Q681" t="b">
        <v>1</v>
      </c>
      <c r="R681" t="s">
        <v>17</v>
      </c>
      <c r="S681" s="4" t="s">
        <v>2032</v>
      </c>
      <c r="T681" t="s">
        <v>2033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8">
        <f t="shared" si="41"/>
        <v>43813.25</v>
      </c>
      <c r="N682">
        <v>1576476000</v>
      </c>
      <c r="O682" s="8">
        <f t="shared" si="42"/>
        <v>43815.25</v>
      </c>
      <c r="P682" t="b">
        <v>0</v>
      </c>
      <c r="Q682" t="b">
        <v>1</v>
      </c>
      <c r="R682" t="s">
        <v>292</v>
      </c>
      <c r="S682" s="4" t="s">
        <v>2049</v>
      </c>
      <c r="T682" t="s">
        <v>2060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8">
        <f t="shared" si="41"/>
        <v>40898.25</v>
      </c>
      <c r="N683">
        <v>1324965600</v>
      </c>
      <c r="O683" s="8">
        <f t="shared" si="42"/>
        <v>40904.25</v>
      </c>
      <c r="P683" t="b">
        <v>0</v>
      </c>
      <c r="Q683" t="b">
        <v>0</v>
      </c>
      <c r="R683" t="s">
        <v>33</v>
      </c>
      <c r="S683" s="4" t="s">
        <v>2038</v>
      </c>
      <c r="T683" t="s">
        <v>2039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8">
        <f t="shared" si="41"/>
        <v>41619.25</v>
      </c>
      <c r="N684">
        <v>1387519200</v>
      </c>
      <c r="O684" s="8">
        <f t="shared" si="42"/>
        <v>41628.25</v>
      </c>
      <c r="P684" t="b">
        <v>0</v>
      </c>
      <c r="Q684" t="b">
        <v>0</v>
      </c>
      <c r="R684" t="s">
        <v>33</v>
      </c>
      <c r="S684" s="4" t="s">
        <v>2038</v>
      </c>
      <c r="T684" t="s">
        <v>2039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8">
        <f t="shared" si="41"/>
        <v>43359.208333333328</v>
      </c>
      <c r="N685">
        <v>1537246800</v>
      </c>
      <c r="O685" s="8">
        <f t="shared" si="42"/>
        <v>43361.208333333328</v>
      </c>
      <c r="P685" t="b">
        <v>0</v>
      </c>
      <c r="Q685" t="b">
        <v>0</v>
      </c>
      <c r="R685" t="s">
        <v>33</v>
      </c>
      <c r="S685" s="4" t="s">
        <v>2038</v>
      </c>
      <c r="T685" t="s">
        <v>2039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8">
        <f t="shared" si="41"/>
        <v>40358.208333333336</v>
      </c>
      <c r="N686">
        <v>1279515600</v>
      </c>
      <c r="O686" s="8">
        <f t="shared" si="42"/>
        <v>40378.208333333336</v>
      </c>
      <c r="P686" t="b">
        <v>0</v>
      </c>
      <c r="Q686" t="b">
        <v>0</v>
      </c>
      <c r="R686" t="s">
        <v>68</v>
      </c>
      <c r="S686" s="4" t="s">
        <v>2046</v>
      </c>
      <c r="T686" t="s">
        <v>2047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8">
        <f t="shared" si="41"/>
        <v>42239.208333333328</v>
      </c>
      <c r="N687">
        <v>1442379600</v>
      </c>
      <c r="O687" s="8">
        <f t="shared" si="42"/>
        <v>42263.208333333328</v>
      </c>
      <c r="P687" t="b">
        <v>0</v>
      </c>
      <c r="Q687" t="b">
        <v>0</v>
      </c>
      <c r="R687" t="s">
        <v>33</v>
      </c>
      <c r="S687" s="4" t="s">
        <v>2038</v>
      </c>
      <c r="T687" t="s">
        <v>2039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8">
        <f t="shared" si="41"/>
        <v>43186.208333333328</v>
      </c>
      <c r="N688">
        <v>1523077200</v>
      </c>
      <c r="O688" s="8">
        <f t="shared" si="42"/>
        <v>43197.208333333328</v>
      </c>
      <c r="P688" t="b">
        <v>0</v>
      </c>
      <c r="Q688" t="b">
        <v>0</v>
      </c>
      <c r="R688" t="s">
        <v>65</v>
      </c>
      <c r="S688" s="4" t="s">
        <v>2036</v>
      </c>
      <c r="T688" t="s">
        <v>2045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8">
        <f t="shared" si="41"/>
        <v>42806.25</v>
      </c>
      <c r="N689">
        <v>1489554000</v>
      </c>
      <c r="O689" s="8">
        <f t="shared" si="42"/>
        <v>42809.208333333328</v>
      </c>
      <c r="P689" t="b">
        <v>0</v>
      </c>
      <c r="Q689" t="b">
        <v>0</v>
      </c>
      <c r="R689" t="s">
        <v>33</v>
      </c>
      <c r="S689" s="4" t="s">
        <v>2038</v>
      </c>
      <c r="T689" t="s">
        <v>2039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8">
        <f t="shared" si="41"/>
        <v>43475.25</v>
      </c>
      <c r="N690">
        <v>1548482400</v>
      </c>
      <c r="O690" s="8">
        <f t="shared" si="42"/>
        <v>43491.25</v>
      </c>
      <c r="P690" t="b">
        <v>0</v>
      </c>
      <c r="Q690" t="b">
        <v>1</v>
      </c>
      <c r="R690" t="s">
        <v>269</v>
      </c>
      <c r="S690" s="4" t="s">
        <v>2040</v>
      </c>
      <c r="T690" t="s">
        <v>2059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8">
        <f t="shared" si="41"/>
        <v>41576.208333333336</v>
      </c>
      <c r="N691">
        <v>1384063200</v>
      </c>
      <c r="O691" s="8">
        <f t="shared" si="42"/>
        <v>41588.25</v>
      </c>
      <c r="P691" t="b">
        <v>0</v>
      </c>
      <c r="Q691" t="b">
        <v>0</v>
      </c>
      <c r="R691" t="s">
        <v>28</v>
      </c>
      <c r="S691" s="4" t="s">
        <v>2036</v>
      </c>
      <c r="T691" t="s">
        <v>2037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8">
        <f t="shared" si="41"/>
        <v>40874.25</v>
      </c>
      <c r="N692">
        <v>1322892000</v>
      </c>
      <c r="O692" s="8">
        <f t="shared" si="42"/>
        <v>40880.25</v>
      </c>
      <c r="P692" t="b">
        <v>0</v>
      </c>
      <c r="Q692" t="b">
        <v>1</v>
      </c>
      <c r="R692" t="s">
        <v>42</v>
      </c>
      <c r="S692" s="4" t="s">
        <v>2040</v>
      </c>
      <c r="T692" t="s">
        <v>2041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8">
        <f t="shared" si="41"/>
        <v>41185.208333333336</v>
      </c>
      <c r="N693">
        <v>1350709200</v>
      </c>
      <c r="O693" s="8">
        <f t="shared" si="42"/>
        <v>41202.208333333336</v>
      </c>
      <c r="P693" t="b">
        <v>1</v>
      </c>
      <c r="Q693" t="b">
        <v>1</v>
      </c>
      <c r="R693" t="s">
        <v>42</v>
      </c>
      <c r="S693" s="4" t="s">
        <v>2040</v>
      </c>
      <c r="T693" t="s">
        <v>2041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8">
        <f t="shared" si="41"/>
        <v>43655.208333333328</v>
      </c>
      <c r="N694">
        <v>1564203600</v>
      </c>
      <c r="O694" s="8">
        <f t="shared" si="42"/>
        <v>43673.208333333328</v>
      </c>
      <c r="P694" t="b">
        <v>0</v>
      </c>
      <c r="Q694" t="b">
        <v>0</v>
      </c>
      <c r="R694" t="s">
        <v>23</v>
      </c>
      <c r="S694" s="4" t="s">
        <v>2034</v>
      </c>
      <c r="T694" t="s">
        <v>2035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8">
        <f t="shared" si="41"/>
        <v>43025.208333333328</v>
      </c>
      <c r="N695">
        <v>1509685200</v>
      </c>
      <c r="O695" s="8">
        <f t="shared" si="42"/>
        <v>43042.208333333328</v>
      </c>
      <c r="P695" t="b">
        <v>0</v>
      </c>
      <c r="Q695" t="b">
        <v>0</v>
      </c>
      <c r="R695" t="s">
        <v>33</v>
      </c>
      <c r="S695" s="4" t="s">
        <v>2038</v>
      </c>
      <c r="T695" t="s">
        <v>2039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8">
        <f t="shared" si="41"/>
        <v>43066.25</v>
      </c>
      <c r="N696">
        <v>1514959200</v>
      </c>
      <c r="O696" s="8">
        <f t="shared" si="42"/>
        <v>43103.25</v>
      </c>
      <c r="P696" t="b">
        <v>0</v>
      </c>
      <c r="Q696" t="b">
        <v>0</v>
      </c>
      <c r="R696" t="s">
        <v>33</v>
      </c>
      <c r="S696" s="4" t="s">
        <v>2038</v>
      </c>
      <c r="T696" t="s">
        <v>2039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8">
        <f t="shared" si="41"/>
        <v>42322.25</v>
      </c>
      <c r="N697">
        <v>1448863200</v>
      </c>
      <c r="O697" s="8">
        <f t="shared" si="42"/>
        <v>42338.25</v>
      </c>
      <c r="P697" t="b">
        <v>1</v>
      </c>
      <c r="Q697" t="b">
        <v>0</v>
      </c>
      <c r="R697" t="s">
        <v>23</v>
      </c>
      <c r="S697" s="4" t="s">
        <v>2034</v>
      </c>
      <c r="T697" t="s">
        <v>2035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8">
        <f t="shared" si="41"/>
        <v>42114.208333333328</v>
      </c>
      <c r="N698">
        <v>1429592400</v>
      </c>
      <c r="O698" s="8">
        <f t="shared" si="42"/>
        <v>42115.208333333328</v>
      </c>
      <c r="P698" t="b">
        <v>0</v>
      </c>
      <c r="Q698" t="b">
        <v>1</v>
      </c>
      <c r="R698" t="s">
        <v>33</v>
      </c>
      <c r="S698" s="4" t="s">
        <v>2038</v>
      </c>
      <c r="T698" t="s">
        <v>2039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8">
        <f t="shared" si="41"/>
        <v>43190.208333333328</v>
      </c>
      <c r="N699">
        <v>1522645200</v>
      </c>
      <c r="O699" s="8">
        <f t="shared" si="42"/>
        <v>43192.208333333328</v>
      </c>
      <c r="P699" t="b">
        <v>0</v>
      </c>
      <c r="Q699" t="b">
        <v>0</v>
      </c>
      <c r="R699" t="s">
        <v>50</v>
      </c>
      <c r="S699" s="4" t="s">
        <v>2034</v>
      </c>
      <c r="T699" t="s">
        <v>2042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8">
        <f t="shared" si="41"/>
        <v>40871.25</v>
      </c>
      <c r="N700">
        <v>1323324000</v>
      </c>
      <c r="O700" s="8">
        <f t="shared" si="42"/>
        <v>40885.25</v>
      </c>
      <c r="P700" t="b">
        <v>0</v>
      </c>
      <c r="Q700" t="b">
        <v>0</v>
      </c>
      <c r="R700" t="s">
        <v>65</v>
      </c>
      <c r="S700" s="4" t="s">
        <v>2036</v>
      </c>
      <c r="T700" t="s">
        <v>2045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8">
        <f t="shared" si="41"/>
        <v>43641.208333333328</v>
      </c>
      <c r="N701">
        <v>1561525200</v>
      </c>
      <c r="O701" s="8">
        <f t="shared" si="42"/>
        <v>43642.208333333328</v>
      </c>
      <c r="P701" t="b">
        <v>0</v>
      </c>
      <c r="Q701" t="b">
        <v>0</v>
      </c>
      <c r="R701" t="s">
        <v>53</v>
      </c>
      <c r="S701" s="4" t="s">
        <v>2040</v>
      </c>
      <c r="T701" t="s">
        <v>2043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8">
        <f t="shared" si="41"/>
        <v>40203.25</v>
      </c>
      <c r="N702">
        <v>1265695200</v>
      </c>
      <c r="O702" s="8">
        <f t="shared" si="42"/>
        <v>40218.25</v>
      </c>
      <c r="P702" t="b">
        <v>0</v>
      </c>
      <c r="Q702" t="b">
        <v>0</v>
      </c>
      <c r="R702" t="s">
        <v>65</v>
      </c>
      <c r="S702" s="4" t="s">
        <v>2036</v>
      </c>
      <c r="T702" t="s">
        <v>2045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8">
        <f t="shared" si="41"/>
        <v>40629.208333333336</v>
      </c>
      <c r="N703">
        <v>1301806800</v>
      </c>
      <c r="O703" s="8">
        <f t="shared" si="42"/>
        <v>40636.208333333336</v>
      </c>
      <c r="P703" t="b">
        <v>1</v>
      </c>
      <c r="Q703" t="b">
        <v>0</v>
      </c>
      <c r="R703" t="s">
        <v>33</v>
      </c>
      <c r="S703" s="4" t="s">
        <v>2038</v>
      </c>
      <c r="T703" t="s">
        <v>2039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8">
        <f t="shared" si="41"/>
        <v>41477.208333333336</v>
      </c>
      <c r="N704">
        <v>1374901200</v>
      </c>
      <c r="O704" s="8">
        <f t="shared" si="42"/>
        <v>41482.208333333336</v>
      </c>
      <c r="P704" t="b">
        <v>0</v>
      </c>
      <c r="Q704" t="b">
        <v>0</v>
      </c>
      <c r="R704" t="s">
        <v>65</v>
      </c>
      <c r="S704" s="4" t="s">
        <v>2036</v>
      </c>
      <c r="T704" t="s">
        <v>2045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8">
        <f t="shared" si="41"/>
        <v>41020.208333333336</v>
      </c>
      <c r="N705">
        <v>1336453200</v>
      </c>
      <c r="O705" s="8">
        <f t="shared" si="42"/>
        <v>41037.208333333336</v>
      </c>
      <c r="P705" t="b">
        <v>1</v>
      </c>
      <c r="Q705" t="b">
        <v>1</v>
      </c>
      <c r="R705" t="s">
        <v>206</v>
      </c>
      <c r="S705" s="4" t="s">
        <v>2046</v>
      </c>
      <c r="T705" t="s">
        <v>2058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8">
        <f t="shared" si="41"/>
        <v>42555.208333333328</v>
      </c>
      <c r="N706">
        <v>1468904400</v>
      </c>
      <c r="O706" s="8">
        <f t="shared" si="42"/>
        <v>42570.208333333328</v>
      </c>
      <c r="P706" t="b">
        <v>0</v>
      </c>
      <c r="Q706" t="b">
        <v>0</v>
      </c>
      <c r="R706" t="s">
        <v>71</v>
      </c>
      <c r="S706" s="4" t="s">
        <v>2040</v>
      </c>
      <c r="T706" t="s">
        <v>2048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ROUND((E707/D707)*100,0)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8">
        <f t="shared" ref="M707:M770" si="45">(((L707/60)/60)/24)+DATE(1970,1,1)</f>
        <v>41619.25</v>
      </c>
      <c r="N707">
        <v>1387087200</v>
      </c>
      <c r="O707" s="8">
        <f t="shared" ref="O707:O770" si="46">(((N707/60)/60)/24)+DATE(1970,1,1)</f>
        <v>41623.25</v>
      </c>
      <c r="P707" t="b">
        <v>0</v>
      </c>
      <c r="Q707" t="b">
        <v>0</v>
      </c>
      <c r="R707" t="s">
        <v>68</v>
      </c>
      <c r="S707" s="4" t="s">
        <v>2046</v>
      </c>
      <c r="T707" t="s">
        <v>2047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ROUND(E708/H708,2)</f>
        <v>103.04</v>
      </c>
      <c r="J708" t="s">
        <v>26</v>
      </c>
      <c r="K708" t="s">
        <v>27</v>
      </c>
      <c r="L708">
        <v>1546754400</v>
      </c>
      <c r="M708" s="8">
        <f t="shared" si="45"/>
        <v>43471.25</v>
      </c>
      <c r="N708">
        <v>1547445600</v>
      </c>
      <c r="O708" s="8">
        <f t="shared" si="46"/>
        <v>43479.25</v>
      </c>
      <c r="P708" t="b">
        <v>0</v>
      </c>
      <c r="Q708" t="b">
        <v>1</v>
      </c>
      <c r="R708" t="s">
        <v>28</v>
      </c>
      <c r="S708" s="4" t="s">
        <v>2036</v>
      </c>
      <c r="T708" t="s">
        <v>2037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 s="8">
        <f t="shared" si="45"/>
        <v>43442.25</v>
      </c>
      <c r="N709">
        <v>1547359200</v>
      </c>
      <c r="O709" s="8">
        <f t="shared" si="46"/>
        <v>43478.25</v>
      </c>
      <c r="P709" t="b">
        <v>0</v>
      </c>
      <c r="Q709" t="b">
        <v>0</v>
      </c>
      <c r="R709" t="s">
        <v>53</v>
      </c>
      <c r="S709" s="4" t="s">
        <v>2040</v>
      </c>
      <c r="T709" t="s">
        <v>2043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8">
        <f t="shared" si="45"/>
        <v>42877.208333333328</v>
      </c>
      <c r="N710">
        <v>1496293200</v>
      </c>
      <c r="O710" s="8">
        <f t="shared" si="46"/>
        <v>42887.208333333328</v>
      </c>
      <c r="P710" t="b">
        <v>0</v>
      </c>
      <c r="Q710" t="b">
        <v>0</v>
      </c>
      <c r="R710" t="s">
        <v>33</v>
      </c>
      <c r="S710" s="4" t="s">
        <v>2038</v>
      </c>
      <c r="T710" t="s">
        <v>2039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8">
        <f t="shared" si="45"/>
        <v>41018.208333333336</v>
      </c>
      <c r="N711">
        <v>1335416400</v>
      </c>
      <c r="O711" s="8">
        <f t="shared" si="46"/>
        <v>41025.208333333336</v>
      </c>
      <c r="P711" t="b">
        <v>0</v>
      </c>
      <c r="Q711" t="b">
        <v>0</v>
      </c>
      <c r="R711" t="s">
        <v>33</v>
      </c>
      <c r="S711" s="4" t="s">
        <v>2038</v>
      </c>
      <c r="T711" t="s">
        <v>2039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8">
        <f t="shared" si="45"/>
        <v>43295.208333333328</v>
      </c>
      <c r="N712">
        <v>1532149200</v>
      </c>
      <c r="O712" s="8">
        <f t="shared" si="46"/>
        <v>43302.208333333328</v>
      </c>
      <c r="P712" t="b">
        <v>0</v>
      </c>
      <c r="Q712" t="b">
        <v>1</v>
      </c>
      <c r="R712" t="s">
        <v>33</v>
      </c>
      <c r="S712" s="4" t="s">
        <v>2038</v>
      </c>
      <c r="T712" t="s">
        <v>2039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8">
        <f t="shared" si="45"/>
        <v>42393.25</v>
      </c>
      <c r="N713">
        <v>1453788000</v>
      </c>
      <c r="O713" s="8">
        <f t="shared" si="46"/>
        <v>42395.25</v>
      </c>
      <c r="P713" t="b">
        <v>1</v>
      </c>
      <c r="Q713" t="b">
        <v>1</v>
      </c>
      <c r="R713" t="s">
        <v>33</v>
      </c>
      <c r="S713" s="4" t="s">
        <v>2038</v>
      </c>
      <c r="T713" t="s">
        <v>2039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8">
        <f t="shared" si="45"/>
        <v>42559.208333333328</v>
      </c>
      <c r="N714">
        <v>1471496400</v>
      </c>
      <c r="O714" s="8">
        <f t="shared" si="46"/>
        <v>42600.208333333328</v>
      </c>
      <c r="P714" t="b">
        <v>0</v>
      </c>
      <c r="Q714" t="b">
        <v>0</v>
      </c>
      <c r="R714" t="s">
        <v>33</v>
      </c>
      <c r="S714" s="4" t="s">
        <v>2038</v>
      </c>
      <c r="T714" t="s">
        <v>2039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8">
        <f t="shared" si="45"/>
        <v>42604.208333333328</v>
      </c>
      <c r="N715">
        <v>1472878800</v>
      </c>
      <c r="O715" s="8">
        <f t="shared" si="46"/>
        <v>42616.208333333328</v>
      </c>
      <c r="P715" t="b">
        <v>0</v>
      </c>
      <c r="Q715" t="b">
        <v>0</v>
      </c>
      <c r="R715" t="s">
        <v>133</v>
      </c>
      <c r="S715" s="4" t="s">
        <v>2046</v>
      </c>
      <c r="T715" t="s">
        <v>2055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8">
        <f t="shared" si="45"/>
        <v>41870.208333333336</v>
      </c>
      <c r="N716">
        <v>1408510800</v>
      </c>
      <c r="O716" s="8">
        <f t="shared" si="46"/>
        <v>41871.208333333336</v>
      </c>
      <c r="P716" t="b">
        <v>0</v>
      </c>
      <c r="Q716" t="b">
        <v>0</v>
      </c>
      <c r="R716" t="s">
        <v>23</v>
      </c>
      <c r="S716" s="4" t="s">
        <v>2034</v>
      </c>
      <c r="T716" t="s">
        <v>2035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8">
        <f t="shared" si="45"/>
        <v>40397.208333333336</v>
      </c>
      <c r="N717">
        <v>1281589200</v>
      </c>
      <c r="O717" s="8">
        <f t="shared" si="46"/>
        <v>40402.208333333336</v>
      </c>
      <c r="P717" t="b">
        <v>0</v>
      </c>
      <c r="Q717" t="b">
        <v>0</v>
      </c>
      <c r="R717" t="s">
        <v>292</v>
      </c>
      <c r="S717" s="4" t="s">
        <v>2049</v>
      </c>
      <c r="T717" t="s">
        <v>2060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8">
        <f t="shared" si="45"/>
        <v>41465.208333333336</v>
      </c>
      <c r="N718">
        <v>1375851600</v>
      </c>
      <c r="O718" s="8">
        <f t="shared" si="46"/>
        <v>41493.208333333336</v>
      </c>
      <c r="P718" t="b">
        <v>0</v>
      </c>
      <c r="Q718" t="b">
        <v>1</v>
      </c>
      <c r="R718" t="s">
        <v>33</v>
      </c>
      <c r="S718" s="4" t="s">
        <v>2038</v>
      </c>
      <c r="T718" t="s">
        <v>2039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8">
        <f t="shared" si="45"/>
        <v>40777.208333333336</v>
      </c>
      <c r="N719">
        <v>1315803600</v>
      </c>
      <c r="O719" s="8">
        <f t="shared" si="46"/>
        <v>40798.208333333336</v>
      </c>
      <c r="P719" t="b">
        <v>0</v>
      </c>
      <c r="Q719" t="b">
        <v>0</v>
      </c>
      <c r="R719" t="s">
        <v>42</v>
      </c>
      <c r="S719" s="4" t="s">
        <v>2040</v>
      </c>
      <c r="T719" t="s">
        <v>2041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8">
        <f t="shared" si="45"/>
        <v>41442.208333333336</v>
      </c>
      <c r="N720">
        <v>1373691600</v>
      </c>
      <c r="O720" s="8">
        <f t="shared" si="46"/>
        <v>41468.208333333336</v>
      </c>
      <c r="P720" t="b">
        <v>0</v>
      </c>
      <c r="Q720" t="b">
        <v>0</v>
      </c>
      <c r="R720" t="s">
        <v>65</v>
      </c>
      <c r="S720" s="4" t="s">
        <v>2036</v>
      </c>
      <c r="T720" t="s">
        <v>2045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8">
        <f t="shared" si="45"/>
        <v>41058.208333333336</v>
      </c>
      <c r="N721">
        <v>1339218000</v>
      </c>
      <c r="O721" s="8">
        <f t="shared" si="46"/>
        <v>41069.208333333336</v>
      </c>
      <c r="P721" t="b">
        <v>0</v>
      </c>
      <c r="Q721" t="b">
        <v>0</v>
      </c>
      <c r="R721" t="s">
        <v>119</v>
      </c>
      <c r="S721" s="4" t="s">
        <v>2046</v>
      </c>
      <c r="T721" t="s">
        <v>2052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8">
        <f t="shared" si="45"/>
        <v>43152.25</v>
      </c>
      <c r="N722">
        <v>1520402400</v>
      </c>
      <c r="O722" s="8">
        <f t="shared" si="46"/>
        <v>43166.25</v>
      </c>
      <c r="P722" t="b">
        <v>0</v>
      </c>
      <c r="Q722" t="b">
        <v>1</v>
      </c>
      <c r="R722" t="s">
        <v>33</v>
      </c>
      <c r="S722" s="4" t="s">
        <v>2038</v>
      </c>
      <c r="T722" t="s">
        <v>2039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8">
        <f t="shared" si="45"/>
        <v>43194.208333333328</v>
      </c>
      <c r="N723">
        <v>1523336400</v>
      </c>
      <c r="O723" s="8">
        <f t="shared" si="46"/>
        <v>43200.208333333328</v>
      </c>
      <c r="P723" t="b">
        <v>0</v>
      </c>
      <c r="Q723" t="b">
        <v>0</v>
      </c>
      <c r="R723" t="s">
        <v>23</v>
      </c>
      <c r="S723" s="4" t="s">
        <v>2034</v>
      </c>
      <c r="T723" t="s">
        <v>2035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8">
        <f t="shared" si="45"/>
        <v>43045.25</v>
      </c>
      <c r="N724">
        <v>1512280800</v>
      </c>
      <c r="O724" s="8">
        <f t="shared" si="46"/>
        <v>43072.25</v>
      </c>
      <c r="P724" t="b">
        <v>0</v>
      </c>
      <c r="Q724" t="b">
        <v>0</v>
      </c>
      <c r="R724" t="s">
        <v>42</v>
      </c>
      <c r="S724" s="4" t="s">
        <v>2040</v>
      </c>
      <c r="T724" t="s">
        <v>2041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8">
        <f t="shared" si="45"/>
        <v>42431.25</v>
      </c>
      <c r="N725">
        <v>1458709200</v>
      </c>
      <c r="O725" s="8">
        <f t="shared" si="46"/>
        <v>42452.208333333328</v>
      </c>
      <c r="P725" t="b">
        <v>0</v>
      </c>
      <c r="Q725" t="b">
        <v>0</v>
      </c>
      <c r="R725" t="s">
        <v>33</v>
      </c>
      <c r="S725" s="4" t="s">
        <v>2038</v>
      </c>
      <c r="T725" t="s">
        <v>2039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8">
        <f t="shared" si="45"/>
        <v>41934.208333333336</v>
      </c>
      <c r="N726">
        <v>1414126800</v>
      </c>
      <c r="O726" s="8">
        <f t="shared" si="46"/>
        <v>41936.208333333336</v>
      </c>
      <c r="P726" t="b">
        <v>0</v>
      </c>
      <c r="Q726" t="b">
        <v>1</v>
      </c>
      <c r="R726" t="s">
        <v>33</v>
      </c>
      <c r="S726" s="4" t="s">
        <v>2038</v>
      </c>
      <c r="T726" t="s">
        <v>2039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8">
        <f t="shared" si="45"/>
        <v>41958.25</v>
      </c>
      <c r="N727">
        <v>1416204000</v>
      </c>
      <c r="O727" s="8">
        <f t="shared" si="46"/>
        <v>41960.25</v>
      </c>
      <c r="P727" t="b">
        <v>0</v>
      </c>
      <c r="Q727" t="b">
        <v>0</v>
      </c>
      <c r="R727" t="s">
        <v>292</v>
      </c>
      <c r="S727" s="4" t="s">
        <v>2049</v>
      </c>
      <c r="T727" t="s">
        <v>2060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8">
        <f t="shared" si="45"/>
        <v>40476.208333333336</v>
      </c>
      <c r="N728">
        <v>1288501200</v>
      </c>
      <c r="O728" s="8">
        <f t="shared" si="46"/>
        <v>40482.208333333336</v>
      </c>
      <c r="P728" t="b">
        <v>0</v>
      </c>
      <c r="Q728" t="b">
        <v>1</v>
      </c>
      <c r="R728" t="s">
        <v>33</v>
      </c>
      <c r="S728" s="4" t="s">
        <v>2038</v>
      </c>
      <c r="T728" t="s">
        <v>2039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8">
        <f t="shared" si="45"/>
        <v>43485.25</v>
      </c>
      <c r="N729">
        <v>1552971600</v>
      </c>
      <c r="O729" s="8">
        <f t="shared" si="46"/>
        <v>43543.208333333328</v>
      </c>
      <c r="P729" t="b">
        <v>0</v>
      </c>
      <c r="Q729" t="b">
        <v>0</v>
      </c>
      <c r="R729" t="s">
        <v>28</v>
      </c>
      <c r="S729" s="4" t="s">
        <v>2036</v>
      </c>
      <c r="T729" t="s">
        <v>2037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8">
        <f t="shared" si="45"/>
        <v>42515.208333333328</v>
      </c>
      <c r="N730">
        <v>1465102800</v>
      </c>
      <c r="O730" s="8">
        <f t="shared" si="46"/>
        <v>42526.208333333328</v>
      </c>
      <c r="P730" t="b">
        <v>0</v>
      </c>
      <c r="Q730" t="b">
        <v>0</v>
      </c>
      <c r="R730" t="s">
        <v>33</v>
      </c>
      <c r="S730" s="4" t="s">
        <v>2038</v>
      </c>
      <c r="T730" t="s">
        <v>2039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8">
        <f t="shared" si="45"/>
        <v>41309.25</v>
      </c>
      <c r="N731">
        <v>1360130400</v>
      </c>
      <c r="O731" s="8">
        <f t="shared" si="46"/>
        <v>41311.25</v>
      </c>
      <c r="P731" t="b">
        <v>0</v>
      </c>
      <c r="Q731" t="b">
        <v>0</v>
      </c>
      <c r="R731" t="s">
        <v>53</v>
      </c>
      <c r="S731" s="4" t="s">
        <v>2040</v>
      </c>
      <c r="T731" t="s">
        <v>2043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8">
        <f t="shared" si="45"/>
        <v>42147.208333333328</v>
      </c>
      <c r="N732">
        <v>1432875600</v>
      </c>
      <c r="O732" s="8">
        <f t="shared" si="46"/>
        <v>42153.208333333328</v>
      </c>
      <c r="P732" t="b">
        <v>0</v>
      </c>
      <c r="Q732" t="b">
        <v>0</v>
      </c>
      <c r="R732" t="s">
        <v>65</v>
      </c>
      <c r="S732" s="4" t="s">
        <v>2036</v>
      </c>
      <c r="T732" t="s">
        <v>2045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8">
        <f t="shared" si="45"/>
        <v>42939.208333333328</v>
      </c>
      <c r="N733">
        <v>1500872400</v>
      </c>
      <c r="O733" s="8">
        <f t="shared" si="46"/>
        <v>42940.208333333328</v>
      </c>
      <c r="P733" t="b">
        <v>0</v>
      </c>
      <c r="Q733" t="b">
        <v>0</v>
      </c>
      <c r="R733" t="s">
        <v>28</v>
      </c>
      <c r="S733" s="4" t="s">
        <v>2036</v>
      </c>
      <c r="T733" t="s">
        <v>2037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8">
        <f t="shared" si="45"/>
        <v>42816.208333333328</v>
      </c>
      <c r="N734">
        <v>1492146000</v>
      </c>
      <c r="O734" s="8">
        <f t="shared" si="46"/>
        <v>42839.208333333328</v>
      </c>
      <c r="P734" t="b">
        <v>0</v>
      </c>
      <c r="Q734" t="b">
        <v>1</v>
      </c>
      <c r="R734" t="s">
        <v>23</v>
      </c>
      <c r="S734" s="4" t="s">
        <v>2034</v>
      </c>
      <c r="T734" t="s">
        <v>2035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8">
        <f t="shared" si="45"/>
        <v>41844.208333333336</v>
      </c>
      <c r="N735">
        <v>1407301200</v>
      </c>
      <c r="O735" s="8">
        <f t="shared" si="46"/>
        <v>41857.208333333336</v>
      </c>
      <c r="P735" t="b">
        <v>0</v>
      </c>
      <c r="Q735" t="b">
        <v>0</v>
      </c>
      <c r="R735" t="s">
        <v>148</v>
      </c>
      <c r="S735" s="4" t="s">
        <v>2034</v>
      </c>
      <c r="T735" t="s">
        <v>2056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8">
        <f t="shared" si="45"/>
        <v>42763.25</v>
      </c>
      <c r="N736">
        <v>1486620000</v>
      </c>
      <c r="O736" s="8">
        <f t="shared" si="46"/>
        <v>42775.25</v>
      </c>
      <c r="P736" t="b">
        <v>0</v>
      </c>
      <c r="Q736" t="b">
        <v>1</v>
      </c>
      <c r="R736" t="s">
        <v>33</v>
      </c>
      <c r="S736" s="4" t="s">
        <v>2038</v>
      </c>
      <c r="T736" t="s">
        <v>2039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8">
        <f t="shared" si="45"/>
        <v>42459.208333333328</v>
      </c>
      <c r="N737">
        <v>1459918800</v>
      </c>
      <c r="O737" s="8">
        <f t="shared" si="46"/>
        <v>42466.208333333328</v>
      </c>
      <c r="P737" t="b">
        <v>0</v>
      </c>
      <c r="Q737" t="b">
        <v>0</v>
      </c>
      <c r="R737" t="s">
        <v>122</v>
      </c>
      <c r="S737" s="4" t="s">
        <v>2053</v>
      </c>
      <c r="T737" t="s">
        <v>2054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8">
        <f t="shared" si="45"/>
        <v>42055.25</v>
      </c>
      <c r="N738">
        <v>1424757600</v>
      </c>
      <c r="O738" s="8">
        <f t="shared" si="46"/>
        <v>42059.25</v>
      </c>
      <c r="P738" t="b">
        <v>0</v>
      </c>
      <c r="Q738" t="b">
        <v>0</v>
      </c>
      <c r="R738" t="s">
        <v>68</v>
      </c>
      <c r="S738" s="4" t="s">
        <v>2046</v>
      </c>
      <c r="T738" t="s">
        <v>2047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8">
        <f t="shared" si="45"/>
        <v>42685.25</v>
      </c>
      <c r="N739">
        <v>1479880800</v>
      </c>
      <c r="O739" s="8">
        <f t="shared" si="46"/>
        <v>42697.25</v>
      </c>
      <c r="P739" t="b">
        <v>0</v>
      </c>
      <c r="Q739" t="b">
        <v>0</v>
      </c>
      <c r="R739" t="s">
        <v>60</v>
      </c>
      <c r="S739" s="4" t="s">
        <v>2034</v>
      </c>
      <c r="T739" t="s">
        <v>2044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8">
        <f t="shared" si="45"/>
        <v>41959.25</v>
      </c>
      <c r="N740">
        <v>1418018400</v>
      </c>
      <c r="O740" s="8">
        <f t="shared" si="46"/>
        <v>41981.25</v>
      </c>
      <c r="P740" t="b">
        <v>0</v>
      </c>
      <c r="Q740" t="b">
        <v>1</v>
      </c>
      <c r="R740" t="s">
        <v>33</v>
      </c>
      <c r="S740" s="4" t="s">
        <v>2038</v>
      </c>
      <c r="T740" t="s">
        <v>2039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8">
        <f t="shared" si="45"/>
        <v>41089.208333333336</v>
      </c>
      <c r="N741">
        <v>1341032400</v>
      </c>
      <c r="O741" s="8">
        <f t="shared" si="46"/>
        <v>41090.208333333336</v>
      </c>
      <c r="P741" t="b">
        <v>0</v>
      </c>
      <c r="Q741" t="b">
        <v>0</v>
      </c>
      <c r="R741" t="s">
        <v>60</v>
      </c>
      <c r="S741" s="4" t="s">
        <v>2034</v>
      </c>
      <c r="T741" t="s">
        <v>2044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8">
        <f t="shared" si="45"/>
        <v>42769.25</v>
      </c>
      <c r="N742">
        <v>1486360800</v>
      </c>
      <c r="O742" s="8">
        <f t="shared" si="46"/>
        <v>42772.25</v>
      </c>
      <c r="P742" t="b">
        <v>0</v>
      </c>
      <c r="Q742" t="b">
        <v>0</v>
      </c>
      <c r="R742" t="s">
        <v>33</v>
      </c>
      <c r="S742" s="4" t="s">
        <v>2038</v>
      </c>
      <c r="T742" t="s">
        <v>2039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8">
        <f t="shared" si="45"/>
        <v>40321.208333333336</v>
      </c>
      <c r="N743">
        <v>1274677200</v>
      </c>
      <c r="O743" s="8">
        <f t="shared" si="46"/>
        <v>40322.208333333336</v>
      </c>
      <c r="P743" t="b">
        <v>0</v>
      </c>
      <c r="Q743" t="b">
        <v>0</v>
      </c>
      <c r="R743" t="s">
        <v>33</v>
      </c>
      <c r="S743" s="4" t="s">
        <v>2038</v>
      </c>
      <c r="T743" t="s">
        <v>2039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8">
        <f t="shared" si="45"/>
        <v>40197.25</v>
      </c>
      <c r="N744">
        <v>1267509600</v>
      </c>
      <c r="O744" s="8">
        <f t="shared" si="46"/>
        <v>40239.25</v>
      </c>
      <c r="P744" t="b">
        <v>0</v>
      </c>
      <c r="Q744" t="b">
        <v>0</v>
      </c>
      <c r="R744" t="s">
        <v>50</v>
      </c>
      <c r="S744" s="4" t="s">
        <v>2034</v>
      </c>
      <c r="T744" t="s">
        <v>2042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8">
        <f t="shared" si="45"/>
        <v>42298.208333333328</v>
      </c>
      <c r="N745">
        <v>1445922000</v>
      </c>
      <c r="O745" s="8">
        <f t="shared" si="46"/>
        <v>42304.208333333328</v>
      </c>
      <c r="P745" t="b">
        <v>0</v>
      </c>
      <c r="Q745" t="b">
        <v>1</v>
      </c>
      <c r="R745" t="s">
        <v>33</v>
      </c>
      <c r="S745" s="4" t="s">
        <v>2038</v>
      </c>
      <c r="T745" t="s">
        <v>2039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8">
        <f t="shared" si="45"/>
        <v>43322.208333333328</v>
      </c>
      <c r="N746">
        <v>1534050000</v>
      </c>
      <c r="O746" s="8">
        <f t="shared" si="46"/>
        <v>43324.208333333328</v>
      </c>
      <c r="P746" t="b">
        <v>0</v>
      </c>
      <c r="Q746" t="b">
        <v>1</v>
      </c>
      <c r="R746" t="s">
        <v>33</v>
      </c>
      <c r="S746" s="4" t="s">
        <v>2038</v>
      </c>
      <c r="T746" t="s">
        <v>2039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8">
        <f t="shared" si="45"/>
        <v>40328.208333333336</v>
      </c>
      <c r="N747">
        <v>1277528400</v>
      </c>
      <c r="O747" s="8">
        <f t="shared" si="46"/>
        <v>40355.208333333336</v>
      </c>
      <c r="P747" t="b">
        <v>0</v>
      </c>
      <c r="Q747" t="b">
        <v>0</v>
      </c>
      <c r="R747" t="s">
        <v>65</v>
      </c>
      <c r="S747" s="4" t="s">
        <v>2036</v>
      </c>
      <c r="T747" t="s">
        <v>2045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8">
        <f t="shared" si="45"/>
        <v>40825.208333333336</v>
      </c>
      <c r="N748">
        <v>1318568400</v>
      </c>
      <c r="O748" s="8">
        <f t="shared" si="46"/>
        <v>40830.208333333336</v>
      </c>
      <c r="P748" t="b">
        <v>0</v>
      </c>
      <c r="Q748" t="b">
        <v>0</v>
      </c>
      <c r="R748" t="s">
        <v>28</v>
      </c>
      <c r="S748" s="4" t="s">
        <v>2036</v>
      </c>
      <c r="T748" t="s">
        <v>2037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8">
        <f t="shared" si="45"/>
        <v>40423.208333333336</v>
      </c>
      <c r="N749">
        <v>1284354000</v>
      </c>
      <c r="O749" s="8">
        <f t="shared" si="46"/>
        <v>40434.208333333336</v>
      </c>
      <c r="P749" t="b">
        <v>0</v>
      </c>
      <c r="Q749" t="b">
        <v>0</v>
      </c>
      <c r="R749" t="s">
        <v>33</v>
      </c>
      <c r="S749" s="4" t="s">
        <v>2038</v>
      </c>
      <c r="T749" t="s">
        <v>2039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8">
        <f t="shared" si="45"/>
        <v>40238.25</v>
      </c>
      <c r="N750">
        <v>1269579600</v>
      </c>
      <c r="O750" s="8">
        <f t="shared" si="46"/>
        <v>40263.208333333336</v>
      </c>
      <c r="P750" t="b">
        <v>0</v>
      </c>
      <c r="Q750" t="b">
        <v>1</v>
      </c>
      <c r="R750" t="s">
        <v>71</v>
      </c>
      <c r="S750" s="4" t="s">
        <v>2040</v>
      </c>
      <c r="T750" t="s">
        <v>2048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8">
        <f t="shared" si="45"/>
        <v>41920.208333333336</v>
      </c>
      <c r="N751">
        <v>1413781200</v>
      </c>
      <c r="O751" s="8">
        <f t="shared" si="46"/>
        <v>41932.208333333336</v>
      </c>
      <c r="P751" t="b">
        <v>0</v>
      </c>
      <c r="Q751" t="b">
        <v>1</v>
      </c>
      <c r="R751" t="s">
        <v>65</v>
      </c>
      <c r="S751" s="4" t="s">
        <v>2036</v>
      </c>
      <c r="T751" t="s">
        <v>2045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8">
        <f t="shared" si="45"/>
        <v>40360.208333333336</v>
      </c>
      <c r="N752">
        <v>1280120400</v>
      </c>
      <c r="O752" s="8">
        <f t="shared" si="46"/>
        <v>40385.208333333336</v>
      </c>
      <c r="P752" t="b">
        <v>0</v>
      </c>
      <c r="Q752" t="b">
        <v>0</v>
      </c>
      <c r="R752" t="s">
        <v>50</v>
      </c>
      <c r="S752" s="4" t="s">
        <v>2034</v>
      </c>
      <c r="T752" t="s">
        <v>2042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8">
        <f t="shared" si="45"/>
        <v>42446.208333333328</v>
      </c>
      <c r="N753">
        <v>1459486800</v>
      </c>
      <c r="O753" s="8">
        <f t="shared" si="46"/>
        <v>42461.208333333328</v>
      </c>
      <c r="P753" t="b">
        <v>1</v>
      </c>
      <c r="Q753" t="b">
        <v>1</v>
      </c>
      <c r="R753" t="s">
        <v>68</v>
      </c>
      <c r="S753" s="4" t="s">
        <v>2046</v>
      </c>
      <c r="T753" t="s">
        <v>2047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8">
        <f t="shared" si="45"/>
        <v>40395.208333333336</v>
      </c>
      <c r="N754">
        <v>1282539600</v>
      </c>
      <c r="O754" s="8">
        <f t="shared" si="46"/>
        <v>40413.208333333336</v>
      </c>
      <c r="P754" t="b">
        <v>0</v>
      </c>
      <c r="Q754" t="b">
        <v>1</v>
      </c>
      <c r="R754" t="s">
        <v>33</v>
      </c>
      <c r="S754" s="4" t="s">
        <v>2038</v>
      </c>
      <c r="T754" t="s">
        <v>2039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8">
        <f t="shared" si="45"/>
        <v>40321.208333333336</v>
      </c>
      <c r="N755">
        <v>1275886800</v>
      </c>
      <c r="O755" s="8">
        <f t="shared" si="46"/>
        <v>40336.208333333336</v>
      </c>
      <c r="P755" t="b">
        <v>0</v>
      </c>
      <c r="Q755" t="b">
        <v>0</v>
      </c>
      <c r="R755" t="s">
        <v>122</v>
      </c>
      <c r="S755" s="4" t="s">
        <v>2053</v>
      </c>
      <c r="T755" t="s">
        <v>2054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8">
        <f t="shared" si="45"/>
        <v>41210.208333333336</v>
      </c>
      <c r="N756">
        <v>1355983200</v>
      </c>
      <c r="O756" s="8">
        <f t="shared" si="46"/>
        <v>41263.25</v>
      </c>
      <c r="P756" t="b">
        <v>0</v>
      </c>
      <c r="Q756" t="b">
        <v>0</v>
      </c>
      <c r="R756" t="s">
        <v>33</v>
      </c>
      <c r="S756" s="4" t="s">
        <v>2038</v>
      </c>
      <c r="T756" t="s">
        <v>2039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8">
        <f t="shared" si="45"/>
        <v>43096.25</v>
      </c>
      <c r="N757">
        <v>1515391200</v>
      </c>
      <c r="O757" s="8">
        <f t="shared" si="46"/>
        <v>43108.25</v>
      </c>
      <c r="P757" t="b">
        <v>0</v>
      </c>
      <c r="Q757" t="b">
        <v>1</v>
      </c>
      <c r="R757" t="s">
        <v>33</v>
      </c>
      <c r="S757" s="4" t="s">
        <v>2038</v>
      </c>
      <c r="T757" t="s">
        <v>2039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8">
        <f t="shared" si="45"/>
        <v>42024.25</v>
      </c>
      <c r="N758">
        <v>1422252000</v>
      </c>
      <c r="O758" s="8">
        <f t="shared" si="46"/>
        <v>42030.25</v>
      </c>
      <c r="P758" t="b">
        <v>0</v>
      </c>
      <c r="Q758" t="b">
        <v>0</v>
      </c>
      <c r="R758" t="s">
        <v>33</v>
      </c>
      <c r="S758" s="4" t="s">
        <v>2038</v>
      </c>
      <c r="T758" t="s">
        <v>2039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8">
        <f t="shared" si="45"/>
        <v>40675.208333333336</v>
      </c>
      <c r="N759">
        <v>1305522000</v>
      </c>
      <c r="O759" s="8">
        <f t="shared" si="46"/>
        <v>40679.208333333336</v>
      </c>
      <c r="P759" t="b">
        <v>0</v>
      </c>
      <c r="Q759" t="b">
        <v>0</v>
      </c>
      <c r="R759" t="s">
        <v>53</v>
      </c>
      <c r="S759" s="4" t="s">
        <v>2040</v>
      </c>
      <c r="T759" t="s">
        <v>2043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8">
        <f t="shared" si="45"/>
        <v>41936.208333333336</v>
      </c>
      <c r="N760">
        <v>1414904400</v>
      </c>
      <c r="O760" s="8">
        <f t="shared" si="46"/>
        <v>41945.208333333336</v>
      </c>
      <c r="P760" t="b">
        <v>0</v>
      </c>
      <c r="Q760" t="b">
        <v>0</v>
      </c>
      <c r="R760" t="s">
        <v>23</v>
      </c>
      <c r="S760" s="4" t="s">
        <v>2034</v>
      </c>
      <c r="T760" t="s">
        <v>2035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8">
        <f t="shared" si="45"/>
        <v>43136.25</v>
      </c>
      <c r="N761">
        <v>1520402400</v>
      </c>
      <c r="O761" s="8">
        <f t="shared" si="46"/>
        <v>43166.25</v>
      </c>
      <c r="P761" t="b">
        <v>0</v>
      </c>
      <c r="Q761" t="b">
        <v>0</v>
      </c>
      <c r="R761" t="s">
        <v>50</v>
      </c>
      <c r="S761" s="4" t="s">
        <v>2034</v>
      </c>
      <c r="T761" t="s">
        <v>2042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8">
        <f t="shared" si="45"/>
        <v>43678.208333333328</v>
      </c>
      <c r="N762">
        <v>1567141200</v>
      </c>
      <c r="O762" s="8">
        <f t="shared" si="46"/>
        <v>43707.208333333328</v>
      </c>
      <c r="P762" t="b">
        <v>0</v>
      </c>
      <c r="Q762" t="b">
        <v>1</v>
      </c>
      <c r="R762" t="s">
        <v>89</v>
      </c>
      <c r="S762" s="4" t="s">
        <v>2049</v>
      </c>
      <c r="T762" t="s">
        <v>2050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8">
        <f t="shared" si="45"/>
        <v>42938.208333333328</v>
      </c>
      <c r="N763">
        <v>1501131600</v>
      </c>
      <c r="O763" s="8">
        <f t="shared" si="46"/>
        <v>42943.208333333328</v>
      </c>
      <c r="P763" t="b">
        <v>0</v>
      </c>
      <c r="Q763" t="b">
        <v>0</v>
      </c>
      <c r="R763" t="s">
        <v>23</v>
      </c>
      <c r="S763" s="4" t="s">
        <v>2034</v>
      </c>
      <c r="T763" t="s">
        <v>2035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8">
        <f t="shared" si="45"/>
        <v>41241.25</v>
      </c>
      <c r="N764">
        <v>1355032800</v>
      </c>
      <c r="O764" s="8">
        <f t="shared" si="46"/>
        <v>41252.25</v>
      </c>
      <c r="P764" t="b">
        <v>0</v>
      </c>
      <c r="Q764" t="b">
        <v>0</v>
      </c>
      <c r="R764" t="s">
        <v>159</v>
      </c>
      <c r="S764" s="4" t="s">
        <v>2034</v>
      </c>
      <c r="T764" t="s">
        <v>2057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8">
        <f t="shared" si="45"/>
        <v>41037.208333333336</v>
      </c>
      <c r="N765">
        <v>1339477200</v>
      </c>
      <c r="O765" s="8">
        <f t="shared" si="46"/>
        <v>41072.208333333336</v>
      </c>
      <c r="P765" t="b">
        <v>0</v>
      </c>
      <c r="Q765" t="b">
        <v>1</v>
      </c>
      <c r="R765" t="s">
        <v>33</v>
      </c>
      <c r="S765" s="4" t="s">
        <v>2038</v>
      </c>
      <c r="T765" t="s">
        <v>2039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8">
        <f t="shared" si="45"/>
        <v>40676.208333333336</v>
      </c>
      <c r="N766">
        <v>1305954000</v>
      </c>
      <c r="O766" s="8">
        <f t="shared" si="46"/>
        <v>40684.208333333336</v>
      </c>
      <c r="P766" t="b">
        <v>0</v>
      </c>
      <c r="Q766" t="b">
        <v>0</v>
      </c>
      <c r="R766" t="s">
        <v>23</v>
      </c>
      <c r="S766" s="4" t="s">
        <v>2034</v>
      </c>
      <c r="T766" t="s">
        <v>2035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8">
        <f t="shared" si="45"/>
        <v>42840.208333333328</v>
      </c>
      <c r="N767">
        <v>1494392400</v>
      </c>
      <c r="O767" s="8">
        <f t="shared" si="46"/>
        <v>42865.208333333328</v>
      </c>
      <c r="P767" t="b">
        <v>1</v>
      </c>
      <c r="Q767" t="b">
        <v>1</v>
      </c>
      <c r="R767" t="s">
        <v>60</v>
      </c>
      <c r="S767" s="4" t="s">
        <v>2034</v>
      </c>
      <c r="T767" t="s">
        <v>2044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8">
        <f t="shared" si="45"/>
        <v>43362.208333333328</v>
      </c>
      <c r="N768">
        <v>1537419600</v>
      </c>
      <c r="O768" s="8">
        <f t="shared" si="46"/>
        <v>43363.208333333328</v>
      </c>
      <c r="P768" t="b">
        <v>0</v>
      </c>
      <c r="Q768" t="b">
        <v>0</v>
      </c>
      <c r="R768" t="s">
        <v>474</v>
      </c>
      <c r="S768" s="4" t="s">
        <v>2040</v>
      </c>
      <c r="T768" t="s">
        <v>2062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8">
        <f t="shared" si="45"/>
        <v>42283.208333333328</v>
      </c>
      <c r="N769">
        <v>1447999200</v>
      </c>
      <c r="O769" s="8">
        <f t="shared" si="46"/>
        <v>42328.25</v>
      </c>
      <c r="P769" t="b">
        <v>0</v>
      </c>
      <c r="Q769" t="b">
        <v>0</v>
      </c>
      <c r="R769" t="s">
        <v>206</v>
      </c>
      <c r="S769" s="4" t="s">
        <v>2046</v>
      </c>
      <c r="T769" t="s">
        <v>2058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8">
        <f t="shared" si="45"/>
        <v>41619.25</v>
      </c>
      <c r="N770">
        <v>1388037600</v>
      </c>
      <c r="O770" s="8">
        <f t="shared" si="46"/>
        <v>41634.25</v>
      </c>
      <c r="P770" t="b">
        <v>0</v>
      </c>
      <c r="Q770" t="b">
        <v>0</v>
      </c>
      <c r="R770" t="s">
        <v>33</v>
      </c>
      <c r="S770" s="4" t="s">
        <v>2038</v>
      </c>
      <c r="T770" t="s">
        <v>2039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ROUND((E771/D771)*100,0)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8">
        <f t="shared" ref="M771:M834" si="49">(((L771/60)/60)/24)+DATE(1970,1,1)</f>
        <v>41501.208333333336</v>
      </c>
      <c r="N771">
        <v>1378789200</v>
      </c>
      <c r="O771" s="8">
        <f t="shared" ref="O771:O834" si="50">(((N771/60)/60)/24)+DATE(1970,1,1)</f>
        <v>41527.208333333336</v>
      </c>
      <c r="P771" t="b">
        <v>0</v>
      </c>
      <c r="Q771" t="b">
        <v>0</v>
      </c>
      <c r="R771" t="s">
        <v>89</v>
      </c>
      <c r="S771" s="4" t="s">
        <v>2049</v>
      </c>
      <c r="T771" t="s">
        <v>2050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ROUND(E772/H772,2)</f>
        <v>53.9</v>
      </c>
      <c r="J772" t="s">
        <v>107</v>
      </c>
      <c r="K772" t="s">
        <v>108</v>
      </c>
      <c r="L772">
        <v>1397451600</v>
      </c>
      <c r="M772" s="8">
        <f t="shared" si="49"/>
        <v>41743.208333333336</v>
      </c>
      <c r="N772">
        <v>1398056400</v>
      </c>
      <c r="O772" s="8">
        <f t="shared" si="50"/>
        <v>41750.208333333336</v>
      </c>
      <c r="P772" t="b">
        <v>0</v>
      </c>
      <c r="Q772" t="b">
        <v>1</v>
      </c>
      <c r="R772" t="s">
        <v>33</v>
      </c>
      <c r="S772" s="4" t="s">
        <v>2038</v>
      </c>
      <c r="T772" t="s">
        <v>2039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 s="8">
        <f t="shared" si="49"/>
        <v>43491.25</v>
      </c>
      <c r="N773">
        <v>1550815200</v>
      </c>
      <c r="O773" s="8">
        <f t="shared" si="50"/>
        <v>43518.25</v>
      </c>
      <c r="P773" t="b">
        <v>0</v>
      </c>
      <c r="Q773" t="b">
        <v>0</v>
      </c>
      <c r="R773" t="s">
        <v>33</v>
      </c>
      <c r="S773" s="4" t="s">
        <v>2038</v>
      </c>
      <c r="T773" t="s">
        <v>2039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8">
        <f t="shared" si="49"/>
        <v>43505.25</v>
      </c>
      <c r="N774">
        <v>1550037600</v>
      </c>
      <c r="O774" s="8">
        <f t="shared" si="50"/>
        <v>43509.25</v>
      </c>
      <c r="P774" t="b">
        <v>0</v>
      </c>
      <c r="Q774" t="b">
        <v>0</v>
      </c>
      <c r="R774" t="s">
        <v>60</v>
      </c>
      <c r="S774" s="4" t="s">
        <v>2034</v>
      </c>
      <c r="T774" t="s">
        <v>2044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8">
        <f t="shared" si="49"/>
        <v>42838.208333333328</v>
      </c>
      <c r="N775">
        <v>1492923600</v>
      </c>
      <c r="O775" s="8">
        <f t="shared" si="50"/>
        <v>42848.208333333328</v>
      </c>
      <c r="P775" t="b">
        <v>0</v>
      </c>
      <c r="Q775" t="b">
        <v>0</v>
      </c>
      <c r="R775" t="s">
        <v>33</v>
      </c>
      <c r="S775" s="4" t="s">
        <v>2038</v>
      </c>
      <c r="T775" t="s">
        <v>2039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8">
        <f t="shared" si="49"/>
        <v>42513.208333333328</v>
      </c>
      <c r="N776">
        <v>1467522000</v>
      </c>
      <c r="O776" s="8">
        <f t="shared" si="50"/>
        <v>42554.208333333328</v>
      </c>
      <c r="P776" t="b">
        <v>0</v>
      </c>
      <c r="Q776" t="b">
        <v>0</v>
      </c>
      <c r="R776" t="s">
        <v>28</v>
      </c>
      <c r="S776" s="4" t="s">
        <v>2036</v>
      </c>
      <c r="T776" t="s">
        <v>2037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8">
        <f t="shared" si="49"/>
        <v>41949.25</v>
      </c>
      <c r="N777">
        <v>1416117600</v>
      </c>
      <c r="O777" s="8">
        <f t="shared" si="50"/>
        <v>41959.25</v>
      </c>
      <c r="P777" t="b">
        <v>0</v>
      </c>
      <c r="Q777" t="b">
        <v>0</v>
      </c>
      <c r="R777" t="s">
        <v>23</v>
      </c>
      <c r="S777" s="4" t="s">
        <v>2034</v>
      </c>
      <c r="T777" t="s">
        <v>2035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8">
        <f t="shared" si="49"/>
        <v>43650.208333333328</v>
      </c>
      <c r="N778">
        <v>1563771600</v>
      </c>
      <c r="O778" s="8">
        <f t="shared" si="50"/>
        <v>43668.208333333328</v>
      </c>
      <c r="P778" t="b">
        <v>0</v>
      </c>
      <c r="Q778" t="b">
        <v>0</v>
      </c>
      <c r="R778" t="s">
        <v>33</v>
      </c>
      <c r="S778" s="4" t="s">
        <v>2038</v>
      </c>
      <c r="T778" t="s">
        <v>2039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8">
        <f t="shared" si="49"/>
        <v>40809.208333333336</v>
      </c>
      <c r="N779">
        <v>1319259600</v>
      </c>
      <c r="O779" s="8">
        <f t="shared" si="50"/>
        <v>40838.208333333336</v>
      </c>
      <c r="P779" t="b">
        <v>0</v>
      </c>
      <c r="Q779" t="b">
        <v>0</v>
      </c>
      <c r="R779" t="s">
        <v>33</v>
      </c>
      <c r="S779" s="4" t="s">
        <v>2038</v>
      </c>
      <c r="T779" t="s">
        <v>2039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8">
        <f t="shared" si="49"/>
        <v>40768.208333333336</v>
      </c>
      <c r="N780">
        <v>1313643600</v>
      </c>
      <c r="O780" s="8">
        <f t="shared" si="50"/>
        <v>40773.208333333336</v>
      </c>
      <c r="P780" t="b">
        <v>0</v>
      </c>
      <c r="Q780" t="b">
        <v>0</v>
      </c>
      <c r="R780" t="s">
        <v>71</v>
      </c>
      <c r="S780" s="4" t="s">
        <v>2040</v>
      </c>
      <c r="T780" t="s">
        <v>2048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8">
        <f t="shared" si="49"/>
        <v>42230.208333333328</v>
      </c>
      <c r="N781">
        <v>1440306000</v>
      </c>
      <c r="O781" s="8">
        <f t="shared" si="50"/>
        <v>42239.208333333328</v>
      </c>
      <c r="P781" t="b">
        <v>0</v>
      </c>
      <c r="Q781" t="b">
        <v>1</v>
      </c>
      <c r="R781" t="s">
        <v>33</v>
      </c>
      <c r="S781" s="4" t="s">
        <v>2038</v>
      </c>
      <c r="T781" t="s">
        <v>2039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8">
        <f t="shared" si="49"/>
        <v>42573.208333333328</v>
      </c>
      <c r="N782">
        <v>1470805200</v>
      </c>
      <c r="O782" s="8">
        <f t="shared" si="50"/>
        <v>42592.208333333328</v>
      </c>
      <c r="P782" t="b">
        <v>0</v>
      </c>
      <c r="Q782" t="b">
        <v>1</v>
      </c>
      <c r="R782" t="s">
        <v>53</v>
      </c>
      <c r="S782" s="4" t="s">
        <v>2040</v>
      </c>
      <c r="T782" t="s">
        <v>2043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8">
        <f t="shared" si="49"/>
        <v>40482.208333333336</v>
      </c>
      <c r="N783">
        <v>1292911200</v>
      </c>
      <c r="O783" s="8">
        <f t="shared" si="50"/>
        <v>40533.25</v>
      </c>
      <c r="P783" t="b">
        <v>0</v>
      </c>
      <c r="Q783" t="b">
        <v>0</v>
      </c>
      <c r="R783" t="s">
        <v>33</v>
      </c>
      <c r="S783" s="4" t="s">
        <v>2038</v>
      </c>
      <c r="T783" t="s">
        <v>2039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8">
        <f t="shared" si="49"/>
        <v>40603.25</v>
      </c>
      <c r="N784">
        <v>1301374800</v>
      </c>
      <c r="O784" s="8">
        <f t="shared" si="50"/>
        <v>40631.208333333336</v>
      </c>
      <c r="P784" t="b">
        <v>0</v>
      </c>
      <c r="Q784" t="b">
        <v>1</v>
      </c>
      <c r="R784" t="s">
        <v>71</v>
      </c>
      <c r="S784" s="4" t="s">
        <v>2040</v>
      </c>
      <c r="T784" t="s">
        <v>2048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8">
        <f t="shared" si="49"/>
        <v>41625.25</v>
      </c>
      <c r="N785">
        <v>1387864800</v>
      </c>
      <c r="O785" s="8">
        <f t="shared" si="50"/>
        <v>41632.25</v>
      </c>
      <c r="P785" t="b">
        <v>0</v>
      </c>
      <c r="Q785" t="b">
        <v>0</v>
      </c>
      <c r="R785" t="s">
        <v>23</v>
      </c>
      <c r="S785" s="4" t="s">
        <v>2034</v>
      </c>
      <c r="T785" t="s">
        <v>2035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8">
        <f t="shared" si="49"/>
        <v>42435.25</v>
      </c>
      <c r="N786">
        <v>1458190800</v>
      </c>
      <c r="O786" s="8">
        <f t="shared" si="50"/>
        <v>42446.208333333328</v>
      </c>
      <c r="P786" t="b">
        <v>0</v>
      </c>
      <c r="Q786" t="b">
        <v>0</v>
      </c>
      <c r="R786" t="s">
        <v>28</v>
      </c>
      <c r="S786" s="4" t="s">
        <v>2036</v>
      </c>
      <c r="T786" t="s">
        <v>2037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8">
        <f t="shared" si="49"/>
        <v>43582.208333333328</v>
      </c>
      <c r="N787">
        <v>1559278800</v>
      </c>
      <c r="O787" s="8">
        <f t="shared" si="50"/>
        <v>43616.208333333328</v>
      </c>
      <c r="P787" t="b">
        <v>0</v>
      </c>
      <c r="Q787" t="b">
        <v>1</v>
      </c>
      <c r="R787" t="s">
        <v>71</v>
      </c>
      <c r="S787" s="4" t="s">
        <v>2040</v>
      </c>
      <c r="T787" t="s">
        <v>2048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8">
        <f t="shared" si="49"/>
        <v>43186.208333333328</v>
      </c>
      <c r="N788">
        <v>1522731600</v>
      </c>
      <c r="O788" s="8">
        <f t="shared" si="50"/>
        <v>43193.208333333328</v>
      </c>
      <c r="P788" t="b">
        <v>0</v>
      </c>
      <c r="Q788" t="b">
        <v>1</v>
      </c>
      <c r="R788" t="s">
        <v>159</v>
      </c>
      <c r="S788" s="4" t="s">
        <v>2034</v>
      </c>
      <c r="T788" t="s">
        <v>2057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8">
        <f t="shared" si="49"/>
        <v>40684.208333333336</v>
      </c>
      <c r="N789">
        <v>1306731600</v>
      </c>
      <c r="O789" s="8">
        <f t="shared" si="50"/>
        <v>40693.208333333336</v>
      </c>
      <c r="P789" t="b">
        <v>0</v>
      </c>
      <c r="Q789" t="b">
        <v>0</v>
      </c>
      <c r="R789" t="s">
        <v>23</v>
      </c>
      <c r="S789" s="4" t="s">
        <v>2034</v>
      </c>
      <c r="T789" t="s">
        <v>2035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8">
        <f t="shared" si="49"/>
        <v>41202.208333333336</v>
      </c>
      <c r="N790">
        <v>1352527200</v>
      </c>
      <c r="O790" s="8">
        <f t="shared" si="50"/>
        <v>41223.25</v>
      </c>
      <c r="P790" t="b">
        <v>0</v>
      </c>
      <c r="Q790" t="b">
        <v>0</v>
      </c>
      <c r="R790" t="s">
        <v>71</v>
      </c>
      <c r="S790" s="4" t="s">
        <v>2040</v>
      </c>
      <c r="T790" t="s">
        <v>2048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8">
        <f t="shared" si="49"/>
        <v>41786.208333333336</v>
      </c>
      <c r="N791">
        <v>1404363600</v>
      </c>
      <c r="O791" s="8">
        <f t="shared" si="50"/>
        <v>41823.208333333336</v>
      </c>
      <c r="P791" t="b">
        <v>0</v>
      </c>
      <c r="Q791" t="b">
        <v>0</v>
      </c>
      <c r="R791" t="s">
        <v>33</v>
      </c>
      <c r="S791" s="4" t="s">
        <v>2038</v>
      </c>
      <c r="T791" t="s">
        <v>2039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8">
        <f t="shared" si="49"/>
        <v>40223.25</v>
      </c>
      <c r="N792">
        <v>1266645600</v>
      </c>
      <c r="O792" s="8">
        <f t="shared" si="50"/>
        <v>40229.25</v>
      </c>
      <c r="P792" t="b">
        <v>0</v>
      </c>
      <c r="Q792" t="b">
        <v>0</v>
      </c>
      <c r="R792" t="s">
        <v>33</v>
      </c>
      <c r="S792" s="4" t="s">
        <v>2038</v>
      </c>
      <c r="T792" t="s">
        <v>2039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8">
        <f t="shared" si="49"/>
        <v>42715.25</v>
      </c>
      <c r="N793">
        <v>1482818400</v>
      </c>
      <c r="O793" s="8">
        <f t="shared" si="50"/>
        <v>42731.25</v>
      </c>
      <c r="P793" t="b">
        <v>0</v>
      </c>
      <c r="Q793" t="b">
        <v>0</v>
      </c>
      <c r="R793" t="s">
        <v>17</v>
      </c>
      <c r="S793" s="4" t="s">
        <v>2032</v>
      </c>
      <c r="T793" t="s">
        <v>2033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8">
        <f t="shared" si="49"/>
        <v>41451.208333333336</v>
      </c>
      <c r="N794">
        <v>1374642000</v>
      </c>
      <c r="O794" s="8">
        <f t="shared" si="50"/>
        <v>41479.208333333336</v>
      </c>
      <c r="P794" t="b">
        <v>0</v>
      </c>
      <c r="Q794" t="b">
        <v>1</v>
      </c>
      <c r="R794" t="s">
        <v>33</v>
      </c>
      <c r="S794" s="4" t="s">
        <v>2038</v>
      </c>
      <c r="T794" t="s">
        <v>2039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8">
        <f t="shared" si="49"/>
        <v>41450.208333333336</v>
      </c>
      <c r="N795">
        <v>1372482000</v>
      </c>
      <c r="O795" s="8">
        <f t="shared" si="50"/>
        <v>41454.208333333336</v>
      </c>
      <c r="P795" t="b">
        <v>0</v>
      </c>
      <c r="Q795" t="b">
        <v>0</v>
      </c>
      <c r="R795" t="s">
        <v>68</v>
      </c>
      <c r="S795" s="4" t="s">
        <v>2046</v>
      </c>
      <c r="T795" t="s">
        <v>2047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8">
        <f t="shared" si="49"/>
        <v>43091.25</v>
      </c>
      <c r="N796">
        <v>1514959200</v>
      </c>
      <c r="O796" s="8">
        <f t="shared" si="50"/>
        <v>43103.25</v>
      </c>
      <c r="P796" t="b">
        <v>0</v>
      </c>
      <c r="Q796" t="b">
        <v>0</v>
      </c>
      <c r="R796" t="s">
        <v>23</v>
      </c>
      <c r="S796" s="4" t="s">
        <v>2034</v>
      </c>
      <c r="T796" t="s">
        <v>2035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8">
        <f t="shared" si="49"/>
        <v>42675.208333333328</v>
      </c>
      <c r="N797">
        <v>1478235600</v>
      </c>
      <c r="O797" s="8">
        <f t="shared" si="50"/>
        <v>42678.208333333328</v>
      </c>
      <c r="P797" t="b">
        <v>0</v>
      </c>
      <c r="Q797" t="b">
        <v>0</v>
      </c>
      <c r="R797" t="s">
        <v>53</v>
      </c>
      <c r="S797" s="4" t="s">
        <v>2040</v>
      </c>
      <c r="T797" t="s">
        <v>2043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8">
        <f t="shared" si="49"/>
        <v>41859.208333333336</v>
      </c>
      <c r="N798">
        <v>1408078800</v>
      </c>
      <c r="O798" s="8">
        <f t="shared" si="50"/>
        <v>41866.208333333336</v>
      </c>
      <c r="P798" t="b">
        <v>0</v>
      </c>
      <c r="Q798" t="b">
        <v>1</v>
      </c>
      <c r="R798" t="s">
        <v>292</v>
      </c>
      <c r="S798" s="4" t="s">
        <v>2049</v>
      </c>
      <c r="T798" t="s">
        <v>2060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8">
        <f t="shared" si="49"/>
        <v>43464.25</v>
      </c>
      <c r="N799">
        <v>1548136800</v>
      </c>
      <c r="O799" s="8">
        <f t="shared" si="50"/>
        <v>43487.25</v>
      </c>
      <c r="P799" t="b">
        <v>0</v>
      </c>
      <c r="Q799" t="b">
        <v>0</v>
      </c>
      <c r="R799" t="s">
        <v>28</v>
      </c>
      <c r="S799" s="4" t="s">
        <v>2036</v>
      </c>
      <c r="T799" t="s">
        <v>2037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8">
        <f t="shared" si="49"/>
        <v>41060.208333333336</v>
      </c>
      <c r="N800">
        <v>1340859600</v>
      </c>
      <c r="O800" s="8">
        <f t="shared" si="50"/>
        <v>41088.208333333336</v>
      </c>
      <c r="P800" t="b">
        <v>0</v>
      </c>
      <c r="Q800" t="b">
        <v>1</v>
      </c>
      <c r="R800" t="s">
        <v>33</v>
      </c>
      <c r="S800" s="4" t="s">
        <v>2038</v>
      </c>
      <c r="T800" t="s">
        <v>2039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8">
        <f t="shared" si="49"/>
        <v>42399.25</v>
      </c>
      <c r="N801">
        <v>1454479200</v>
      </c>
      <c r="O801" s="8">
        <f t="shared" si="50"/>
        <v>42403.25</v>
      </c>
      <c r="P801" t="b">
        <v>0</v>
      </c>
      <c r="Q801" t="b">
        <v>0</v>
      </c>
      <c r="R801" t="s">
        <v>33</v>
      </c>
      <c r="S801" s="4" t="s">
        <v>2038</v>
      </c>
      <c r="T801" t="s">
        <v>2039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8">
        <f t="shared" si="49"/>
        <v>42167.208333333328</v>
      </c>
      <c r="N802">
        <v>1434430800</v>
      </c>
      <c r="O802" s="8">
        <f t="shared" si="50"/>
        <v>42171.208333333328</v>
      </c>
      <c r="P802" t="b">
        <v>0</v>
      </c>
      <c r="Q802" t="b">
        <v>0</v>
      </c>
      <c r="R802" t="s">
        <v>23</v>
      </c>
      <c r="S802" s="4" t="s">
        <v>2034</v>
      </c>
      <c r="T802" t="s">
        <v>2035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8">
        <f t="shared" si="49"/>
        <v>43830.25</v>
      </c>
      <c r="N803">
        <v>1579672800</v>
      </c>
      <c r="O803" s="8">
        <f t="shared" si="50"/>
        <v>43852.25</v>
      </c>
      <c r="P803" t="b">
        <v>0</v>
      </c>
      <c r="Q803" t="b">
        <v>1</v>
      </c>
      <c r="R803" t="s">
        <v>122</v>
      </c>
      <c r="S803" s="4" t="s">
        <v>2053</v>
      </c>
      <c r="T803" t="s">
        <v>2054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8">
        <f t="shared" si="49"/>
        <v>43650.208333333328</v>
      </c>
      <c r="N804">
        <v>1562389200</v>
      </c>
      <c r="O804" s="8">
        <f t="shared" si="50"/>
        <v>43652.208333333328</v>
      </c>
      <c r="P804" t="b">
        <v>0</v>
      </c>
      <c r="Q804" t="b">
        <v>0</v>
      </c>
      <c r="R804" t="s">
        <v>122</v>
      </c>
      <c r="S804" s="4" t="s">
        <v>2053</v>
      </c>
      <c r="T804" t="s">
        <v>2054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8">
        <f t="shared" si="49"/>
        <v>43492.25</v>
      </c>
      <c r="N805">
        <v>1551506400</v>
      </c>
      <c r="O805" s="8">
        <f t="shared" si="50"/>
        <v>43526.25</v>
      </c>
      <c r="P805" t="b">
        <v>0</v>
      </c>
      <c r="Q805" t="b">
        <v>0</v>
      </c>
      <c r="R805" t="s">
        <v>33</v>
      </c>
      <c r="S805" s="4" t="s">
        <v>2038</v>
      </c>
      <c r="T805" t="s">
        <v>2039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8">
        <f t="shared" si="49"/>
        <v>43102.25</v>
      </c>
      <c r="N806">
        <v>1516600800</v>
      </c>
      <c r="O806" s="8">
        <f t="shared" si="50"/>
        <v>43122.25</v>
      </c>
      <c r="P806" t="b">
        <v>0</v>
      </c>
      <c r="Q806" t="b">
        <v>0</v>
      </c>
      <c r="R806" t="s">
        <v>23</v>
      </c>
      <c r="S806" s="4" t="s">
        <v>2034</v>
      </c>
      <c r="T806" t="s">
        <v>2035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8">
        <f t="shared" si="49"/>
        <v>41958.25</v>
      </c>
      <c r="N807">
        <v>1420437600</v>
      </c>
      <c r="O807" s="8">
        <f t="shared" si="50"/>
        <v>42009.25</v>
      </c>
      <c r="P807" t="b">
        <v>0</v>
      </c>
      <c r="Q807" t="b">
        <v>0</v>
      </c>
      <c r="R807" t="s">
        <v>42</v>
      </c>
      <c r="S807" s="4" t="s">
        <v>2040</v>
      </c>
      <c r="T807" t="s">
        <v>2041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8">
        <f t="shared" si="49"/>
        <v>40973.25</v>
      </c>
      <c r="N808">
        <v>1332997200</v>
      </c>
      <c r="O808" s="8">
        <f t="shared" si="50"/>
        <v>40997.208333333336</v>
      </c>
      <c r="P808" t="b">
        <v>0</v>
      </c>
      <c r="Q808" t="b">
        <v>1</v>
      </c>
      <c r="R808" t="s">
        <v>53</v>
      </c>
      <c r="S808" s="4" t="s">
        <v>2040</v>
      </c>
      <c r="T808" t="s">
        <v>2043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8">
        <f t="shared" si="49"/>
        <v>43753.208333333328</v>
      </c>
      <c r="N809">
        <v>1574920800</v>
      </c>
      <c r="O809" s="8">
        <f t="shared" si="50"/>
        <v>43797.25</v>
      </c>
      <c r="P809" t="b">
        <v>0</v>
      </c>
      <c r="Q809" t="b">
        <v>1</v>
      </c>
      <c r="R809" t="s">
        <v>33</v>
      </c>
      <c r="S809" s="4" t="s">
        <v>2038</v>
      </c>
      <c r="T809" t="s">
        <v>2039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8">
        <f t="shared" si="49"/>
        <v>42507.208333333328</v>
      </c>
      <c r="N810">
        <v>1464930000</v>
      </c>
      <c r="O810" s="8">
        <f t="shared" si="50"/>
        <v>42524.208333333328</v>
      </c>
      <c r="P810" t="b">
        <v>0</v>
      </c>
      <c r="Q810" t="b">
        <v>0</v>
      </c>
      <c r="R810" t="s">
        <v>17</v>
      </c>
      <c r="S810" s="4" t="s">
        <v>2032</v>
      </c>
      <c r="T810" t="s">
        <v>2033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8">
        <f t="shared" si="49"/>
        <v>41135.208333333336</v>
      </c>
      <c r="N811">
        <v>1345006800</v>
      </c>
      <c r="O811" s="8">
        <f t="shared" si="50"/>
        <v>41136.208333333336</v>
      </c>
      <c r="P811" t="b">
        <v>0</v>
      </c>
      <c r="Q811" t="b">
        <v>0</v>
      </c>
      <c r="R811" t="s">
        <v>42</v>
      </c>
      <c r="S811" s="4" t="s">
        <v>2040</v>
      </c>
      <c r="T811" t="s">
        <v>2041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8">
        <f t="shared" si="49"/>
        <v>43067.25</v>
      </c>
      <c r="N812">
        <v>1512712800</v>
      </c>
      <c r="O812" s="8">
        <f t="shared" si="50"/>
        <v>43077.25</v>
      </c>
      <c r="P812" t="b">
        <v>0</v>
      </c>
      <c r="Q812" t="b">
        <v>1</v>
      </c>
      <c r="R812" t="s">
        <v>33</v>
      </c>
      <c r="S812" s="4" t="s">
        <v>2038</v>
      </c>
      <c r="T812" t="s">
        <v>2039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8">
        <f t="shared" si="49"/>
        <v>42378.25</v>
      </c>
      <c r="N813">
        <v>1452492000</v>
      </c>
      <c r="O813" s="8">
        <f t="shared" si="50"/>
        <v>42380.25</v>
      </c>
      <c r="P813" t="b">
        <v>0</v>
      </c>
      <c r="Q813" t="b">
        <v>1</v>
      </c>
      <c r="R813" t="s">
        <v>89</v>
      </c>
      <c r="S813" s="4" t="s">
        <v>2049</v>
      </c>
      <c r="T813" t="s">
        <v>2050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8">
        <f t="shared" si="49"/>
        <v>43206.208333333328</v>
      </c>
      <c r="N814">
        <v>1524286800</v>
      </c>
      <c r="O814" s="8">
        <f t="shared" si="50"/>
        <v>43211.208333333328</v>
      </c>
      <c r="P814" t="b">
        <v>0</v>
      </c>
      <c r="Q814" t="b">
        <v>0</v>
      </c>
      <c r="R814" t="s">
        <v>68</v>
      </c>
      <c r="S814" s="4" t="s">
        <v>2046</v>
      </c>
      <c r="T814" t="s">
        <v>2047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8">
        <f t="shared" si="49"/>
        <v>41148.208333333336</v>
      </c>
      <c r="N815">
        <v>1346907600</v>
      </c>
      <c r="O815" s="8">
        <f t="shared" si="50"/>
        <v>41158.208333333336</v>
      </c>
      <c r="P815" t="b">
        <v>0</v>
      </c>
      <c r="Q815" t="b">
        <v>0</v>
      </c>
      <c r="R815" t="s">
        <v>89</v>
      </c>
      <c r="S815" s="4" t="s">
        <v>2049</v>
      </c>
      <c r="T815" t="s">
        <v>2050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8">
        <f t="shared" si="49"/>
        <v>42517.208333333328</v>
      </c>
      <c r="N816">
        <v>1464498000</v>
      </c>
      <c r="O816" s="8">
        <f t="shared" si="50"/>
        <v>42519.208333333328</v>
      </c>
      <c r="P816" t="b">
        <v>0</v>
      </c>
      <c r="Q816" t="b">
        <v>1</v>
      </c>
      <c r="R816" t="s">
        <v>23</v>
      </c>
      <c r="S816" s="4" t="s">
        <v>2034</v>
      </c>
      <c r="T816" t="s">
        <v>2035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8">
        <f t="shared" si="49"/>
        <v>43068.25</v>
      </c>
      <c r="N817">
        <v>1514181600</v>
      </c>
      <c r="O817" s="8">
        <f t="shared" si="50"/>
        <v>43094.25</v>
      </c>
      <c r="P817" t="b">
        <v>0</v>
      </c>
      <c r="Q817" t="b">
        <v>0</v>
      </c>
      <c r="R817" t="s">
        <v>23</v>
      </c>
      <c r="S817" s="4" t="s">
        <v>2034</v>
      </c>
      <c r="T817" t="s">
        <v>2035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8">
        <f t="shared" si="49"/>
        <v>41680.25</v>
      </c>
      <c r="N818">
        <v>1392184800</v>
      </c>
      <c r="O818" s="8">
        <f t="shared" si="50"/>
        <v>41682.25</v>
      </c>
      <c r="P818" t="b">
        <v>1</v>
      </c>
      <c r="Q818" t="b">
        <v>1</v>
      </c>
      <c r="R818" t="s">
        <v>33</v>
      </c>
      <c r="S818" s="4" t="s">
        <v>2038</v>
      </c>
      <c r="T818" t="s">
        <v>2039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8">
        <f t="shared" si="49"/>
        <v>43589.208333333328</v>
      </c>
      <c r="N819">
        <v>1559365200</v>
      </c>
      <c r="O819" s="8">
        <f t="shared" si="50"/>
        <v>43617.208333333328</v>
      </c>
      <c r="P819" t="b">
        <v>0</v>
      </c>
      <c r="Q819" t="b">
        <v>1</v>
      </c>
      <c r="R819" t="s">
        <v>68</v>
      </c>
      <c r="S819" s="4" t="s">
        <v>2046</v>
      </c>
      <c r="T819" t="s">
        <v>2047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8">
        <f t="shared" si="49"/>
        <v>43486.25</v>
      </c>
      <c r="N820">
        <v>1549173600</v>
      </c>
      <c r="O820" s="8">
        <f t="shared" si="50"/>
        <v>43499.25</v>
      </c>
      <c r="P820" t="b">
        <v>0</v>
      </c>
      <c r="Q820" t="b">
        <v>1</v>
      </c>
      <c r="R820" t="s">
        <v>33</v>
      </c>
      <c r="S820" s="4" t="s">
        <v>2038</v>
      </c>
      <c r="T820" t="s">
        <v>2039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8">
        <f t="shared" si="49"/>
        <v>41237.25</v>
      </c>
      <c r="N821">
        <v>1355032800</v>
      </c>
      <c r="O821" s="8">
        <f t="shared" si="50"/>
        <v>41252.25</v>
      </c>
      <c r="P821" t="b">
        <v>1</v>
      </c>
      <c r="Q821" t="b">
        <v>0</v>
      </c>
      <c r="R821" t="s">
        <v>89</v>
      </c>
      <c r="S821" s="4" t="s">
        <v>2049</v>
      </c>
      <c r="T821" t="s">
        <v>2050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8">
        <f t="shared" si="49"/>
        <v>43310.208333333328</v>
      </c>
      <c r="N822">
        <v>1533963600</v>
      </c>
      <c r="O822" s="8">
        <f t="shared" si="50"/>
        <v>43323.208333333328</v>
      </c>
      <c r="P822" t="b">
        <v>0</v>
      </c>
      <c r="Q822" t="b">
        <v>1</v>
      </c>
      <c r="R822" t="s">
        <v>23</v>
      </c>
      <c r="S822" s="4" t="s">
        <v>2034</v>
      </c>
      <c r="T822" t="s">
        <v>2035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8">
        <f t="shared" si="49"/>
        <v>42794.25</v>
      </c>
      <c r="N823">
        <v>1489381200</v>
      </c>
      <c r="O823" s="8">
        <f t="shared" si="50"/>
        <v>42807.208333333328</v>
      </c>
      <c r="P823" t="b">
        <v>0</v>
      </c>
      <c r="Q823" t="b">
        <v>0</v>
      </c>
      <c r="R823" t="s">
        <v>42</v>
      </c>
      <c r="S823" s="4" t="s">
        <v>2040</v>
      </c>
      <c r="T823" t="s">
        <v>2041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8">
        <f t="shared" si="49"/>
        <v>41698.25</v>
      </c>
      <c r="N824">
        <v>1395032400</v>
      </c>
      <c r="O824" s="8">
        <f t="shared" si="50"/>
        <v>41715.208333333336</v>
      </c>
      <c r="P824" t="b">
        <v>0</v>
      </c>
      <c r="Q824" t="b">
        <v>0</v>
      </c>
      <c r="R824" t="s">
        <v>23</v>
      </c>
      <c r="S824" s="4" t="s">
        <v>2034</v>
      </c>
      <c r="T824" t="s">
        <v>2035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8">
        <f t="shared" si="49"/>
        <v>41892.208333333336</v>
      </c>
      <c r="N825">
        <v>1412485200</v>
      </c>
      <c r="O825" s="8">
        <f t="shared" si="50"/>
        <v>41917.208333333336</v>
      </c>
      <c r="P825" t="b">
        <v>1</v>
      </c>
      <c r="Q825" t="b">
        <v>1</v>
      </c>
      <c r="R825" t="s">
        <v>23</v>
      </c>
      <c r="S825" s="4" t="s">
        <v>2034</v>
      </c>
      <c r="T825" t="s">
        <v>2035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8">
        <f t="shared" si="49"/>
        <v>40348.208333333336</v>
      </c>
      <c r="N826">
        <v>1279688400</v>
      </c>
      <c r="O826" s="8">
        <f t="shared" si="50"/>
        <v>40380.208333333336</v>
      </c>
      <c r="P826" t="b">
        <v>0</v>
      </c>
      <c r="Q826" t="b">
        <v>1</v>
      </c>
      <c r="R826" t="s">
        <v>68</v>
      </c>
      <c r="S826" s="4" t="s">
        <v>2046</v>
      </c>
      <c r="T826" t="s">
        <v>2047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8">
        <f t="shared" si="49"/>
        <v>42941.208333333328</v>
      </c>
      <c r="N827">
        <v>1501995600</v>
      </c>
      <c r="O827" s="8">
        <f t="shared" si="50"/>
        <v>42953.208333333328</v>
      </c>
      <c r="P827" t="b">
        <v>0</v>
      </c>
      <c r="Q827" t="b">
        <v>0</v>
      </c>
      <c r="R827" t="s">
        <v>100</v>
      </c>
      <c r="S827" s="4" t="s">
        <v>2040</v>
      </c>
      <c r="T827" t="s">
        <v>2051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8">
        <f t="shared" si="49"/>
        <v>40525.25</v>
      </c>
      <c r="N828">
        <v>1294639200</v>
      </c>
      <c r="O828" s="8">
        <f t="shared" si="50"/>
        <v>40553.25</v>
      </c>
      <c r="P828" t="b">
        <v>0</v>
      </c>
      <c r="Q828" t="b">
        <v>1</v>
      </c>
      <c r="R828" t="s">
        <v>33</v>
      </c>
      <c r="S828" s="4" t="s">
        <v>2038</v>
      </c>
      <c r="T828" t="s">
        <v>2039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8">
        <f t="shared" si="49"/>
        <v>40666.208333333336</v>
      </c>
      <c r="N829">
        <v>1305435600</v>
      </c>
      <c r="O829" s="8">
        <f t="shared" si="50"/>
        <v>40678.208333333336</v>
      </c>
      <c r="P829" t="b">
        <v>0</v>
      </c>
      <c r="Q829" t="b">
        <v>1</v>
      </c>
      <c r="R829" t="s">
        <v>53</v>
      </c>
      <c r="S829" s="4" t="s">
        <v>2040</v>
      </c>
      <c r="T829" t="s">
        <v>2043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8">
        <f t="shared" si="49"/>
        <v>43340.208333333328</v>
      </c>
      <c r="N830">
        <v>1537592400</v>
      </c>
      <c r="O830" s="8">
        <f t="shared" si="50"/>
        <v>43365.208333333328</v>
      </c>
      <c r="P830" t="b">
        <v>0</v>
      </c>
      <c r="Q830" t="b">
        <v>0</v>
      </c>
      <c r="R830" t="s">
        <v>33</v>
      </c>
      <c r="S830" s="4" t="s">
        <v>2038</v>
      </c>
      <c r="T830" t="s">
        <v>2039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8">
        <f t="shared" si="49"/>
        <v>42164.208333333328</v>
      </c>
      <c r="N831">
        <v>1435122000</v>
      </c>
      <c r="O831" s="8">
        <f t="shared" si="50"/>
        <v>42179.208333333328</v>
      </c>
      <c r="P831" t="b">
        <v>0</v>
      </c>
      <c r="Q831" t="b">
        <v>0</v>
      </c>
      <c r="R831" t="s">
        <v>33</v>
      </c>
      <c r="S831" s="4" t="s">
        <v>2038</v>
      </c>
      <c r="T831" t="s">
        <v>2039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8">
        <f t="shared" si="49"/>
        <v>43103.25</v>
      </c>
      <c r="N832">
        <v>1520056800</v>
      </c>
      <c r="O832" s="8">
        <f t="shared" si="50"/>
        <v>43162.25</v>
      </c>
      <c r="P832" t="b">
        <v>0</v>
      </c>
      <c r="Q832" t="b">
        <v>0</v>
      </c>
      <c r="R832" t="s">
        <v>33</v>
      </c>
      <c r="S832" s="4" t="s">
        <v>2038</v>
      </c>
      <c r="T832" t="s">
        <v>2039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8">
        <f t="shared" si="49"/>
        <v>40994.208333333336</v>
      </c>
      <c r="N833">
        <v>1335675600</v>
      </c>
      <c r="O833" s="8">
        <f t="shared" si="50"/>
        <v>41028.208333333336</v>
      </c>
      <c r="P833" t="b">
        <v>0</v>
      </c>
      <c r="Q833" t="b">
        <v>0</v>
      </c>
      <c r="R833" t="s">
        <v>122</v>
      </c>
      <c r="S833" s="4" t="s">
        <v>2053</v>
      </c>
      <c r="T833" t="s">
        <v>2054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8">
        <f t="shared" si="49"/>
        <v>42299.208333333328</v>
      </c>
      <c r="N834">
        <v>1448431200</v>
      </c>
      <c r="O834" s="8">
        <f t="shared" si="50"/>
        <v>42333.25</v>
      </c>
      <c r="P834" t="b">
        <v>1</v>
      </c>
      <c r="Q834" t="b">
        <v>0</v>
      </c>
      <c r="R834" t="s">
        <v>206</v>
      </c>
      <c r="S834" s="4" t="s">
        <v>2046</v>
      </c>
      <c r="T834" t="s">
        <v>2058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ROUND((E835/D835)*100,0)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8">
        <f t="shared" ref="M835:M898" si="53">(((L835/60)/60)/24)+DATE(1970,1,1)</f>
        <v>40588.25</v>
      </c>
      <c r="N835">
        <v>1298613600</v>
      </c>
      <c r="O835" s="8">
        <f t="shared" ref="O835:O898" si="54">(((N835/60)/60)/24)+DATE(1970,1,1)</f>
        <v>40599.25</v>
      </c>
      <c r="P835" t="b">
        <v>0</v>
      </c>
      <c r="Q835" t="b">
        <v>0</v>
      </c>
      <c r="R835" t="s">
        <v>206</v>
      </c>
      <c r="S835" s="4" t="s">
        <v>2046</v>
      </c>
      <c r="T835" t="s">
        <v>2058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ROUND(E836/H836,2)</f>
        <v>94.35</v>
      </c>
      <c r="J836" t="s">
        <v>21</v>
      </c>
      <c r="K836" t="s">
        <v>22</v>
      </c>
      <c r="L836">
        <v>1371963600</v>
      </c>
      <c r="M836" s="8">
        <f t="shared" si="53"/>
        <v>41448.208333333336</v>
      </c>
      <c r="N836">
        <v>1372482000</v>
      </c>
      <c r="O836" s="8">
        <f t="shared" si="54"/>
        <v>41454.208333333336</v>
      </c>
      <c r="P836" t="b">
        <v>0</v>
      </c>
      <c r="Q836" t="b">
        <v>0</v>
      </c>
      <c r="R836" t="s">
        <v>33</v>
      </c>
      <c r="S836" s="4" t="s">
        <v>2038</v>
      </c>
      <c r="T836" t="s">
        <v>2039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 s="8">
        <f t="shared" si="53"/>
        <v>42063.25</v>
      </c>
      <c r="N837">
        <v>1425621600</v>
      </c>
      <c r="O837" s="8">
        <f t="shared" si="54"/>
        <v>42069.25</v>
      </c>
      <c r="P837" t="b">
        <v>0</v>
      </c>
      <c r="Q837" t="b">
        <v>0</v>
      </c>
      <c r="R837" t="s">
        <v>28</v>
      </c>
      <c r="S837" s="4" t="s">
        <v>2036</v>
      </c>
      <c r="T837" t="s">
        <v>2037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8">
        <f t="shared" si="53"/>
        <v>40214.25</v>
      </c>
      <c r="N838">
        <v>1266300000</v>
      </c>
      <c r="O838" s="8">
        <f t="shared" si="54"/>
        <v>40225.25</v>
      </c>
      <c r="P838" t="b">
        <v>0</v>
      </c>
      <c r="Q838" t="b">
        <v>0</v>
      </c>
      <c r="R838" t="s">
        <v>60</v>
      </c>
      <c r="S838" s="4" t="s">
        <v>2034</v>
      </c>
      <c r="T838" t="s">
        <v>2044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8">
        <f t="shared" si="53"/>
        <v>40629.208333333336</v>
      </c>
      <c r="N839">
        <v>1305867600</v>
      </c>
      <c r="O839" s="8">
        <f t="shared" si="54"/>
        <v>40683.208333333336</v>
      </c>
      <c r="P839" t="b">
        <v>0</v>
      </c>
      <c r="Q839" t="b">
        <v>0</v>
      </c>
      <c r="R839" t="s">
        <v>159</v>
      </c>
      <c r="S839" s="4" t="s">
        <v>2034</v>
      </c>
      <c r="T839" t="s">
        <v>2057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8">
        <f t="shared" si="53"/>
        <v>43370.208333333328</v>
      </c>
      <c r="N840">
        <v>1538802000</v>
      </c>
      <c r="O840" s="8">
        <f t="shared" si="54"/>
        <v>43379.208333333328</v>
      </c>
      <c r="P840" t="b">
        <v>0</v>
      </c>
      <c r="Q840" t="b">
        <v>0</v>
      </c>
      <c r="R840" t="s">
        <v>33</v>
      </c>
      <c r="S840" s="4" t="s">
        <v>2038</v>
      </c>
      <c r="T840" t="s">
        <v>2039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8">
        <f t="shared" si="53"/>
        <v>41715.208333333336</v>
      </c>
      <c r="N841">
        <v>1398920400</v>
      </c>
      <c r="O841" s="8">
        <f t="shared" si="54"/>
        <v>41760.208333333336</v>
      </c>
      <c r="P841" t="b">
        <v>0</v>
      </c>
      <c r="Q841" t="b">
        <v>1</v>
      </c>
      <c r="R841" t="s">
        <v>42</v>
      </c>
      <c r="S841" s="4" t="s">
        <v>2040</v>
      </c>
      <c r="T841" t="s">
        <v>2041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8">
        <f t="shared" si="53"/>
        <v>41836.208333333336</v>
      </c>
      <c r="N842">
        <v>1405659600</v>
      </c>
      <c r="O842" s="8">
        <f t="shared" si="54"/>
        <v>41838.208333333336</v>
      </c>
      <c r="P842" t="b">
        <v>0</v>
      </c>
      <c r="Q842" t="b">
        <v>1</v>
      </c>
      <c r="R842" t="s">
        <v>33</v>
      </c>
      <c r="S842" s="4" t="s">
        <v>2038</v>
      </c>
      <c r="T842" t="s">
        <v>2039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8">
        <f t="shared" si="53"/>
        <v>42419.25</v>
      </c>
      <c r="N843">
        <v>1457244000</v>
      </c>
      <c r="O843" s="8">
        <f t="shared" si="54"/>
        <v>42435.25</v>
      </c>
      <c r="P843" t="b">
        <v>0</v>
      </c>
      <c r="Q843" t="b">
        <v>0</v>
      </c>
      <c r="R843" t="s">
        <v>28</v>
      </c>
      <c r="S843" s="4" t="s">
        <v>2036</v>
      </c>
      <c r="T843" t="s">
        <v>2037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8">
        <f t="shared" si="53"/>
        <v>43266.208333333328</v>
      </c>
      <c r="N844">
        <v>1529298000</v>
      </c>
      <c r="O844" s="8">
        <f t="shared" si="54"/>
        <v>43269.208333333328</v>
      </c>
      <c r="P844" t="b">
        <v>0</v>
      </c>
      <c r="Q844" t="b">
        <v>0</v>
      </c>
      <c r="R844" t="s">
        <v>65</v>
      </c>
      <c r="S844" s="4" t="s">
        <v>2036</v>
      </c>
      <c r="T844" t="s">
        <v>2045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8">
        <f t="shared" si="53"/>
        <v>43338.208333333328</v>
      </c>
      <c r="N845">
        <v>1535778000</v>
      </c>
      <c r="O845" s="8">
        <f t="shared" si="54"/>
        <v>43344.208333333328</v>
      </c>
      <c r="P845" t="b">
        <v>0</v>
      </c>
      <c r="Q845" t="b">
        <v>0</v>
      </c>
      <c r="R845" t="s">
        <v>122</v>
      </c>
      <c r="S845" s="4" t="s">
        <v>2053</v>
      </c>
      <c r="T845" t="s">
        <v>2054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8">
        <f t="shared" si="53"/>
        <v>40930.25</v>
      </c>
      <c r="N846">
        <v>1327471200</v>
      </c>
      <c r="O846" s="8">
        <f t="shared" si="54"/>
        <v>40933.25</v>
      </c>
      <c r="P846" t="b">
        <v>0</v>
      </c>
      <c r="Q846" t="b">
        <v>0</v>
      </c>
      <c r="R846" t="s">
        <v>42</v>
      </c>
      <c r="S846" s="4" t="s">
        <v>2040</v>
      </c>
      <c r="T846" t="s">
        <v>2041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8">
        <f t="shared" si="53"/>
        <v>43235.208333333328</v>
      </c>
      <c r="N847">
        <v>1529557200</v>
      </c>
      <c r="O847" s="8">
        <f t="shared" si="54"/>
        <v>43272.208333333328</v>
      </c>
      <c r="P847" t="b">
        <v>0</v>
      </c>
      <c r="Q847" t="b">
        <v>0</v>
      </c>
      <c r="R847" t="s">
        <v>28</v>
      </c>
      <c r="S847" s="4" t="s">
        <v>2036</v>
      </c>
      <c r="T847" t="s">
        <v>2037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8">
        <f t="shared" si="53"/>
        <v>43302.208333333328</v>
      </c>
      <c r="N848">
        <v>1535259600</v>
      </c>
      <c r="O848" s="8">
        <f t="shared" si="54"/>
        <v>43338.208333333328</v>
      </c>
      <c r="P848" t="b">
        <v>1</v>
      </c>
      <c r="Q848" t="b">
        <v>1</v>
      </c>
      <c r="R848" t="s">
        <v>28</v>
      </c>
      <c r="S848" s="4" t="s">
        <v>2036</v>
      </c>
      <c r="T848" t="s">
        <v>2037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8">
        <f t="shared" si="53"/>
        <v>43107.25</v>
      </c>
      <c r="N849">
        <v>1515564000</v>
      </c>
      <c r="O849" s="8">
        <f t="shared" si="54"/>
        <v>43110.25</v>
      </c>
      <c r="P849" t="b">
        <v>0</v>
      </c>
      <c r="Q849" t="b">
        <v>0</v>
      </c>
      <c r="R849" t="s">
        <v>17</v>
      </c>
      <c r="S849" s="4" t="s">
        <v>2032</v>
      </c>
      <c r="T849" t="s">
        <v>2033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8">
        <f t="shared" si="53"/>
        <v>40341.208333333336</v>
      </c>
      <c r="N850">
        <v>1277096400</v>
      </c>
      <c r="O850" s="8">
        <f t="shared" si="54"/>
        <v>40350.208333333336</v>
      </c>
      <c r="P850" t="b">
        <v>0</v>
      </c>
      <c r="Q850" t="b">
        <v>0</v>
      </c>
      <c r="R850" t="s">
        <v>53</v>
      </c>
      <c r="S850" s="4" t="s">
        <v>2040</v>
      </c>
      <c r="T850" t="s">
        <v>2043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8">
        <f t="shared" si="53"/>
        <v>40948.25</v>
      </c>
      <c r="N851">
        <v>1329026400</v>
      </c>
      <c r="O851" s="8">
        <f t="shared" si="54"/>
        <v>40951.25</v>
      </c>
      <c r="P851" t="b">
        <v>0</v>
      </c>
      <c r="Q851" t="b">
        <v>1</v>
      </c>
      <c r="R851" t="s">
        <v>60</v>
      </c>
      <c r="S851" s="4" t="s">
        <v>2034</v>
      </c>
      <c r="T851" t="s">
        <v>2044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8">
        <f t="shared" si="53"/>
        <v>40866.25</v>
      </c>
      <c r="N852">
        <v>1322978400</v>
      </c>
      <c r="O852" s="8">
        <f t="shared" si="54"/>
        <v>40881.25</v>
      </c>
      <c r="P852" t="b">
        <v>1</v>
      </c>
      <c r="Q852" t="b">
        <v>0</v>
      </c>
      <c r="R852" t="s">
        <v>23</v>
      </c>
      <c r="S852" s="4" t="s">
        <v>2034</v>
      </c>
      <c r="T852" t="s">
        <v>2035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8">
        <f t="shared" si="53"/>
        <v>41031.208333333336</v>
      </c>
      <c r="N853">
        <v>1338786000</v>
      </c>
      <c r="O853" s="8">
        <f t="shared" si="54"/>
        <v>41064.208333333336</v>
      </c>
      <c r="P853" t="b">
        <v>0</v>
      </c>
      <c r="Q853" t="b">
        <v>0</v>
      </c>
      <c r="R853" t="s">
        <v>50</v>
      </c>
      <c r="S853" s="4" t="s">
        <v>2034</v>
      </c>
      <c r="T853" t="s">
        <v>2042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8">
        <f t="shared" si="53"/>
        <v>40740.208333333336</v>
      </c>
      <c r="N854">
        <v>1311656400</v>
      </c>
      <c r="O854" s="8">
        <f t="shared" si="54"/>
        <v>40750.208333333336</v>
      </c>
      <c r="P854" t="b">
        <v>0</v>
      </c>
      <c r="Q854" t="b">
        <v>1</v>
      </c>
      <c r="R854" t="s">
        <v>89</v>
      </c>
      <c r="S854" s="4" t="s">
        <v>2049</v>
      </c>
      <c r="T854" t="s">
        <v>2050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8">
        <f t="shared" si="53"/>
        <v>40714.208333333336</v>
      </c>
      <c r="N855">
        <v>1308978000</v>
      </c>
      <c r="O855" s="8">
        <f t="shared" si="54"/>
        <v>40719.208333333336</v>
      </c>
      <c r="P855" t="b">
        <v>0</v>
      </c>
      <c r="Q855" t="b">
        <v>1</v>
      </c>
      <c r="R855" t="s">
        <v>60</v>
      </c>
      <c r="S855" s="4" t="s">
        <v>2034</v>
      </c>
      <c r="T855" t="s">
        <v>2044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8">
        <f t="shared" si="53"/>
        <v>43787.25</v>
      </c>
      <c r="N856">
        <v>1576389600</v>
      </c>
      <c r="O856" s="8">
        <f t="shared" si="54"/>
        <v>43814.25</v>
      </c>
      <c r="P856" t="b">
        <v>0</v>
      </c>
      <c r="Q856" t="b">
        <v>0</v>
      </c>
      <c r="R856" t="s">
        <v>119</v>
      </c>
      <c r="S856" s="4" t="s">
        <v>2046</v>
      </c>
      <c r="T856" t="s">
        <v>2052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8">
        <f t="shared" si="53"/>
        <v>40712.208333333336</v>
      </c>
      <c r="N857">
        <v>1311051600</v>
      </c>
      <c r="O857" s="8">
        <f t="shared" si="54"/>
        <v>40743.208333333336</v>
      </c>
      <c r="P857" t="b">
        <v>0</v>
      </c>
      <c r="Q857" t="b">
        <v>0</v>
      </c>
      <c r="R857" t="s">
        <v>33</v>
      </c>
      <c r="S857" s="4" t="s">
        <v>2038</v>
      </c>
      <c r="T857" t="s">
        <v>2039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8">
        <f t="shared" si="53"/>
        <v>41023.208333333336</v>
      </c>
      <c r="N858">
        <v>1336712400</v>
      </c>
      <c r="O858" s="8">
        <f t="shared" si="54"/>
        <v>41040.208333333336</v>
      </c>
      <c r="P858" t="b">
        <v>0</v>
      </c>
      <c r="Q858" t="b">
        <v>0</v>
      </c>
      <c r="R858" t="s">
        <v>17</v>
      </c>
      <c r="S858" s="4" t="s">
        <v>2032</v>
      </c>
      <c r="T858" t="s">
        <v>2033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8">
        <f t="shared" si="53"/>
        <v>40944.25</v>
      </c>
      <c r="N859">
        <v>1330408800</v>
      </c>
      <c r="O859" s="8">
        <f t="shared" si="54"/>
        <v>40967.25</v>
      </c>
      <c r="P859" t="b">
        <v>1</v>
      </c>
      <c r="Q859" t="b">
        <v>0</v>
      </c>
      <c r="R859" t="s">
        <v>100</v>
      </c>
      <c r="S859" s="4" t="s">
        <v>2040</v>
      </c>
      <c r="T859" t="s">
        <v>2051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8">
        <f t="shared" si="53"/>
        <v>43211.208333333328</v>
      </c>
      <c r="N860">
        <v>1524891600</v>
      </c>
      <c r="O860" s="8">
        <f t="shared" si="54"/>
        <v>43218.208333333328</v>
      </c>
      <c r="P860" t="b">
        <v>1</v>
      </c>
      <c r="Q860" t="b">
        <v>0</v>
      </c>
      <c r="R860" t="s">
        <v>17</v>
      </c>
      <c r="S860" s="4" t="s">
        <v>2032</v>
      </c>
      <c r="T860" t="s">
        <v>2033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8">
        <f t="shared" si="53"/>
        <v>41334.25</v>
      </c>
      <c r="N861">
        <v>1363669200</v>
      </c>
      <c r="O861" s="8">
        <f t="shared" si="54"/>
        <v>41352.208333333336</v>
      </c>
      <c r="P861" t="b">
        <v>0</v>
      </c>
      <c r="Q861" t="b">
        <v>1</v>
      </c>
      <c r="R861" t="s">
        <v>33</v>
      </c>
      <c r="S861" s="4" t="s">
        <v>2038</v>
      </c>
      <c r="T861" t="s">
        <v>2039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8">
        <f t="shared" si="53"/>
        <v>43515.25</v>
      </c>
      <c r="N862">
        <v>1551420000</v>
      </c>
      <c r="O862" s="8">
        <f t="shared" si="54"/>
        <v>43525.25</v>
      </c>
      <c r="P862" t="b">
        <v>0</v>
      </c>
      <c r="Q862" t="b">
        <v>1</v>
      </c>
      <c r="R862" t="s">
        <v>65</v>
      </c>
      <c r="S862" s="4" t="s">
        <v>2036</v>
      </c>
      <c r="T862" t="s">
        <v>2045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8">
        <f t="shared" si="53"/>
        <v>40258.208333333336</v>
      </c>
      <c r="N863">
        <v>1269838800</v>
      </c>
      <c r="O863" s="8">
        <f t="shared" si="54"/>
        <v>40266.208333333336</v>
      </c>
      <c r="P863" t="b">
        <v>0</v>
      </c>
      <c r="Q863" t="b">
        <v>0</v>
      </c>
      <c r="R863" t="s">
        <v>33</v>
      </c>
      <c r="S863" s="4" t="s">
        <v>2038</v>
      </c>
      <c r="T863" t="s">
        <v>2039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8">
        <f t="shared" si="53"/>
        <v>40756.208333333336</v>
      </c>
      <c r="N864">
        <v>1312520400</v>
      </c>
      <c r="O864" s="8">
        <f t="shared" si="54"/>
        <v>40760.208333333336</v>
      </c>
      <c r="P864" t="b">
        <v>0</v>
      </c>
      <c r="Q864" t="b">
        <v>0</v>
      </c>
      <c r="R864" t="s">
        <v>33</v>
      </c>
      <c r="S864" s="4" t="s">
        <v>2038</v>
      </c>
      <c r="T864" t="s">
        <v>2039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8">
        <f t="shared" si="53"/>
        <v>42172.208333333328</v>
      </c>
      <c r="N865">
        <v>1436504400</v>
      </c>
      <c r="O865" s="8">
        <f t="shared" si="54"/>
        <v>42195.208333333328</v>
      </c>
      <c r="P865" t="b">
        <v>0</v>
      </c>
      <c r="Q865" t="b">
        <v>1</v>
      </c>
      <c r="R865" t="s">
        <v>269</v>
      </c>
      <c r="S865" s="4" t="s">
        <v>2040</v>
      </c>
      <c r="T865" t="s">
        <v>2059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8">
        <f t="shared" si="53"/>
        <v>42601.208333333328</v>
      </c>
      <c r="N866">
        <v>1472014800</v>
      </c>
      <c r="O866" s="8">
        <f t="shared" si="54"/>
        <v>42606.208333333328</v>
      </c>
      <c r="P866" t="b">
        <v>0</v>
      </c>
      <c r="Q866" t="b">
        <v>0</v>
      </c>
      <c r="R866" t="s">
        <v>100</v>
      </c>
      <c r="S866" s="4" t="s">
        <v>2040</v>
      </c>
      <c r="T866" t="s">
        <v>2051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8">
        <f t="shared" si="53"/>
        <v>41897.208333333336</v>
      </c>
      <c r="N867">
        <v>1411534800</v>
      </c>
      <c r="O867" s="8">
        <f t="shared" si="54"/>
        <v>41906.208333333336</v>
      </c>
      <c r="P867" t="b">
        <v>0</v>
      </c>
      <c r="Q867" t="b">
        <v>0</v>
      </c>
      <c r="R867" t="s">
        <v>33</v>
      </c>
      <c r="S867" s="4" t="s">
        <v>2038</v>
      </c>
      <c r="T867" t="s">
        <v>2039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8">
        <f t="shared" si="53"/>
        <v>40671.208333333336</v>
      </c>
      <c r="N868">
        <v>1304917200</v>
      </c>
      <c r="O868" s="8">
        <f t="shared" si="54"/>
        <v>40672.208333333336</v>
      </c>
      <c r="P868" t="b">
        <v>0</v>
      </c>
      <c r="Q868" t="b">
        <v>0</v>
      </c>
      <c r="R868" t="s">
        <v>122</v>
      </c>
      <c r="S868" s="4" t="s">
        <v>2053</v>
      </c>
      <c r="T868" t="s">
        <v>2054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8">
        <f t="shared" si="53"/>
        <v>43382.208333333328</v>
      </c>
      <c r="N869">
        <v>1539579600</v>
      </c>
      <c r="O869" s="8">
        <f t="shared" si="54"/>
        <v>43388.208333333328</v>
      </c>
      <c r="P869" t="b">
        <v>0</v>
      </c>
      <c r="Q869" t="b">
        <v>0</v>
      </c>
      <c r="R869" t="s">
        <v>17</v>
      </c>
      <c r="S869" s="4" t="s">
        <v>2032</v>
      </c>
      <c r="T869" t="s">
        <v>2033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8">
        <f t="shared" si="53"/>
        <v>41559.208333333336</v>
      </c>
      <c r="N870">
        <v>1382504400</v>
      </c>
      <c r="O870" s="8">
        <f t="shared" si="54"/>
        <v>41570.208333333336</v>
      </c>
      <c r="P870" t="b">
        <v>0</v>
      </c>
      <c r="Q870" t="b">
        <v>0</v>
      </c>
      <c r="R870" t="s">
        <v>33</v>
      </c>
      <c r="S870" s="4" t="s">
        <v>2038</v>
      </c>
      <c r="T870" t="s">
        <v>2039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8">
        <f t="shared" si="53"/>
        <v>40350.208333333336</v>
      </c>
      <c r="N871">
        <v>1278306000</v>
      </c>
      <c r="O871" s="8">
        <f t="shared" si="54"/>
        <v>40364.208333333336</v>
      </c>
      <c r="P871" t="b">
        <v>0</v>
      </c>
      <c r="Q871" t="b">
        <v>0</v>
      </c>
      <c r="R871" t="s">
        <v>53</v>
      </c>
      <c r="S871" s="4" t="s">
        <v>2040</v>
      </c>
      <c r="T871" t="s">
        <v>2043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8">
        <f t="shared" si="53"/>
        <v>42240.208333333328</v>
      </c>
      <c r="N872">
        <v>1442552400</v>
      </c>
      <c r="O872" s="8">
        <f t="shared" si="54"/>
        <v>42265.208333333328</v>
      </c>
      <c r="P872" t="b">
        <v>0</v>
      </c>
      <c r="Q872" t="b">
        <v>0</v>
      </c>
      <c r="R872" t="s">
        <v>33</v>
      </c>
      <c r="S872" s="4" t="s">
        <v>2038</v>
      </c>
      <c r="T872" t="s">
        <v>2039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8">
        <f t="shared" si="53"/>
        <v>43040.208333333328</v>
      </c>
      <c r="N873">
        <v>1511071200</v>
      </c>
      <c r="O873" s="8">
        <f t="shared" si="54"/>
        <v>43058.25</v>
      </c>
      <c r="P873" t="b">
        <v>0</v>
      </c>
      <c r="Q873" t="b">
        <v>1</v>
      </c>
      <c r="R873" t="s">
        <v>33</v>
      </c>
      <c r="S873" s="4" t="s">
        <v>2038</v>
      </c>
      <c r="T873" t="s">
        <v>2039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8">
        <f t="shared" si="53"/>
        <v>43346.208333333328</v>
      </c>
      <c r="N874">
        <v>1536382800</v>
      </c>
      <c r="O874" s="8">
        <f t="shared" si="54"/>
        <v>43351.208333333328</v>
      </c>
      <c r="P874" t="b">
        <v>0</v>
      </c>
      <c r="Q874" t="b">
        <v>0</v>
      </c>
      <c r="R874" t="s">
        <v>474</v>
      </c>
      <c r="S874" s="4" t="s">
        <v>2040</v>
      </c>
      <c r="T874" t="s">
        <v>2062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8">
        <f t="shared" si="53"/>
        <v>41647.25</v>
      </c>
      <c r="N875">
        <v>1389592800</v>
      </c>
      <c r="O875" s="8">
        <f t="shared" si="54"/>
        <v>41652.25</v>
      </c>
      <c r="P875" t="b">
        <v>0</v>
      </c>
      <c r="Q875" t="b">
        <v>0</v>
      </c>
      <c r="R875" t="s">
        <v>122</v>
      </c>
      <c r="S875" s="4" t="s">
        <v>2053</v>
      </c>
      <c r="T875" t="s">
        <v>2054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8">
        <f t="shared" si="53"/>
        <v>40291.208333333336</v>
      </c>
      <c r="N876">
        <v>1275282000</v>
      </c>
      <c r="O876" s="8">
        <f t="shared" si="54"/>
        <v>40329.208333333336</v>
      </c>
      <c r="P876" t="b">
        <v>0</v>
      </c>
      <c r="Q876" t="b">
        <v>1</v>
      </c>
      <c r="R876" t="s">
        <v>122</v>
      </c>
      <c r="S876" s="4" t="s">
        <v>2053</v>
      </c>
      <c r="T876" t="s">
        <v>2054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8">
        <f t="shared" si="53"/>
        <v>40556.25</v>
      </c>
      <c r="N877">
        <v>1294984800</v>
      </c>
      <c r="O877" s="8">
        <f t="shared" si="54"/>
        <v>40557.25</v>
      </c>
      <c r="P877" t="b">
        <v>0</v>
      </c>
      <c r="Q877" t="b">
        <v>0</v>
      </c>
      <c r="R877" t="s">
        <v>23</v>
      </c>
      <c r="S877" s="4" t="s">
        <v>2034</v>
      </c>
      <c r="T877" t="s">
        <v>2035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8">
        <f t="shared" si="53"/>
        <v>43624.208333333328</v>
      </c>
      <c r="N878">
        <v>1562043600</v>
      </c>
      <c r="O878" s="8">
        <f t="shared" si="54"/>
        <v>43648.208333333328</v>
      </c>
      <c r="P878" t="b">
        <v>0</v>
      </c>
      <c r="Q878" t="b">
        <v>0</v>
      </c>
      <c r="R878" t="s">
        <v>122</v>
      </c>
      <c r="S878" s="4" t="s">
        <v>2053</v>
      </c>
      <c r="T878" t="s">
        <v>2054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8">
        <f t="shared" si="53"/>
        <v>42577.208333333328</v>
      </c>
      <c r="N879">
        <v>1469595600</v>
      </c>
      <c r="O879" s="8">
        <f t="shared" si="54"/>
        <v>42578.208333333328</v>
      </c>
      <c r="P879" t="b">
        <v>0</v>
      </c>
      <c r="Q879" t="b">
        <v>0</v>
      </c>
      <c r="R879" t="s">
        <v>17</v>
      </c>
      <c r="S879" s="4" t="s">
        <v>2032</v>
      </c>
      <c r="T879" t="s">
        <v>2033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8">
        <f t="shared" si="53"/>
        <v>43845.25</v>
      </c>
      <c r="N880">
        <v>1581141600</v>
      </c>
      <c r="O880" s="8">
        <f t="shared" si="54"/>
        <v>43869.25</v>
      </c>
      <c r="P880" t="b">
        <v>0</v>
      </c>
      <c r="Q880" t="b">
        <v>0</v>
      </c>
      <c r="R880" t="s">
        <v>148</v>
      </c>
      <c r="S880" s="4" t="s">
        <v>2034</v>
      </c>
      <c r="T880" t="s">
        <v>2056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8">
        <f t="shared" si="53"/>
        <v>42788.25</v>
      </c>
      <c r="N881">
        <v>1488520800</v>
      </c>
      <c r="O881" s="8">
        <f t="shared" si="54"/>
        <v>42797.25</v>
      </c>
      <c r="P881" t="b">
        <v>0</v>
      </c>
      <c r="Q881" t="b">
        <v>0</v>
      </c>
      <c r="R881" t="s">
        <v>68</v>
      </c>
      <c r="S881" s="4" t="s">
        <v>2046</v>
      </c>
      <c r="T881" t="s">
        <v>2047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8">
        <f t="shared" si="53"/>
        <v>43667.208333333328</v>
      </c>
      <c r="N882">
        <v>1563858000</v>
      </c>
      <c r="O882" s="8">
        <f t="shared" si="54"/>
        <v>43669.208333333328</v>
      </c>
      <c r="P882" t="b">
        <v>0</v>
      </c>
      <c r="Q882" t="b">
        <v>0</v>
      </c>
      <c r="R882" t="s">
        <v>50</v>
      </c>
      <c r="S882" s="4" t="s">
        <v>2034</v>
      </c>
      <c r="T882" t="s">
        <v>2042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8">
        <f t="shared" si="53"/>
        <v>42194.208333333328</v>
      </c>
      <c r="N883">
        <v>1438923600</v>
      </c>
      <c r="O883" s="8">
        <f t="shared" si="54"/>
        <v>42223.208333333328</v>
      </c>
      <c r="P883" t="b">
        <v>0</v>
      </c>
      <c r="Q883" t="b">
        <v>1</v>
      </c>
      <c r="R883" t="s">
        <v>33</v>
      </c>
      <c r="S883" s="4" t="s">
        <v>2038</v>
      </c>
      <c r="T883" t="s">
        <v>2039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8">
        <f t="shared" si="53"/>
        <v>42025.25</v>
      </c>
      <c r="N884">
        <v>1422165600</v>
      </c>
      <c r="O884" s="8">
        <f t="shared" si="54"/>
        <v>42029.25</v>
      </c>
      <c r="P884" t="b">
        <v>0</v>
      </c>
      <c r="Q884" t="b">
        <v>0</v>
      </c>
      <c r="R884" t="s">
        <v>33</v>
      </c>
      <c r="S884" s="4" t="s">
        <v>2038</v>
      </c>
      <c r="T884" t="s">
        <v>2039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8">
        <f t="shared" si="53"/>
        <v>40323.208333333336</v>
      </c>
      <c r="N885">
        <v>1277874000</v>
      </c>
      <c r="O885" s="8">
        <f t="shared" si="54"/>
        <v>40359.208333333336</v>
      </c>
      <c r="P885" t="b">
        <v>0</v>
      </c>
      <c r="Q885" t="b">
        <v>0</v>
      </c>
      <c r="R885" t="s">
        <v>100</v>
      </c>
      <c r="S885" s="4" t="s">
        <v>2040</v>
      </c>
      <c r="T885" t="s">
        <v>2051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8">
        <f t="shared" si="53"/>
        <v>41763.208333333336</v>
      </c>
      <c r="N886">
        <v>1399352400</v>
      </c>
      <c r="O886" s="8">
        <f t="shared" si="54"/>
        <v>41765.208333333336</v>
      </c>
      <c r="P886" t="b">
        <v>0</v>
      </c>
      <c r="Q886" t="b">
        <v>1</v>
      </c>
      <c r="R886" t="s">
        <v>33</v>
      </c>
      <c r="S886" s="4" t="s">
        <v>2038</v>
      </c>
      <c r="T886" t="s">
        <v>2039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8">
        <f t="shared" si="53"/>
        <v>40335.208333333336</v>
      </c>
      <c r="N887">
        <v>1279083600</v>
      </c>
      <c r="O887" s="8">
        <f t="shared" si="54"/>
        <v>40373.208333333336</v>
      </c>
      <c r="P887" t="b">
        <v>0</v>
      </c>
      <c r="Q887" t="b">
        <v>0</v>
      </c>
      <c r="R887" t="s">
        <v>33</v>
      </c>
      <c r="S887" s="4" t="s">
        <v>2038</v>
      </c>
      <c r="T887" t="s">
        <v>2039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8">
        <f t="shared" si="53"/>
        <v>40416.208333333336</v>
      </c>
      <c r="N888">
        <v>1284354000</v>
      </c>
      <c r="O888" s="8">
        <f t="shared" si="54"/>
        <v>40434.208333333336</v>
      </c>
      <c r="P888" t="b">
        <v>0</v>
      </c>
      <c r="Q888" t="b">
        <v>0</v>
      </c>
      <c r="R888" t="s">
        <v>60</v>
      </c>
      <c r="S888" s="4" t="s">
        <v>2034</v>
      </c>
      <c r="T888" t="s">
        <v>2044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8">
        <f t="shared" si="53"/>
        <v>42202.208333333328</v>
      </c>
      <c r="N889">
        <v>1441170000</v>
      </c>
      <c r="O889" s="8">
        <f t="shared" si="54"/>
        <v>42249.208333333328</v>
      </c>
      <c r="P889" t="b">
        <v>0</v>
      </c>
      <c r="Q889" t="b">
        <v>1</v>
      </c>
      <c r="R889" t="s">
        <v>33</v>
      </c>
      <c r="S889" s="4" t="s">
        <v>2038</v>
      </c>
      <c r="T889" t="s">
        <v>2039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8">
        <f t="shared" si="53"/>
        <v>42836.208333333328</v>
      </c>
      <c r="N890">
        <v>1493528400</v>
      </c>
      <c r="O890" s="8">
        <f t="shared" si="54"/>
        <v>42855.208333333328</v>
      </c>
      <c r="P890" t="b">
        <v>0</v>
      </c>
      <c r="Q890" t="b">
        <v>0</v>
      </c>
      <c r="R890" t="s">
        <v>33</v>
      </c>
      <c r="S890" s="4" t="s">
        <v>2038</v>
      </c>
      <c r="T890" t="s">
        <v>2039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8">
        <f t="shared" si="53"/>
        <v>41710.208333333336</v>
      </c>
      <c r="N891">
        <v>1395205200</v>
      </c>
      <c r="O891" s="8">
        <f t="shared" si="54"/>
        <v>41717.208333333336</v>
      </c>
      <c r="P891" t="b">
        <v>0</v>
      </c>
      <c r="Q891" t="b">
        <v>1</v>
      </c>
      <c r="R891" t="s">
        <v>50</v>
      </c>
      <c r="S891" s="4" t="s">
        <v>2034</v>
      </c>
      <c r="T891" t="s">
        <v>2042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8">
        <f t="shared" si="53"/>
        <v>43640.208333333328</v>
      </c>
      <c r="N892">
        <v>1561438800</v>
      </c>
      <c r="O892" s="8">
        <f t="shared" si="54"/>
        <v>43641.208333333328</v>
      </c>
      <c r="P892" t="b">
        <v>0</v>
      </c>
      <c r="Q892" t="b">
        <v>0</v>
      </c>
      <c r="R892" t="s">
        <v>60</v>
      </c>
      <c r="S892" s="4" t="s">
        <v>2034</v>
      </c>
      <c r="T892" t="s">
        <v>2044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8">
        <f t="shared" si="53"/>
        <v>40880.25</v>
      </c>
      <c r="N893">
        <v>1326693600</v>
      </c>
      <c r="O893" s="8">
        <f t="shared" si="54"/>
        <v>40924.25</v>
      </c>
      <c r="P893" t="b">
        <v>0</v>
      </c>
      <c r="Q893" t="b">
        <v>0</v>
      </c>
      <c r="R893" t="s">
        <v>42</v>
      </c>
      <c r="S893" s="4" t="s">
        <v>2040</v>
      </c>
      <c r="T893" t="s">
        <v>2041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8">
        <f t="shared" si="53"/>
        <v>40319.208333333336</v>
      </c>
      <c r="N894">
        <v>1277960400</v>
      </c>
      <c r="O894" s="8">
        <f t="shared" si="54"/>
        <v>40360.208333333336</v>
      </c>
      <c r="P894" t="b">
        <v>0</v>
      </c>
      <c r="Q894" t="b">
        <v>0</v>
      </c>
      <c r="R894" t="s">
        <v>206</v>
      </c>
      <c r="S894" s="4" t="s">
        <v>2046</v>
      </c>
      <c r="T894" t="s">
        <v>2058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8">
        <f t="shared" si="53"/>
        <v>42170.208333333328</v>
      </c>
      <c r="N895">
        <v>1434690000</v>
      </c>
      <c r="O895" s="8">
        <f t="shared" si="54"/>
        <v>42174.208333333328</v>
      </c>
      <c r="P895" t="b">
        <v>0</v>
      </c>
      <c r="Q895" t="b">
        <v>1</v>
      </c>
      <c r="R895" t="s">
        <v>42</v>
      </c>
      <c r="S895" s="4" t="s">
        <v>2040</v>
      </c>
      <c r="T895" t="s">
        <v>2041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8">
        <f t="shared" si="53"/>
        <v>41466.208333333336</v>
      </c>
      <c r="N896">
        <v>1376110800</v>
      </c>
      <c r="O896" s="8">
        <f t="shared" si="54"/>
        <v>41496.208333333336</v>
      </c>
      <c r="P896" t="b">
        <v>0</v>
      </c>
      <c r="Q896" t="b">
        <v>1</v>
      </c>
      <c r="R896" t="s">
        <v>269</v>
      </c>
      <c r="S896" s="4" t="s">
        <v>2040</v>
      </c>
      <c r="T896" t="s">
        <v>2059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8">
        <f t="shared" si="53"/>
        <v>43134.25</v>
      </c>
      <c r="N897">
        <v>1518415200</v>
      </c>
      <c r="O897" s="8">
        <f t="shared" si="54"/>
        <v>43143.25</v>
      </c>
      <c r="P897" t="b">
        <v>0</v>
      </c>
      <c r="Q897" t="b">
        <v>0</v>
      </c>
      <c r="R897" t="s">
        <v>33</v>
      </c>
      <c r="S897" s="4" t="s">
        <v>2038</v>
      </c>
      <c r="T897" t="s">
        <v>2039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8">
        <f t="shared" si="53"/>
        <v>40738.208333333336</v>
      </c>
      <c r="N898">
        <v>1310878800</v>
      </c>
      <c r="O898" s="8">
        <f t="shared" si="54"/>
        <v>40741.208333333336</v>
      </c>
      <c r="P898" t="b">
        <v>0</v>
      </c>
      <c r="Q898" t="b">
        <v>1</v>
      </c>
      <c r="R898" t="s">
        <v>17</v>
      </c>
      <c r="S898" s="4" t="s">
        <v>2032</v>
      </c>
      <c r="T898" t="s">
        <v>2033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ROUND((E899/D899)*100,0)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8">
        <f t="shared" ref="M899:M962" si="57">(((L899/60)/60)/24)+DATE(1970,1,1)</f>
        <v>43583.208333333328</v>
      </c>
      <c r="N899">
        <v>1556600400</v>
      </c>
      <c r="O899" s="8">
        <f t="shared" ref="O899:O962" si="58">(((N899/60)/60)/24)+DATE(1970,1,1)</f>
        <v>43585.208333333328</v>
      </c>
      <c r="P899" t="b">
        <v>0</v>
      </c>
      <c r="Q899" t="b">
        <v>0</v>
      </c>
      <c r="R899" t="s">
        <v>33</v>
      </c>
      <c r="S899" s="4" t="s">
        <v>2038</v>
      </c>
      <c r="T899" t="s">
        <v>2039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ROUND(E900/H900,2)</f>
        <v>76.98</v>
      </c>
      <c r="J900" t="s">
        <v>21</v>
      </c>
      <c r="K900" t="s">
        <v>22</v>
      </c>
      <c r="L900">
        <v>1576476000</v>
      </c>
      <c r="M900" s="8">
        <f t="shared" si="57"/>
        <v>43815.25</v>
      </c>
      <c r="N900">
        <v>1576994400</v>
      </c>
      <c r="O900" s="8">
        <f t="shared" si="58"/>
        <v>43821.25</v>
      </c>
      <c r="P900" t="b">
        <v>0</v>
      </c>
      <c r="Q900" t="b">
        <v>0</v>
      </c>
      <c r="R900" t="s">
        <v>42</v>
      </c>
      <c r="S900" s="4" t="s">
        <v>2040</v>
      </c>
      <c r="T900" t="s">
        <v>2041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 s="8">
        <f t="shared" si="57"/>
        <v>41554.208333333336</v>
      </c>
      <c r="N901">
        <v>1382677200</v>
      </c>
      <c r="O901" s="8">
        <f t="shared" si="58"/>
        <v>41572.208333333336</v>
      </c>
      <c r="P901" t="b">
        <v>0</v>
      </c>
      <c r="Q901" t="b">
        <v>0</v>
      </c>
      <c r="R901" t="s">
        <v>159</v>
      </c>
      <c r="S901" s="4" t="s">
        <v>2034</v>
      </c>
      <c r="T901" t="s">
        <v>2057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8">
        <f t="shared" si="57"/>
        <v>41901.208333333336</v>
      </c>
      <c r="N902">
        <v>1411189200</v>
      </c>
      <c r="O902" s="8">
        <f t="shared" si="58"/>
        <v>41902.208333333336</v>
      </c>
      <c r="P902" t="b">
        <v>0</v>
      </c>
      <c r="Q902" t="b">
        <v>1</v>
      </c>
      <c r="R902" t="s">
        <v>28</v>
      </c>
      <c r="S902" s="4" t="s">
        <v>2036</v>
      </c>
      <c r="T902" t="s">
        <v>2037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8">
        <f t="shared" si="57"/>
        <v>43298.208333333328</v>
      </c>
      <c r="N903">
        <v>1534654800</v>
      </c>
      <c r="O903" s="8">
        <f t="shared" si="58"/>
        <v>43331.208333333328</v>
      </c>
      <c r="P903" t="b">
        <v>0</v>
      </c>
      <c r="Q903" t="b">
        <v>1</v>
      </c>
      <c r="R903" t="s">
        <v>23</v>
      </c>
      <c r="S903" s="4" t="s">
        <v>2034</v>
      </c>
      <c r="T903" t="s">
        <v>2035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8">
        <f t="shared" si="57"/>
        <v>42399.25</v>
      </c>
      <c r="N904">
        <v>1457762400</v>
      </c>
      <c r="O904" s="8">
        <f t="shared" si="58"/>
        <v>42441.25</v>
      </c>
      <c r="P904" t="b">
        <v>0</v>
      </c>
      <c r="Q904" t="b">
        <v>0</v>
      </c>
      <c r="R904" t="s">
        <v>28</v>
      </c>
      <c r="S904" s="4" t="s">
        <v>2036</v>
      </c>
      <c r="T904" t="s">
        <v>2037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8">
        <f t="shared" si="57"/>
        <v>41034.208333333336</v>
      </c>
      <c r="N905">
        <v>1337490000</v>
      </c>
      <c r="O905" s="8">
        <f t="shared" si="58"/>
        <v>41049.208333333336</v>
      </c>
      <c r="P905" t="b">
        <v>0</v>
      </c>
      <c r="Q905" t="b">
        <v>1</v>
      </c>
      <c r="R905" t="s">
        <v>68</v>
      </c>
      <c r="S905" s="4" t="s">
        <v>2046</v>
      </c>
      <c r="T905" t="s">
        <v>2047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8">
        <f t="shared" si="57"/>
        <v>41186.208333333336</v>
      </c>
      <c r="N906">
        <v>1349672400</v>
      </c>
      <c r="O906" s="8">
        <f t="shared" si="58"/>
        <v>41190.208333333336</v>
      </c>
      <c r="P906" t="b">
        <v>0</v>
      </c>
      <c r="Q906" t="b">
        <v>0</v>
      </c>
      <c r="R906" t="s">
        <v>133</v>
      </c>
      <c r="S906" s="4" t="s">
        <v>2046</v>
      </c>
      <c r="T906" t="s">
        <v>2055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8">
        <f t="shared" si="57"/>
        <v>41536.208333333336</v>
      </c>
      <c r="N907">
        <v>1379826000</v>
      </c>
      <c r="O907" s="8">
        <f t="shared" si="58"/>
        <v>41539.208333333336</v>
      </c>
      <c r="P907" t="b">
        <v>0</v>
      </c>
      <c r="Q907" t="b">
        <v>0</v>
      </c>
      <c r="R907" t="s">
        <v>33</v>
      </c>
      <c r="S907" s="4" t="s">
        <v>2038</v>
      </c>
      <c r="T907" t="s">
        <v>2039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8">
        <f t="shared" si="57"/>
        <v>42868.208333333328</v>
      </c>
      <c r="N908">
        <v>1497762000</v>
      </c>
      <c r="O908" s="8">
        <f t="shared" si="58"/>
        <v>42904.208333333328</v>
      </c>
      <c r="P908" t="b">
        <v>1</v>
      </c>
      <c r="Q908" t="b">
        <v>1</v>
      </c>
      <c r="R908" t="s">
        <v>42</v>
      </c>
      <c r="S908" s="4" t="s">
        <v>2040</v>
      </c>
      <c r="T908" t="s">
        <v>2041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8">
        <f t="shared" si="57"/>
        <v>40660.208333333336</v>
      </c>
      <c r="N909">
        <v>1304485200</v>
      </c>
      <c r="O909" s="8">
        <f t="shared" si="58"/>
        <v>40667.208333333336</v>
      </c>
      <c r="P909" t="b">
        <v>0</v>
      </c>
      <c r="Q909" t="b">
        <v>0</v>
      </c>
      <c r="R909" t="s">
        <v>33</v>
      </c>
      <c r="S909" s="4" t="s">
        <v>2038</v>
      </c>
      <c r="T909" t="s">
        <v>2039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8">
        <f t="shared" si="57"/>
        <v>41031.208333333336</v>
      </c>
      <c r="N910">
        <v>1336885200</v>
      </c>
      <c r="O910" s="8">
        <f t="shared" si="58"/>
        <v>41042.208333333336</v>
      </c>
      <c r="P910" t="b">
        <v>0</v>
      </c>
      <c r="Q910" t="b">
        <v>0</v>
      </c>
      <c r="R910" t="s">
        <v>89</v>
      </c>
      <c r="S910" s="4" t="s">
        <v>2049</v>
      </c>
      <c r="T910" t="s">
        <v>2050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8">
        <f t="shared" si="57"/>
        <v>43255.208333333328</v>
      </c>
      <c r="N911">
        <v>1530421200</v>
      </c>
      <c r="O911" s="8">
        <f t="shared" si="58"/>
        <v>43282.208333333328</v>
      </c>
      <c r="P911" t="b">
        <v>0</v>
      </c>
      <c r="Q911" t="b">
        <v>1</v>
      </c>
      <c r="R911" t="s">
        <v>33</v>
      </c>
      <c r="S911" s="4" t="s">
        <v>2038</v>
      </c>
      <c r="T911" t="s">
        <v>2039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8">
        <f t="shared" si="57"/>
        <v>42026.25</v>
      </c>
      <c r="N912">
        <v>1421992800</v>
      </c>
      <c r="O912" s="8">
        <f t="shared" si="58"/>
        <v>42027.25</v>
      </c>
      <c r="P912" t="b">
        <v>0</v>
      </c>
      <c r="Q912" t="b">
        <v>0</v>
      </c>
      <c r="R912" t="s">
        <v>33</v>
      </c>
      <c r="S912" s="4" t="s">
        <v>2038</v>
      </c>
      <c r="T912" t="s">
        <v>2039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8">
        <f t="shared" si="57"/>
        <v>43717.208333333328</v>
      </c>
      <c r="N913">
        <v>1568178000</v>
      </c>
      <c r="O913" s="8">
        <f t="shared" si="58"/>
        <v>43719.208333333328</v>
      </c>
      <c r="P913" t="b">
        <v>1</v>
      </c>
      <c r="Q913" t="b">
        <v>0</v>
      </c>
      <c r="R913" t="s">
        <v>28</v>
      </c>
      <c r="S913" s="4" t="s">
        <v>2036</v>
      </c>
      <c r="T913" t="s">
        <v>2037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8">
        <f t="shared" si="57"/>
        <v>41157.208333333336</v>
      </c>
      <c r="N914">
        <v>1347944400</v>
      </c>
      <c r="O914" s="8">
        <f t="shared" si="58"/>
        <v>41170.208333333336</v>
      </c>
      <c r="P914" t="b">
        <v>1</v>
      </c>
      <c r="Q914" t="b">
        <v>0</v>
      </c>
      <c r="R914" t="s">
        <v>53</v>
      </c>
      <c r="S914" s="4" t="s">
        <v>2040</v>
      </c>
      <c r="T914" t="s">
        <v>2043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8">
        <f t="shared" si="57"/>
        <v>43597.208333333328</v>
      </c>
      <c r="N915">
        <v>1558760400</v>
      </c>
      <c r="O915" s="8">
        <f t="shared" si="58"/>
        <v>43610.208333333328</v>
      </c>
      <c r="P915" t="b">
        <v>0</v>
      </c>
      <c r="Q915" t="b">
        <v>0</v>
      </c>
      <c r="R915" t="s">
        <v>53</v>
      </c>
      <c r="S915" s="4" t="s">
        <v>2040</v>
      </c>
      <c r="T915" t="s">
        <v>2043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8">
        <f t="shared" si="57"/>
        <v>41490.208333333336</v>
      </c>
      <c r="N916">
        <v>1376629200</v>
      </c>
      <c r="O916" s="8">
        <f t="shared" si="58"/>
        <v>41502.208333333336</v>
      </c>
      <c r="P916" t="b">
        <v>0</v>
      </c>
      <c r="Q916" t="b">
        <v>0</v>
      </c>
      <c r="R916" t="s">
        <v>33</v>
      </c>
      <c r="S916" s="4" t="s">
        <v>2038</v>
      </c>
      <c r="T916" t="s">
        <v>2039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8">
        <f t="shared" si="57"/>
        <v>42976.208333333328</v>
      </c>
      <c r="N917">
        <v>1504760400</v>
      </c>
      <c r="O917" s="8">
        <f t="shared" si="58"/>
        <v>42985.208333333328</v>
      </c>
      <c r="P917" t="b">
        <v>0</v>
      </c>
      <c r="Q917" t="b">
        <v>0</v>
      </c>
      <c r="R917" t="s">
        <v>269</v>
      </c>
      <c r="S917" s="4" t="s">
        <v>2040</v>
      </c>
      <c r="T917" t="s">
        <v>2059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8">
        <f t="shared" si="57"/>
        <v>41991.25</v>
      </c>
      <c r="N918">
        <v>1419660000</v>
      </c>
      <c r="O918" s="8">
        <f t="shared" si="58"/>
        <v>42000.25</v>
      </c>
      <c r="P918" t="b">
        <v>0</v>
      </c>
      <c r="Q918" t="b">
        <v>0</v>
      </c>
      <c r="R918" t="s">
        <v>122</v>
      </c>
      <c r="S918" s="4" t="s">
        <v>2053</v>
      </c>
      <c r="T918" t="s">
        <v>2054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8">
        <f t="shared" si="57"/>
        <v>40722.208333333336</v>
      </c>
      <c r="N919">
        <v>1311310800</v>
      </c>
      <c r="O919" s="8">
        <f t="shared" si="58"/>
        <v>40746.208333333336</v>
      </c>
      <c r="P919" t="b">
        <v>0</v>
      </c>
      <c r="Q919" t="b">
        <v>1</v>
      </c>
      <c r="R919" t="s">
        <v>100</v>
      </c>
      <c r="S919" s="4" t="s">
        <v>2040</v>
      </c>
      <c r="T919" t="s">
        <v>2051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8">
        <f t="shared" si="57"/>
        <v>41117.208333333336</v>
      </c>
      <c r="N920">
        <v>1344315600</v>
      </c>
      <c r="O920" s="8">
        <f t="shared" si="58"/>
        <v>41128.208333333336</v>
      </c>
      <c r="P920" t="b">
        <v>0</v>
      </c>
      <c r="Q920" t="b">
        <v>0</v>
      </c>
      <c r="R920" t="s">
        <v>133</v>
      </c>
      <c r="S920" s="4" t="s">
        <v>2046</v>
      </c>
      <c r="T920" t="s">
        <v>2055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8">
        <f t="shared" si="57"/>
        <v>43022.208333333328</v>
      </c>
      <c r="N921">
        <v>1510725600</v>
      </c>
      <c r="O921" s="8">
        <f t="shared" si="58"/>
        <v>43054.25</v>
      </c>
      <c r="P921" t="b">
        <v>0</v>
      </c>
      <c r="Q921" t="b">
        <v>1</v>
      </c>
      <c r="R921" t="s">
        <v>33</v>
      </c>
      <c r="S921" s="4" t="s">
        <v>2038</v>
      </c>
      <c r="T921" t="s">
        <v>2039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8">
        <f t="shared" si="57"/>
        <v>43503.25</v>
      </c>
      <c r="N922">
        <v>1551247200</v>
      </c>
      <c r="O922" s="8">
        <f t="shared" si="58"/>
        <v>43523.25</v>
      </c>
      <c r="P922" t="b">
        <v>1</v>
      </c>
      <c r="Q922" t="b">
        <v>0</v>
      </c>
      <c r="R922" t="s">
        <v>71</v>
      </c>
      <c r="S922" s="4" t="s">
        <v>2040</v>
      </c>
      <c r="T922" t="s">
        <v>2048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8">
        <f t="shared" si="57"/>
        <v>40951.25</v>
      </c>
      <c r="N923">
        <v>1330236000</v>
      </c>
      <c r="O923" s="8">
        <f t="shared" si="58"/>
        <v>40965.25</v>
      </c>
      <c r="P923" t="b">
        <v>0</v>
      </c>
      <c r="Q923" t="b">
        <v>0</v>
      </c>
      <c r="R923" t="s">
        <v>28</v>
      </c>
      <c r="S923" s="4" t="s">
        <v>2036</v>
      </c>
      <c r="T923" t="s">
        <v>2037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8">
        <f t="shared" si="57"/>
        <v>43443.25</v>
      </c>
      <c r="N924">
        <v>1545112800</v>
      </c>
      <c r="O924" s="8">
        <f t="shared" si="58"/>
        <v>43452.25</v>
      </c>
      <c r="P924" t="b">
        <v>0</v>
      </c>
      <c r="Q924" t="b">
        <v>1</v>
      </c>
      <c r="R924" t="s">
        <v>319</v>
      </c>
      <c r="S924" s="4" t="s">
        <v>2034</v>
      </c>
      <c r="T924" t="s">
        <v>2061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8">
        <f t="shared" si="57"/>
        <v>40373.208333333336</v>
      </c>
      <c r="N925">
        <v>1279170000</v>
      </c>
      <c r="O925" s="8">
        <f t="shared" si="58"/>
        <v>40374.208333333336</v>
      </c>
      <c r="P925" t="b">
        <v>0</v>
      </c>
      <c r="Q925" t="b">
        <v>0</v>
      </c>
      <c r="R925" t="s">
        <v>33</v>
      </c>
      <c r="S925" s="4" t="s">
        <v>2038</v>
      </c>
      <c r="T925" t="s">
        <v>2039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8">
        <f t="shared" si="57"/>
        <v>43769.208333333328</v>
      </c>
      <c r="N926">
        <v>1573452000</v>
      </c>
      <c r="O926" s="8">
        <f t="shared" si="58"/>
        <v>43780.25</v>
      </c>
      <c r="P926" t="b">
        <v>0</v>
      </c>
      <c r="Q926" t="b">
        <v>0</v>
      </c>
      <c r="R926" t="s">
        <v>33</v>
      </c>
      <c r="S926" s="4" t="s">
        <v>2038</v>
      </c>
      <c r="T926" t="s">
        <v>2039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8">
        <f t="shared" si="57"/>
        <v>43000.208333333328</v>
      </c>
      <c r="N927">
        <v>1507093200</v>
      </c>
      <c r="O927" s="8">
        <f t="shared" si="58"/>
        <v>43012.208333333328</v>
      </c>
      <c r="P927" t="b">
        <v>0</v>
      </c>
      <c r="Q927" t="b">
        <v>0</v>
      </c>
      <c r="R927" t="s">
        <v>33</v>
      </c>
      <c r="S927" s="4" t="s">
        <v>2038</v>
      </c>
      <c r="T927" t="s">
        <v>2039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8">
        <f t="shared" si="57"/>
        <v>42502.208333333328</v>
      </c>
      <c r="N928">
        <v>1463374800</v>
      </c>
      <c r="O928" s="8">
        <f t="shared" si="58"/>
        <v>42506.208333333328</v>
      </c>
      <c r="P928" t="b">
        <v>0</v>
      </c>
      <c r="Q928" t="b">
        <v>0</v>
      </c>
      <c r="R928" t="s">
        <v>17</v>
      </c>
      <c r="S928" s="4" t="s">
        <v>2032</v>
      </c>
      <c r="T928" t="s">
        <v>2033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8">
        <f t="shared" si="57"/>
        <v>41102.208333333336</v>
      </c>
      <c r="N929">
        <v>1344574800</v>
      </c>
      <c r="O929" s="8">
        <f t="shared" si="58"/>
        <v>41131.208333333336</v>
      </c>
      <c r="P929" t="b">
        <v>0</v>
      </c>
      <c r="Q929" t="b">
        <v>0</v>
      </c>
      <c r="R929" t="s">
        <v>33</v>
      </c>
      <c r="S929" s="4" t="s">
        <v>2038</v>
      </c>
      <c r="T929" t="s">
        <v>2039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8">
        <f t="shared" si="57"/>
        <v>41637.25</v>
      </c>
      <c r="N930">
        <v>1389074400</v>
      </c>
      <c r="O930" s="8">
        <f t="shared" si="58"/>
        <v>41646.25</v>
      </c>
      <c r="P930" t="b">
        <v>0</v>
      </c>
      <c r="Q930" t="b">
        <v>0</v>
      </c>
      <c r="R930" t="s">
        <v>28</v>
      </c>
      <c r="S930" s="4" t="s">
        <v>2036</v>
      </c>
      <c r="T930" t="s">
        <v>2037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8">
        <f t="shared" si="57"/>
        <v>42858.208333333328</v>
      </c>
      <c r="N931">
        <v>1494997200</v>
      </c>
      <c r="O931" s="8">
        <f t="shared" si="58"/>
        <v>42872.208333333328</v>
      </c>
      <c r="P931" t="b">
        <v>0</v>
      </c>
      <c r="Q931" t="b">
        <v>0</v>
      </c>
      <c r="R931" t="s">
        <v>33</v>
      </c>
      <c r="S931" s="4" t="s">
        <v>2038</v>
      </c>
      <c r="T931" t="s">
        <v>2039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8">
        <f t="shared" si="57"/>
        <v>42060.25</v>
      </c>
      <c r="N932">
        <v>1425448800</v>
      </c>
      <c r="O932" s="8">
        <f t="shared" si="58"/>
        <v>42067.25</v>
      </c>
      <c r="P932" t="b">
        <v>0</v>
      </c>
      <c r="Q932" t="b">
        <v>1</v>
      </c>
      <c r="R932" t="s">
        <v>33</v>
      </c>
      <c r="S932" s="4" t="s">
        <v>2038</v>
      </c>
      <c r="T932" t="s">
        <v>2039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8">
        <f t="shared" si="57"/>
        <v>41818.208333333336</v>
      </c>
      <c r="N933">
        <v>1404104400</v>
      </c>
      <c r="O933" s="8">
        <f t="shared" si="58"/>
        <v>41820.208333333336</v>
      </c>
      <c r="P933" t="b">
        <v>0</v>
      </c>
      <c r="Q933" t="b">
        <v>1</v>
      </c>
      <c r="R933" t="s">
        <v>33</v>
      </c>
      <c r="S933" s="4" t="s">
        <v>2038</v>
      </c>
      <c r="T933" t="s">
        <v>2039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8">
        <f t="shared" si="57"/>
        <v>41709.208333333336</v>
      </c>
      <c r="N934">
        <v>1394773200</v>
      </c>
      <c r="O934" s="8">
        <f t="shared" si="58"/>
        <v>41712.208333333336</v>
      </c>
      <c r="P934" t="b">
        <v>0</v>
      </c>
      <c r="Q934" t="b">
        <v>0</v>
      </c>
      <c r="R934" t="s">
        <v>23</v>
      </c>
      <c r="S934" s="4" t="s">
        <v>2034</v>
      </c>
      <c r="T934" t="s">
        <v>2035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8">
        <f t="shared" si="57"/>
        <v>41372.208333333336</v>
      </c>
      <c r="N935">
        <v>1366520400</v>
      </c>
      <c r="O935" s="8">
        <f t="shared" si="58"/>
        <v>41385.208333333336</v>
      </c>
      <c r="P935" t="b">
        <v>0</v>
      </c>
      <c r="Q935" t="b">
        <v>0</v>
      </c>
      <c r="R935" t="s">
        <v>33</v>
      </c>
      <c r="S935" s="4" t="s">
        <v>2038</v>
      </c>
      <c r="T935" t="s">
        <v>2039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8">
        <f t="shared" si="57"/>
        <v>42422.25</v>
      </c>
      <c r="N936">
        <v>1456639200</v>
      </c>
      <c r="O936" s="8">
        <f t="shared" si="58"/>
        <v>42428.25</v>
      </c>
      <c r="P936" t="b">
        <v>0</v>
      </c>
      <c r="Q936" t="b">
        <v>0</v>
      </c>
      <c r="R936" t="s">
        <v>33</v>
      </c>
      <c r="S936" s="4" t="s">
        <v>2038</v>
      </c>
      <c r="T936" t="s">
        <v>2039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8">
        <f t="shared" si="57"/>
        <v>42209.208333333328</v>
      </c>
      <c r="N937">
        <v>1438318800</v>
      </c>
      <c r="O937" s="8">
        <f t="shared" si="58"/>
        <v>42216.208333333328</v>
      </c>
      <c r="P937" t="b">
        <v>0</v>
      </c>
      <c r="Q937" t="b">
        <v>0</v>
      </c>
      <c r="R937" t="s">
        <v>33</v>
      </c>
      <c r="S937" s="4" t="s">
        <v>2038</v>
      </c>
      <c r="T937" t="s">
        <v>2039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8">
        <f t="shared" si="57"/>
        <v>43668.208333333328</v>
      </c>
      <c r="N938">
        <v>1564030800</v>
      </c>
      <c r="O938" s="8">
        <f t="shared" si="58"/>
        <v>43671.208333333328</v>
      </c>
      <c r="P938" t="b">
        <v>1</v>
      </c>
      <c r="Q938" t="b">
        <v>0</v>
      </c>
      <c r="R938" t="s">
        <v>33</v>
      </c>
      <c r="S938" s="4" t="s">
        <v>2038</v>
      </c>
      <c r="T938" t="s">
        <v>2039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8">
        <f t="shared" si="57"/>
        <v>42334.25</v>
      </c>
      <c r="N939">
        <v>1449295200</v>
      </c>
      <c r="O939" s="8">
        <f t="shared" si="58"/>
        <v>42343.25</v>
      </c>
      <c r="P939" t="b">
        <v>0</v>
      </c>
      <c r="Q939" t="b">
        <v>0</v>
      </c>
      <c r="R939" t="s">
        <v>42</v>
      </c>
      <c r="S939" s="4" t="s">
        <v>2040</v>
      </c>
      <c r="T939" t="s">
        <v>2041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8">
        <f t="shared" si="57"/>
        <v>43263.208333333328</v>
      </c>
      <c r="N940">
        <v>1531890000</v>
      </c>
      <c r="O940" s="8">
        <f t="shared" si="58"/>
        <v>43299.208333333328</v>
      </c>
      <c r="P940" t="b">
        <v>0</v>
      </c>
      <c r="Q940" t="b">
        <v>1</v>
      </c>
      <c r="R940" t="s">
        <v>119</v>
      </c>
      <c r="S940" s="4" t="s">
        <v>2046</v>
      </c>
      <c r="T940" t="s">
        <v>2052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8">
        <f t="shared" si="57"/>
        <v>40670.208333333336</v>
      </c>
      <c r="N941">
        <v>1306213200</v>
      </c>
      <c r="O941" s="8">
        <f t="shared" si="58"/>
        <v>40687.208333333336</v>
      </c>
      <c r="P941" t="b">
        <v>0</v>
      </c>
      <c r="Q941" t="b">
        <v>1</v>
      </c>
      <c r="R941" t="s">
        <v>89</v>
      </c>
      <c r="S941" s="4" t="s">
        <v>2049</v>
      </c>
      <c r="T941" t="s">
        <v>2050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8">
        <f t="shared" si="57"/>
        <v>41244.25</v>
      </c>
      <c r="N942">
        <v>1356242400</v>
      </c>
      <c r="O942" s="8">
        <f t="shared" si="58"/>
        <v>41266.25</v>
      </c>
      <c r="P942" t="b">
        <v>0</v>
      </c>
      <c r="Q942" t="b">
        <v>0</v>
      </c>
      <c r="R942" t="s">
        <v>28</v>
      </c>
      <c r="S942" s="4" t="s">
        <v>2036</v>
      </c>
      <c r="T942" t="s">
        <v>2037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8">
        <f t="shared" si="57"/>
        <v>40552.25</v>
      </c>
      <c r="N943">
        <v>1297576800</v>
      </c>
      <c r="O943" s="8">
        <f t="shared" si="58"/>
        <v>40587.25</v>
      </c>
      <c r="P943" t="b">
        <v>1</v>
      </c>
      <c r="Q943" t="b">
        <v>0</v>
      </c>
      <c r="R943" t="s">
        <v>33</v>
      </c>
      <c r="S943" s="4" t="s">
        <v>2038</v>
      </c>
      <c r="T943" t="s">
        <v>2039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8">
        <f t="shared" si="57"/>
        <v>40568.25</v>
      </c>
      <c r="N944">
        <v>1296194400</v>
      </c>
      <c r="O944" s="8">
        <f t="shared" si="58"/>
        <v>40571.25</v>
      </c>
      <c r="P944" t="b">
        <v>0</v>
      </c>
      <c r="Q944" t="b">
        <v>0</v>
      </c>
      <c r="R944" t="s">
        <v>33</v>
      </c>
      <c r="S944" s="4" t="s">
        <v>2038</v>
      </c>
      <c r="T944" t="s">
        <v>2039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8">
        <f t="shared" si="57"/>
        <v>41906.208333333336</v>
      </c>
      <c r="N945">
        <v>1414558800</v>
      </c>
      <c r="O945" s="8">
        <f t="shared" si="58"/>
        <v>41941.208333333336</v>
      </c>
      <c r="P945" t="b">
        <v>0</v>
      </c>
      <c r="Q945" t="b">
        <v>0</v>
      </c>
      <c r="R945" t="s">
        <v>17</v>
      </c>
      <c r="S945" s="4" t="s">
        <v>2032</v>
      </c>
      <c r="T945" t="s">
        <v>2033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8">
        <f t="shared" si="57"/>
        <v>42776.25</v>
      </c>
      <c r="N946">
        <v>1488348000</v>
      </c>
      <c r="O946" s="8">
        <f t="shared" si="58"/>
        <v>42795.25</v>
      </c>
      <c r="P946" t="b">
        <v>0</v>
      </c>
      <c r="Q946" t="b">
        <v>0</v>
      </c>
      <c r="R946" t="s">
        <v>122</v>
      </c>
      <c r="S946" s="4" t="s">
        <v>2053</v>
      </c>
      <c r="T946" t="s">
        <v>2054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8">
        <f t="shared" si="57"/>
        <v>41004.208333333336</v>
      </c>
      <c r="N947">
        <v>1334898000</v>
      </c>
      <c r="O947" s="8">
        <f t="shared" si="58"/>
        <v>41019.208333333336</v>
      </c>
      <c r="P947" t="b">
        <v>1</v>
      </c>
      <c r="Q947" t="b">
        <v>0</v>
      </c>
      <c r="R947" t="s">
        <v>122</v>
      </c>
      <c r="S947" s="4" t="s">
        <v>2053</v>
      </c>
      <c r="T947" t="s">
        <v>2054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8">
        <f t="shared" si="57"/>
        <v>40710.208333333336</v>
      </c>
      <c r="N948">
        <v>1308373200</v>
      </c>
      <c r="O948" s="8">
        <f t="shared" si="58"/>
        <v>40712.208333333336</v>
      </c>
      <c r="P948" t="b">
        <v>0</v>
      </c>
      <c r="Q948" t="b">
        <v>0</v>
      </c>
      <c r="R948" t="s">
        <v>33</v>
      </c>
      <c r="S948" s="4" t="s">
        <v>2038</v>
      </c>
      <c r="T948" t="s">
        <v>2039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8">
        <f t="shared" si="57"/>
        <v>41908.208333333336</v>
      </c>
      <c r="N949">
        <v>1412312400</v>
      </c>
      <c r="O949" s="8">
        <f t="shared" si="58"/>
        <v>41915.208333333336</v>
      </c>
      <c r="P949" t="b">
        <v>0</v>
      </c>
      <c r="Q949" t="b">
        <v>0</v>
      </c>
      <c r="R949" t="s">
        <v>33</v>
      </c>
      <c r="S949" s="4" t="s">
        <v>2038</v>
      </c>
      <c r="T949" t="s">
        <v>2039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8">
        <f t="shared" si="57"/>
        <v>41985.25</v>
      </c>
      <c r="N950">
        <v>1419228000</v>
      </c>
      <c r="O950" s="8">
        <f t="shared" si="58"/>
        <v>41995.25</v>
      </c>
      <c r="P950" t="b">
        <v>1</v>
      </c>
      <c r="Q950" t="b">
        <v>1</v>
      </c>
      <c r="R950" t="s">
        <v>42</v>
      </c>
      <c r="S950" s="4" t="s">
        <v>2040</v>
      </c>
      <c r="T950" t="s">
        <v>2041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8">
        <f t="shared" si="57"/>
        <v>42112.208333333328</v>
      </c>
      <c r="N951">
        <v>1430974800</v>
      </c>
      <c r="O951" s="8">
        <f t="shared" si="58"/>
        <v>42131.208333333328</v>
      </c>
      <c r="P951" t="b">
        <v>0</v>
      </c>
      <c r="Q951" t="b">
        <v>0</v>
      </c>
      <c r="R951" t="s">
        <v>28</v>
      </c>
      <c r="S951" s="4" t="s">
        <v>2036</v>
      </c>
      <c r="T951" t="s">
        <v>2037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8">
        <f t="shared" si="57"/>
        <v>43571.208333333328</v>
      </c>
      <c r="N952">
        <v>1555822800</v>
      </c>
      <c r="O952" s="8">
        <f t="shared" si="58"/>
        <v>43576.208333333328</v>
      </c>
      <c r="P952" t="b">
        <v>0</v>
      </c>
      <c r="Q952" t="b">
        <v>1</v>
      </c>
      <c r="R952" t="s">
        <v>33</v>
      </c>
      <c r="S952" s="4" t="s">
        <v>2038</v>
      </c>
      <c r="T952" t="s">
        <v>2039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8">
        <f t="shared" si="57"/>
        <v>42730.25</v>
      </c>
      <c r="N953">
        <v>1482818400</v>
      </c>
      <c r="O953" s="8">
        <f t="shared" si="58"/>
        <v>42731.25</v>
      </c>
      <c r="P953" t="b">
        <v>0</v>
      </c>
      <c r="Q953" t="b">
        <v>1</v>
      </c>
      <c r="R953" t="s">
        <v>23</v>
      </c>
      <c r="S953" s="4" t="s">
        <v>2034</v>
      </c>
      <c r="T953" t="s">
        <v>2035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8">
        <f t="shared" si="57"/>
        <v>42591.208333333328</v>
      </c>
      <c r="N954">
        <v>1471928400</v>
      </c>
      <c r="O954" s="8">
        <f t="shared" si="58"/>
        <v>42605.208333333328</v>
      </c>
      <c r="P954" t="b">
        <v>0</v>
      </c>
      <c r="Q954" t="b">
        <v>0</v>
      </c>
      <c r="R954" t="s">
        <v>42</v>
      </c>
      <c r="S954" s="4" t="s">
        <v>2040</v>
      </c>
      <c r="T954" t="s">
        <v>2041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8">
        <f t="shared" si="57"/>
        <v>42358.25</v>
      </c>
      <c r="N955">
        <v>1453701600</v>
      </c>
      <c r="O955" s="8">
        <f t="shared" si="58"/>
        <v>42394.25</v>
      </c>
      <c r="P955" t="b">
        <v>0</v>
      </c>
      <c r="Q955" t="b">
        <v>1</v>
      </c>
      <c r="R955" t="s">
        <v>474</v>
      </c>
      <c r="S955" s="4" t="s">
        <v>2040</v>
      </c>
      <c r="T955" t="s">
        <v>2062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8">
        <f t="shared" si="57"/>
        <v>41174.208333333336</v>
      </c>
      <c r="N956">
        <v>1350363600</v>
      </c>
      <c r="O956" s="8">
        <f t="shared" si="58"/>
        <v>41198.208333333336</v>
      </c>
      <c r="P956" t="b">
        <v>0</v>
      </c>
      <c r="Q956" t="b">
        <v>0</v>
      </c>
      <c r="R956" t="s">
        <v>28</v>
      </c>
      <c r="S956" s="4" t="s">
        <v>2036</v>
      </c>
      <c r="T956" t="s">
        <v>2037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8">
        <f t="shared" si="57"/>
        <v>41238.25</v>
      </c>
      <c r="N957">
        <v>1353996000</v>
      </c>
      <c r="O957" s="8">
        <f t="shared" si="58"/>
        <v>41240.25</v>
      </c>
      <c r="P957" t="b">
        <v>0</v>
      </c>
      <c r="Q957" t="b">
        <v>0</v>
      </c>
      <c r="R957" t="s">
        <v>33</v>
      </c>
      <c r="S957" s="4" t="s">
        <v>2038</v>
      </c>
      <c r="T957" t="s">
        <v>2039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8">
        <f t="shared" si="57"/>
        <v>42360.25</v>
      </c>
      <c r="N958">
        <v>1451109600</v>
      </c>
      <c r="O958" s="8">
        <f t="shared" si="58"/>
        <v>42364.25</v>
      </c>
      <c r="P958" t="b">
        <v>0</v>
      </c>
      <c r="Q958" t="b">
        <v>0</v>
      </c>
      <c r="R958" t="s">
        <v>474</v>
      </c>
      <c r="S958" s="4" t="s">
        <v>2040</v>
      </c>
      <c r="T958" t="s">
        <v>2062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8">
        <f t="shared" si="57"/>
        <v>40955.25</v>
      </c>
      <c r="N959">
        <v>1329631200</v>
      </c>
      <c r="O959" s="8">
        <f t="shared" si="58"/>
        <v>40958.25</v>
      </c>
      <c r="P959" t="b">
        <v>0</v>
      </c>
      <c r="Q959" t="b">
        <v>0</v>
      </c>
      <c r="R959" t="s">
        <v>33</v>
      </c>
      <c r="S959" s="4" t="s">
        <v>2038</v>
      </c>
      <c r="T959" t="s">
        <v>2039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8">
        <f t="shared" si="57"/>
        <v>40350.208333333336</v>
      </c>
      <c r="N960">
        <v>1278997200</v>
      </c>
      <c r="O960" s="8">
        <f t="shared" si="58"/>
        <v>40372.208333333336</v>
      </c>
      <c r="P960" t="b">
        <v>0</v>
      </c>
      <c r="Q960" t="b">
        <v>0</v>
      </c>
      <c r="R960" t="s">
        <v>71</v>
      </c>
      <c r="S960" s="4" t="s">
        <v>2040</v>
      </c>
      <c r="T960" t="s">
        <v>2048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8">
        <f t="shared" si="57"/>
        <v>40357.208333333336</v>
      </c>
      <c r="N961">
        <v>1280120400</v>
      </c>
      <c r="O961" s="8">
        <f t="shared" si="58"/>
        <v>40385.208333333336</v>
      </c>
      <c r="P961" t="b">
        <v>0</v>
      </c>
      <c r="Q961" t="b">
        <v>0</v>
      </c>
      <c r="R961" t="s">
        <v>206</v>
      </c>
      <c r="S961" s="4" t="s">
        <v>2046</v>
      </c>
      <c r="T961" t="s">
        <v>2058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8">
        <f t="shared" si="57"/>
        <v>42408.25</v>
      </c>
      <c r="N962">
        <v>1458104400</v>
      </c>
      <c r="O962" s="8">
        <f t="shared" si="58"/>
        <v>42445.208333333328</v>
      </c>
      <c r="P962" t="b">
        <v>0</v>
      </c>
      <c r="Q962" t="b">
        <v>0</v>
      </c>
      <c r="R962" t="s">
        <v>28</v>
      </c>
      <c r="S962" s="4" t="s">
        <v>2036</v>
      </c>
      <c r="T962" t="s">
        <v>2037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ROUND((E963/D963)*100,0)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8">
        <f t="shared" ref="M963:M1001" si="61">(((L963/60)/60)/24)+DATE(1970,1,1)</f>
        <v>40591.25</v>
      </c>
      <c r="N963">
        <v>1298268000</v>
      </c>
      <c r="O963" s="8">
        <f t="shared" ref="O963:O1001" si="62">(((N963/60)/60)/24)+DATE(1970,1,1)</f>
        <v>40595.25</v>
      </c>
      <c r="P963" t="b">
        <v>0</v>
      </c>
      <c r="Q963" t="b">
        <v>0</v>
      </c>
      <c r="R963" t="s">
        <v>206</v>
      </c>
      <c r="S963" s="4" t="s">
        <v>2046</v>
      </c>
      <c r="T963" t="s">
        <v>2058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ROUND(E964/H964,2)</f>
        <v>40.06</v>
      </c>
      <c r="J964" t="s">
        <v>21</v>
      </c>
      <c r="K964" t="s">
        <v>22</v>
      </c>
      <c r="L964">
        <v>1384408800</v>
      </c>
      <c r="M964" s="8">
        <f t="shared" si="61"/>
        <v>41592.25</v>
      </c>
      <c r="N964">
        <v>1386223200</v>
      </c>
      <c r="O964" s="8">
        <f t="shared" si="62"/>
        <v>41613.25</v>
      </c>
      <c r="P964" t="b">
        <v>0</v>
      </c>
      <c r="Q964" t="b">
        <v>0</v>
      </c>
      <c r="R964" t="s">
        <v>17</v>
      </c>
      <c r="S964" s="4" t="s">
        <v>2032</v>
      </c>
      <c r="T964" t="s">
        <v>2033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 s="8">
        <f t="shared" si="61"/>
        <v>40607.25</v>
      </c>
      <c r="N965">
        <v>1299823200</v>
      </c>
      <c r="O965" s="8">
        <f t="shared" si="62"/>
        <v>40613.25</v>
      </c>
      <c r="P965" t="b">
        <v>0</v>
      </c>
      <c r="Q965" t="b">
        <v>1</v>
      </c>
      <c r="R965" t="s">
        <v>122</v>
      </c>
      <c r="S965" s="4" t="s">
        <v>2053</v>
      </c>
      <c r="T965" t="s">
        <v>2054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8">
        <f t="shared" si="61"/>
        <v>42135.208333333328</v>
      </c>
      <c r="N966">
        <v>1431752400</v>
      </c>
      <c r="O966" s="8">
        <f t="shared" si="62"/>
        <v>42140.208333333328</v>
      </c>
      <c r="P966" t="b">
        <v>0</v>
      </c>
      <c r="Q966" t="b">
        <v>0</v>
      </c>
      <c r="R966" t="s">
        <v>33</v>
      </c>
      <c r="S966" s="4" t="s">
        <v>2038</v>
      </c>
      <c r="T966" t="s">
        <v>2039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8">
        <f t="shared" si="61"/>
        <v>40203.25</v>
      </c>
      <c r="N967">
        <v>1267855200</v>
      </c>
      <c r="O967" s="8">
        <f t="shared" si="62"/>
        <v>40243.25</v>
      </c>
      <c r="P967" t="b">
        <v>0</v>
      </c>
      <c r="Q967" t="b">
        <v>0</v>
      </c>
      <c r="R967" t="s">
        <v>23</v>
      </c>
      <c r="S967" s="4" t="s">
        <v>2034</v>
      </c>
      <c r="T967" t="s">
        <v>2035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8">
        <f t="shared" si="61"/>
        <v>42901.208333333328</v>
      </c>
      <c r="N968">
        <v>1497675600</v>
      </c>
      <c r="O968" s="8">
        <f t="shared" si="62"/>
        <v>42903.208333333328</v>
      </c>
      <c r="P968" t="b">
        <v>0</v>
      </c>
      <c r="Q968" t="b">
        <v>0</v>
      </c>
      <c r="R968" t="s">
        <v>33</v>
      </c>
      <c r="S968" s="4" t="s">
        <v>2038</v>
      </c>
      <c r="T968" t="s">
        <v>2039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8">
        <f t="shared" si="61"/>
        <v>41005.208333333336</v>
      </c>
      <c r="N969">
        <v>1336885200</v>
      </c>
      <c r="O969" s="8">
        <f t="shared" si="62"/>
        <v>41042.208333333336</v>
      </c>
      <c r="P969" t="b">
        <v>0</v>
      </c>
      <c r="Q969" t="b">
        <v>0</v>
      </c>
      <c r="R969" t="s">
        <v>319</v>
      </c>
      <c r="S969" s="4" t="s">
        <v>2034</v>
      </c>
      <c r="T969" t="s">
        <v>2061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8">
        <f t="shared" si="61"/>
        <v>40544.25</v>
      </c>
      <c r="N970">
        <v>1295157600</v>
      </c>
      <c r="O970" s="8">
        <f t="shared" si="62"/>
        <v>40559.25</v>
      </c>
      <c r="P970" t="b">
        <v>0</v>
      </c>
      <c r="Q970" t="b">
        <v>0</v>
      </c>
      <c r="R970" t="s">
        <v>17</v>
      </c>
      <c r="S970" s="4" t="s">
        <v>2032</v>
      </c>
      <c r="T970" t="s">
        <v>2033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8">
        <f t="shared" si="61"/>
        <v>43821.25</v>
      </c>
      <c r="N971">
        <v>1577599200</v>
      </c>
      <c r="O971" s="8">
        <f t="shared" si="62"/>
        <v>43828.25</v>
      </c>
      <c r="P971" t="b">
        <v>0</v>
      </c>
      <c r="Q971" t="b">
        <v>0</v>
      </c>
      <c r="R971" t="s">
        <v>33</v>
      </c>
      <c r="S971" s="4" t="s">
        <v>2038</v>
      </c>
      <c r="T971" t="s">
        <v>2039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8">
        <f t="shared" si="61"/>
        <v>40672.208333333336</v>
      </c>
      <c r="N972">
        <v>1305003600</v>
      </c>
      <c r="O972" s="8">
        <f t="shared" si="62"/>
        <v>40673.208333333336</v>
      </c>
      <c r="P972" t="b">
        <v>0</v>
      </c>
      <c r="Q972" t="b">
        <v>0</v>
      </c>
      <c r="R972" t="s">
        <v>33</v>
      </c>
      <c r="S972" s="4" t="s">
        <v>2038</v>
      </c>
      <c r="T972" t="s">
        <v>2039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8">
        <f t="shared" si="61"/>
        <v>41555.208333333336</v>
      </c>
      <c r="N973">
        <v>1381726800</v>
      </c>
      <c r="O973" s="8">
        <f t="shared" si="62"/>
        <v>41561.208333333336</v>
      </c>
      <c r="P973" t="b">
        <v>0</v>
      </c>
      <c r="Q973" t="b">
        <v>0</v>
      </c>
      <c r="R973" t="s">
        <v>269</v>
      </c>
      <c r="S973" s="4" t="s">
        <v>2040</v>
      </c>
      <c r="T973" t="s">
        <v>2059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8">
        <f t="shared" si="61"/>
        <v>41792.208333333336</v>
      </c>
      <c r="N974">
        <v>1402462800</v>
      </c>
      <c r="O974" s="8">
        <f t="shared" si="62"/>
        <v>41801.208333333336</v>
      </c>
      <c r="P974" t="b">
        <v>0</v>
      </c>
      <c r="Q974" t="b">
        <v>1</v>
      </c>
      <c r="R974" t="s">
        <v>28</v>
      </c>
      <c r="S974" s="4" t="s">
        <v>2036</v>
      </c>
      <c r="T974" t="s">
        <v>2037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8">
        <f t="shared" si="61"/>
        <v>40522.25</v>
      </c>
      <c r="N975">
        <v>1292133600</v>
      </c>
      <c r="O975" s="8">
        <f t="shared" si="62"/>
        <v>40524.25</v>
      </c>
      <c r="P975" t="b">
        <v>0</v>
      </c>
      <c r="Q975" t="b">
        <v>1</v>
      </c>
      <c r="R975" t="s">
        <v>33</v>
      </c>
      <c r="S975" s="4" t="s">
        <v>2038</v>
      </c>
      <c r="T975" t="s">
        <v>2039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8">
        <f t="shared" si="61"/>
        <v>41412.208333333336</v>
      </c>
      <c r="N976">
        <v>1368939600</v>
      </c>
      <c r="O976" s="8">
        <f t="shared" si="62"/>
        <v>41413.208333333336</v>
      </c>
      <c r="P976" t="b">
        <v>0</v>
      </c>
      <c r="Q976" t="b">
        <v>0</v>
      </c>
      <c r="R976" t="s">
        <v>60</v>
      </c>
      <c r="S976" s="4" t="s">
        <v>2034</v>
      </c>
      <c r="T976" t="s">
        <v>2044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8">
        <f t="shared" si="61"/>
        <v>42337.25</v>
      </c>
      <c r="N977">
        <v>1452146400</v>
      </c>
      <c r="O977" s="8">
        <f t="shared" si="62"/>
        <v>42376.25</v>
      </c>
      <c r="P977" t="b">
        <v>0</v>
      </c>
      <c r="Q977" t="b">
        <v>1</v>
      </c>
      <c r="R977" t="s">
        <v>33</v>
      </c>
      <c r="S977" s="4" t="s">
        <v>2038</v>
      </c>
      <c r="T977" t="s">
        <v>2039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8">
        <f t="shared" si="61"/>
        <v>40571.25</v>
      </c>
      <c r="N978">
        <v>1296712800</v>
      </c>
      <c r="O978" s="8">
        <f t="shared" si="62"/>
        <v>40577.25</v>
      </c>
      <c r="P978" t="b">
        <v>0</v>
      </c>
      <c r="Q978" t="b">
        <v>1</v>
      </c>
      <c r="R978" t="s">
        <v>33</v>
      </c>
      <c r="S978" s="4" t="s">
        <v>2038</v>
      </c>
      <c r="T978" t="s">
        <v>2039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8">
        <f t="shared" si="61"/>
        <v>43138.25</v>
      </c>
      <c r="N979">
        <v>1520748000</v>
      </c>
      <c r="O979" s="8">
        <f t="shared" si="62"/>
        <v>43170.25</v>
      </c>
      <c r="P979" t="b">
        <v>0</v>
      </c>
      <c r="Q979" t="b">
        <v>0</v>
      </c>
      <c r="R979" t="s">
        <v>17</v>
      </c>
      <c r="S979" s="4" t="s">
        <v>2032</v>
      </c>
      <c r="T979" t="s">
        <v>2033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8">
        <f t="shared" si="61"/>
        <v>42686.25</v>
      </c>
      <c r="N980">
        <v>1480831200</v>
      </c>
      <c r="O980" s="8">
        <f t="shared" si="62"/>
        <v>42708.25</v>
      </c>
      <c r="P980" t="b">
        <v>0</v>
      </c>
      <c r="Q980" t="b">
        <v>0</v>
      </c>
      <c r="R980" t="s">
        <v>89</v>
      </c>
      <c r="S980" s="4" t="s">
        <v>2049</v>
      </c>
      <c r="T980" t="s">
        <v>2050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8">
        <f t="shared" si="61"/>
        <v>42078.208333333328</v>
      </c>
      <c r="N981">
        <v>1426914000</v>
      </c>
      <c r="O981" s="8">
        <f t="shared" si="62"/>
        <v>42084.208333333328</v>
      </c>
      <c r="P981" t="b">
        <v>0</v>
      </c>
      <c r="Q981" t="b">
        <v>0</v>
      </c>
      <c r="R981" t="s">
        <v>33</v>
      </c>
      <c r="S981" s="4" t="s">
        <v>2038</v>
      </c>
      <c r="T981" t="s">
        <v>2039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8">
        <f t="shared" si="61"/>
        <v>42307.208333333328</v>
      </c>
      <c r="N982">
        <v>1446616800</v>
      </c>
      <c r="O982" s="8">
        <f t="shared" si="62"/>
        <v>42312.25</v>
      </c>
      <c r="P982" t="b">
        <v>1</v>
      </c>
      <c r="Q982" t="b">
        <v>0</v>
      </c>
      <c r="R982" t="s">
        <v>68</v>
      </c>
      <c r="S982" s="4" t="s">
        <v>2046</v>
      </c>
      <c r="T982" t="s">
        <v>2047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8">
        <f t="shared" si="61"/>
        <v>43094.25</v>
      </c>
      <c r="N983">
        <v>1517032800</v>
      </c>
      <c r="O983" s="8">
        <f t="shared" si="62"/>
        <v>43127.25</v>
      </c>
      <c r="P983" t="b">
        <v>0</v>
      </c>
      <c r="Q983" t="b">
        <v>0</v>
      </c>
      <c r="R983" t="s">
        <v>28</v>
      </c>
      <c r="S983" s="4" t="s">
        <v>2036</v>
      </c>
      <c r="T983" t="s">
        <v>2037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8">
        <f t="shared" si="61"/>
        <v>40743.208333333336</v>
      </c>
      <c r="N984">
        <v>1311224400</v>
      </c>
      <c r="O984" s="8">
        <f t="shared" si="62"/>
        <v>40745.208333333336</v>
      </c>
      <c r="P984" t="b">
        <v>0</v>
      </c>
      <c r="Q984" t="b">
        <v>1</v>
      </c>
      <c r="R984" t="s">
        <v>42</v>
      </c>
      <c r="S984" s="4" t="s">
        <v>2040</v>
      </c>
      <c r="T984" t="s">
        <v>2041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8">
        <f t="shared" si="61"/>
        <v>43681.208333333328</v>
      </c>
      <c r="N985">
        <v>1566190800</v>
      </c>
      <c r="O985" s="8">
        <f t="shared" si="62"/>
        <v>43696.208333333328</v>
      </c>
      <c r="P985" t="b">
        <v>0</v>
      </c>
      <c r="Q985" t="b">
        <v>0</v>
      </c>
      <c r="R985" t="s">
        <v>42</v>
      </c>
      <c r="S985" s="4" t="s">
        <v>2040</v>
      </c>
      <c r="T985" t="s">
        <v>2041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8">
        <f t="shared" si="61"/>
        <v>43716.208333333328</v>
      </c>
      <c r="N986">
        <v>1570165200</v>
      </c>
      <c r="O986" s="8">
        <f t="shared" si="62"/>
        <v>43742.208333333328</v>
      </c>
      <c r="P986" t="b">
        <v>0</v>
      </c>
      <c r="Q986" t="b">
        <v>0</v>
      </c>
      <c r="R986" t="s">
        <v>33</v>
      </c>
      <c r="S986" s="4" t="s">
        <v>2038</v>
      </c>
      <c r="T986" t="s">
        <v>2039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8">
        <f t="shared" si="61"/>
        <v>41614.25</v>
      </c>
      <c r="N987">
        <v>1388556000</v>
      </c>
      <c r="O987" s="8">
        <f t="shared" si="62"/>
        <v>41640.25</v>
      </c>
      <c r="P987" t="b">
        <v>0</v>
      </c>
      <c r="Q987" t="b">
        <v>1</v>
      </c>
      <c r="R987" t="s">
        <v>23</v>
      </c>
      <c r="S987" s="4" t="s">
        <v>2034</v>
      </c>
      <c r="T987" t="s">
        <v>2035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8">
        <f t="shared" si="61"/>
        <v>40638.208333333336</v>
      </c>
      <c r="N988">
        <v>1303189200</v>
      </c>
      <c r="O988" s="8">
        <f t="shared" si="62"/>
        <v>40652.208333333336</v>
      </c>
      <c r="P988" t="b">
        <v>0</v>
      </c>
      <c r="Q988" t="b">
        <v>0</v>
      </c>
      <c r="R988" t="s">
        <v>23</v>
      </c>
      <c r="S988" s="4" t="s">
        <v>2034</v>
      </c>
      <c r="T988" t="s">
        <v>2035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8">
        <f t="shared" si="61"/>
        <v>42852.208333333328</v>
      </c>
      <c r="N989">
        <v>1494478800</v>
      </c>
      <c r="O989" s="8">
        <f t="shared" si="62"/>
        <v>42866.208333333328</v>
      </c>
      <c r="P989" t="b">
        <v>0</v>
      </c>
      <c r="Q989" t="b">
        <v>0</v>
      </c>
      <c r="R989" t="s">
        <v>42</v>
      </c>
      <c r="S989" s="4" t="s">
        <v>2040</v>
      </c>
      <c r="T989" t="s">
        <v>2041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8">
        <f t="shared" si="61"/>
        <v>42686.25</v>
      </c>
      <c r="N990">
        <v>1480744800</v>
      </c>
      <c r="O990" s="8">
        <f t="shared" si="62"/>
        <v>42707.25</v>
      </c>
      <c r="P990" t="b">
        <v>0</v>
      </c>
      <c r="Q990" t="b">
        <v>0</v>
      </c>
      <c r="R990" t="s">
        <v>133</v>
      </c>
      <c r="S990" s="4" t="s">
        <v>2046</v>
      </c>
      <c r="T990" t="s">
        <v>2055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8">
        <f t="shared" si="61"/>
        <v>43571.208333333328</v>
      </c>
      <c r="N991">
        <v>1555822800</v>
      </c>
      <c r="O991" s="8">
        <f t="shared" si="62"/>
        <v>43576.208333333328</v>
      </c>
      <c r="P991" t="b">
        <v>0</v>
      </c>
      <c r="Q991" t="b">
        <v>0</v>
      </c>
      <c r="R991" t="s">
        <v>206</v>
      </c>
      <c r="S991" s="4" t="s">
        <v>2046</v>
      </c>
      <c r="T991" t="s">
        <v>2058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8">
        <f t="shared" si="61"/>
        <v>42432.25</v>
      </c>
      <c r="N992">
        <v>1458882000</v>
      </c>
      <c r="O992" s="8">
        <f t="shared" si="62"/>
        <v>42454.208333333328</v>
      </c>
      <c r="P992" t="b">
        <v>0</v>
      </c>
      <c r="Q992" t="b">
        <v>1</v>
      </c>
      <c r="R992" t="s">
        <v>53</v>
      </c>
      <c r="S992" s="4" t="s">
        <v>2040</v>
      </c>
      <c r="T992" t="s">
        <v>2043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8">
        <f t="shared" si="61"/>
        <v>41907.208333333336</v>
      </c>
      <c r="N993">
        <v>1411966800</v>
      </c>
      <c r="O993" s="8">
        <f t="shared" si="62"/>
        <v>41911.208333333336</v>
      </c>
      <c r="P993" t="b">
        <v>0</v>
      </c>
      <c r="Q993" t="b">
        <v>1</v>
      </c>
      <c r="R993" t="s">
        <v>23</v>
      </c>
      <c r="S993" s="4" t="s">
        <v>2034</v>
      </c>
      <c r="T993" t="s">
        <v>2035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8">
        <f t="shared" si="61"/>
        <v>43227.208333333328</v>
      </c>
      <c r="N994">
        <v>1526878800</v>
      </c>
      <c r="O994" s="8">
        <f t="shared" si="62"/>
        <v>43241.208333333328</v>
      </c>
      <c r="P994" t="b">
        <v>0</v>
      </c>
      <c r="Q994" t="b">
        <v>1</v>
      </c>
      <c r="R994" t="s">
        <v>53</v>
      </c>
      <c r="S994" s="4" t="s">
        <v>2040</v>
      </c>
      <c r="T994" t="s">
        <v>2043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8">
        <f t="shared" si="61"/>
        <v>42362.25</v>
      </c>
      <c r="N995">
        <v>1452405600</v>
      </c>
      <c r="O995" s="8">
        <f t="shared" si="62"/>
        <v>42379.25</v>
      </c>
      <c r="P995" t="b">
        <v>0</v>
      </c>
      <c r="Q995" t="b">
        <v>1</v>
      </c>
      <c r="R995" t="s">
        <v>122</v>
      </c>
      <c r="S995" s="4" t="s">
        <v>2053</v>
      </c>
      <c r="T995" t="s">
        <v>2054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8">
        <f t="shared" si="61"/>
        <v>41929.208333333336</v>
      </c>
      <c r="N996">
        <v>1414040400</v>
      </c>
      <c r="O996" s="8">
        <f t="shared" si="62"/>
        <v>41935.208333333336</v>
      </c>
      <c r="P996" t="b">
        <v>0</v>
      </c>
      <c r="Q996" t="b">
        <v>1</v>
      </c>
      <c r="R996" t="s">
        <v>206</v>
      </c>
      <c r="S996" s="4" t="s">
        <v>2046</v>
      </c>
      <c r="T996" t="s">
        <v>2058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8">
        <f t="shared" si="61"/>
        <v>43408.208333333328</v>
      </c>
      <c r="N997">
        <v>1543816800</v>
      </c>
      <c r="O997" s="8">
        <f t="shared" si="62"/>
        <v>43437.25</v>
      </c>
      <c r="P997" t="b">
        <v>0</v>
      </c>
      <c r="Q997" t="b">
        <v>1</v>
      </c>
      <c r="R997" t="s">
        <v>17</v>
      </c>
      <c r="S997" s="4" t="s">
        <v>2032</v>
      </c>
      <c r="T997" t="s">
        <v>2033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8">
        <f t="shared" si="61"/>
        <v>41276.25</v>
      </c>
      <c r="N998">
        <v>1359698400</v>
      </c>
      <c r="O998" s="8">
        <f t="shared" si="62"/>
        <v>41306.25</v>
      </c>
      <c r="P998" t="b">
        <v>0</v>
      </c>
      <c r="Q998" t="b">
        <v>0</v>
      </c>
      <c r="R998" t="s">
        <v>33</v>
      </c>
      <c r="S998" s="4" t="s">
        <v>2038</v>
      </c>
      <c r="T998" t="s">
        <v>2039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8">
        <f t="shared" si="61"/>
        <v>41659.25</v>
      </c>
      <c r="N999">
        <v>1390629600</v>
      </c>
      <c r="O999" s="8">
        <f t="shared" si="62"/>
        <v>41664.25</v>
      </c>
      <c r="P999" t="b">
        <v>0</v>
      </c>
      <c r="Q999" t="b">
        <v>0</v>
      </c>
      <c r="R999" t="s">
        <v>33</v>
      </c>
      <c r="S999" s="4" t="s">
        <v>2038</v>
      </c>
      <c r="T999" t="s">
        <v>2039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8">
        <f t="shared" si="61"/>
        <v>40220.25</v>
      </c>
      <c r="N1000">
        <v>1267077600</v>
      </c>
      <c r="O1000" s="8">
        <f t="shared" si="62"/>
        <v>40234.25</v>
      </c>
      <c r="P1000" t="b">
        <v>0</v>
      </c>
      <c r="Q1000" t="b">
        <v>1</v>
      </c>
      <c r="R1000" t="s">
        <v>60</v>
      </c>
      <c r="S1000" s="4" t="s">
        <v>2034</v>
      </c>
      <c r="T1000" t="s">
        <v>2044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8">
        <f t="shared" si="61"/>
        <v>42550.208333333328</v>
      </c>
      <c r="N1001">
        <v>1467781200</v>
      </c>
      <c r="O1001" s="8">
        <f t="shared" si="62"/>
        <v>42557.208333333328</v>
      </c>
      <c r="P1001" t="b">
        <v>0</v>
      </c>
      <c r="Q1001" t="b">
        <v>0</v>
      </c>
      <c r="R1001" t="s">
        <v>17</v>
      </c>
      <c r="S1001" s="4" t="s">
        <v>2032</v>
      </c>
      <c r="T1001" t="s">
        <v>2033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475F-F62A-4FD8-9C47-B341A5E50DF8}">
  <sheetPr codeName="Sheet2"/>
  <dimension ref="A1:F14"/>
  <sheetViews>
    <sheetView workbookViewId="0">
      <selection activeCell="E18" sqref="E18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2066</v>
      </c>
    </row>
    <row r="3" spans="1:6" x14ac:dyDescent="0.3">
      <c r="A3" s="5" t="s">
        <v>2065</v>
      </c>
      <c r="B3" s="5" t="s">
        <v>2069</v>
      </c>
    </row>
    <row r="4" spans="1:6" x14ac:dyDescent="0.3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6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2063</v>
      </c>
      <c r="E8">
        <v>4</v>
      </c>
      <c r="F8">
        <v>4</v>
      </c>
    </row>
    <row r="9" spans="1:6" x14ac:dyDescent="0.3">
      <c r="A9" s="6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5DFE-DA76-48E2-A03C-7E7EFAE3B68C}">
  <sheetPr codeName="Sheet3"/>
  <dimension ref="A1:F30"/>
  <sheetViews>
    <sheetView topLeftCell="A4" workbookViewId="0">
      <selection activeCell="E13" sqref="E1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2066</v>
      </c>
    </row>
    <row r="2" spans="1:6" x14ac:dyDescent="0.3">
      <c r="A2" s="5" t="s">
        <v>2031</v>
      </c>
      <c r="B2" t="s">
        <v>2066</v>
      </c>
    </row>
    <row r="4" spans="1:6" x14ac:dyDescent="0.3">
      <c r="A4" s="5" t="s">
        <v>2065</v>
      </c>
      <c r="B4" s="5" t="s">
        <v>2069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2064</v>
      </c>
      <c r="E7">
        <v>4</v>
      </c>
      <c r="F7">
        <v>4</v>
      </c>
    </row>
    <row r="8" spans="1:6" x14ac:dyDescent="0.3">
      <c r="A8" s="6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2042</v>
      </c>
      <c r="C10">
        <v>8</v>
      </c>
      <c r="E10">
        <v>10</v>
      </c>
      <c r="F10">
        <v>18</v>
      </c>
    </row>
    <row r="11" spans="1:6" x14ac:dyDescent="0.3">
      <c r="A11" s="6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2056</v>
      </c>
      <c r="C15">
        <v>3</v>
      </c>
      <c r="E15">
        <v>4</v>
      </c>
      <c r="F15">
        <v>7</v>
      </c>
    </row>
    <row r="16" spans="1:6" x14ac:dyDescent="0.3">
      <c r="A16" s="6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2055</v>
      </c>
      <c r="C20">
        <v>4</v>
      </c>
      <c r="E20">
        <v>4</v>
      </c>
      <c r="F20">
        <v>8</v>
      </c>
    </row>
    <row r="21" spans="1:6" x14ac:dyDescent="0.3">
      <c r="A21" s="6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2062</v>
      </c>
      <c r="C22">
        <v>9</v>
      </c>
      <c r="E22">
        <v>5</v>
      </c>
      <c r="F22">
        <v>14</v>
      </c>
    </row>
    <row r="23" spans="1:6" x14ac:dyDescent="0.3">
      <c r="A23" s="6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2058</v>
      </c>
      <c r="C25">
        <v>7</v>
      </c>
      <c r="E25">
        <v>14</v>
      </c>
      <c r="F25">
        <v>21</v>
      </c>
    </row>
    <row r="26" spans="1:6" x14ac:dyDescent="0.3">
      <c r="A26" s="6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2061</v>
      </c>
      <c r="E29">
        <v>3</v>
      </c>
      <c r="F29">
        <v>3</v>
      </c>
    </row>
    <row r="30" spans="1:6" x14ac:dyDescent="0.3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D42B-F6A9-4A30-B4F5-0210BA4BB0B3}">
  <sheetPr codeName="Sheet4"/>
  <dimension ref="A1:F18"/>
  <sheetViews>
    <sheetView workbookViewId="0">
      <selection activeCell="G20" sqref="G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2031</v>
      </c>
      <c r="B1" t="s">
        <v>2066</v>
      </c>
    </row>
    <row r="2" spans="1:6" x14ac:dyDescent="0.3">
      <c r="A2" s="5" t="s">
        <v>2084</v>
      </c>
      <c r="B2" t="s">
        <v>2066</v>
      </c>
    </row>
    <row r="4" spans="1:6" x14ac:dyDescent="0.3">
      <c r="A4" s="5" t="s">
        <v>2065</v>
      </c>
      <c r="B4" s="5" t="s">
        <v>2069</v>
      </c>
    </row>
    <row r="5" spans="1:6" x14ac:dyDescent="0.3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6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6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3">
      <c r="A8" s="6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3">
      <c r="A9" s="6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6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6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6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6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6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6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6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6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6" t="s">
        <v>2068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E897-6E7F-4C30-BF61-50D9E2339FB3}">
  <sheetPr codeName="Sheet5"/>
  <dimension ref="A1:H13"/>
  <sheetViews>
    <sheetView workbookViewId="0">
      <selection activeCell="F1" sqref="F1"/>
    </sheetView>
  </sheetViews>
  <sheetFormatPr defaultRowHeight="15.6" x14ac:dyDescent="0.3"/>
  <cols>
    <col min="1" max="1" width="27.3984375" bestFit="1" customWidth="1"/>
    <col min="2" max="2" width="15.89843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6.19921875" bestFit="1" customWidth="1"/>
    <col min="8" max="8" width="18.3984375" bestFit="1" customWidth="1"/>
  </cols>
  <sheetData>
    <row r="1" spans="1:8" x14ac:dyDescent="0.3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2093</v>
      </c>
      <c r="B2">
        <f>COUNTIFS(Crowdfunding!G2:G1001,"successful",Crowdfunding!D2:D1001,"&lt;1000")</f>
        <v>30</v>
      </c>
      <c r="C2">
        <f>COUNTIFS(Crowdfunding!G2:G1001,"failed",Crowdfunding!D2:D1001,"&lt;1000")</f>
        <v>20</v>
      </c>
      <c r="D2">
        <f>COUNTIFS(Crowdfunding!G2:G1001,"canceled",Crowdfunding!D2:D1001,"&lt;1000")</f>
        <v>1</v>
      </c>
      <c r="E2">
        <f>SUM(B2:D2)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3">
      <c r="A3" t="s">
        <v>2094</v>
      </c>
      <c r="B3">
        <f>COUNTIFS(Crowdfunding!G2:G1001,"successful",Crowdfunding!D2:D1001,"&gt;=1000",Crowdfunding!D2:D1001, "&lt;=4999")</f>
        <v>191</v>
      </c>
      <c r="C3">
        <f>COUNTIFS(Crowdfunding!G2:G1001,"failed",Crowdfunding!D2:D1001,"&gt;=1000",Crowdfunding!D2:D1001, "&lt;=4999")</f>
        <v>38</v>
      </c>
      <c r="D3">
        <f>COUNTIFS(Crowdfunding!G2:G1001,"canceled",Crowdfunding!D2:D1001,"&gt;=1000",Crowdfunding!D2:D1001, "&lt;=4999")</f>
        <v>2</v>
      </c>
      <c r="E3">
        <f t="shared" ref="E3:E13" si="0">SUM(B3:D3)</f>
        <v>231</v>
      </c>
      <c r="F3" s="10">
        <f t="shared" ref="F3:F12" si="1">(B3/E3)</f>
        <v>0.82683982683982682</v>
      </c>
      <c r="G3" s="10">
        <f t="shared" ref="G3:G13" si="2">(C3/E3)</f>
        <v>0.16450216450216451</v>
      </c>
      <c r="H3" s="10">
        <f t="shared" ref="H3:H13" si="3">(D3/E3)</f>
        <v>8.658008658008658E-3</v>
      </c>
    </row>
    <row r="4" spans="1:8" x14ac:dyDescent="0.3">
      <c r="A4" t="s">
        <v>2095</v>
      </c>
      <c r="B4">
        <f>COUNTIFS(Crowdfunding!G2:G1001,"successful",Crowdfunding!D2:D1001,"&gt;=5000",Crowdfunding!D2:D1001, "&lt;=9999")</f>
        <v>164</v>
      </c>
      <c r="C4">
        <f>COUNTIFS(Crowdfunding!G2:G1001,"failed",Crowdfunding!D2:D1001,"&gt;=5000",Crowdfunding!D2:D1001, "&lt;=9999")</f>
        <v>126</v>
      </c>
      <c r="D4">
        <f>COUNTIFS(Crowdfunding!G2:G1001,"canceled",Crowdfunding!D2:D1001,"&gt;=5000",Crowdfunding!D2:D1001, "&lt;=9999")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t="s">
        <v>2096</v>
      </c>
      <c r="B5">
        <f>COUNTIFS(Crowdfunding!G2:G1001,"successful",Crowdfunding!D2:D1001,"&gt;=10000",Crowdfunding!D2:D1001, "&lt;=14999")</f>
        <v>4</v>
      </c>
      <c r="C5">
        <f>COUNTIFS(Crowdfunding!G2:G1001,"failed",Crowdfunding!D2:D1001,"&gt;=10000",Crowdfunding!D2:D1001, "&lt;=14999")</f>
        <v>5</v>
      </c>
      <c r="D5">
        <f>COUNTIFS(Crowdfunding!G2:G1001,"canceled",Crowdfunding!D2:D1001,"&gt;=10000",Crowdfunding!D2:D1001, 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t="s">
        <v>2097</v>
      </c>
      <c r="B6">
        <f>COUNTIFS(Crowdfunding!G2:G1001,"successful",Crowdfunding!D2:D1001,"&gt;=15000",Crowdfunding!D2:D1001, "&lt;=19999")</f>
        <v>10</v>
      </c>
      <c r="C6">
        <f>COUNTIFS(Crowdfunding!G2:G1001,"failed",Crowdfunding!D2:D1001,"&gt;=15000",Crowdfunding!D2:D1001, "&lt;=19999")</f>
        <v>0</v>
      </c>
      <c r="D6">
        <f>COUNTIFS(Crowdfunding!G2:G1001,"canceled",Crowdfunding!D2:D1001,"&gt;=15000",Crowdfunding!D2:D1001, 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t="s">
        <v>2098</v>
      </c>
      <c r="B7">
        <f>COUNTIFS(Crowdfunding!G2:G1001,"successful",Crowdfunding!D2:D1001,"&gt;=20000",Crowdfunding!D2:D1001, "&lt;=24999")</f>
        <v>7</v>
      </c>
      <c r="C7">
        <f>COUNTIFS(Crowdfunding!G2:G1001,"failed",Crowdfunding!D2:D1001,"&gt;=20000",Crowdfunding!D2:D1001, "&lt;=24999")</f>
        <v>0</v>
      </c>
      <c r="D7">
        <f>COUNTIFS(Crowdfunding!G2:G1001,"canceled",Crowdfunding!D2:D1001,"&gt;=20000",Crowdfunding!D2:D1001, 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t="s">
        <v>2099</v>
      </c>
      <c r="B8">
        <f>COUNTIFS(Crowdfunding!G2:G1001,"successful",Crowdfunding!D2:D1001,"&gt;=25000",Crowdfunding!D2:D1001, "&lt;=29999")</f>
        <v>11</v>
      </c>
      <c r="C8">
        <f>COUNTIFS(Crowdfunding!G2:G1001,"failed",Crowdfunding!D2:D1001,"&gt;=25000",Crowdfunding!D2:D1001, "&lt;=29999")</f>
        <v>3</v>
      </c>
      <c r="D8">
        <f>COUNTIFS(Crowdfunding!G2:G1001,"canceled",Crowdfunding!D2:D1001,"&gt;=25000",Crowdfunding!D2:D1001, 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t="s">
        <v>2100</v>
      </c>
      <c r="B9">
        <f>COUNTIFS(Crowdfunding!G2:G1001,"successful",Crowdfunding!D2:D1001,"&gt;=30000",Crowdfunding!D2:D1001, "&lt;=34999")</f>
        <v>7</v>
      </c>
      <c r="C9">
        <f>COUNTIFS(Crowdfunding!G2:G1001,"successful",Crowdfunding!D2:D1001,"&gt;=30000",Crowdfunding!E2:E1001, "&lt;=34999")</f>
        <v>0</v>
      </c>
      <c r="D9">
        <f>COUNTIFS(Crowdfunding!G2:G1001,"canceled",Crowdfunding!D2:D1001,"&gt;=30000",Crowdfunding!D2:D1001, 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t="s">
        <v>2101</v>
      </c>
      <c r="B10">
        <f>COUNTIFS(Crowdfunding!G2:G1001,"successful",Crowdfunding!D2:D1001,"&gt;=35000",Crowdfunding!D2:D1001, "&lt;=39999")</f>
        <v>8</v>
      </c>
      <c r="C10">
        <f>COUNTIFS(Crowdfunding!G2:G1001,"failed",Crowdfunding!D2:D1001,"&gt;=35000",Crowdfunding!D2:D1001, "&lt;=39999")</f>
        <v>3</v>
      </c>
      <c r="D10">
        <f>COUNTIFS(Crowdfunding!G2:G1001,"canceled",Crowdfunding!D2:D1001,"&gt;=35000",Crowdfunding!D2:D1001, 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t="s">
        <v>2102</v>
      </c>
      <c r="B11">
        <f>COUNTIFS(Crowdfunding!G2:G1001,"successful",Crowdfunding!D2:D1001,"&gt;=40000",Crowdfunding!D2:D1001, "&lt;=44999")</f>
        <v>11</v>
      </c>
      <c r="C11">
        <f>COUNTIFS(Crowdfunding!G2:G1001,"failed",Crowdfunding!D2:D1001,"&gt;=40000",Crowdfunding!D2:D1001, "&lt;=44999")</f>
        <v>3</v>
      </c>
      <c r="D11">
        <f>COUNTIFS(Crowdfunding!G2:G1001,"canceled",Crowdfunding!D2:D1001,"&gt;=40000",Crowdfunding!D2:D1001, 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t="s">
        <v>2103</v>
      </c>
      <c r="B12">
        <f>COUNTIFS(Crowdfunding!G2:G1001,"successful",Crowdfunding!D2:D1001,"&gt;=45000",Crowdfunding!D2:D1001, "&lt;=49999")</f>
        <v>8</v>
      </c>
      <c r="C12">
        <f>COUNTIFS(Crowdfunding!G2:G1001,"failed",Crowdfunding!D2:D1001,"&gt;=45000",Crowdfunding!D2:D1001, "&lt;=49999")</f>
        <v>3</v>
      </c>
      <c r="D12">
        <f>COUNTIFS(Crowdfunding!G2:G1001,"canceled",Crowdfunding!D2:D1001,"&gt;=45000",Crowdfunding!D2:D1001, 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3">
      <c r="A13" t="s">
        <v>2104</v>
      </c>
      <c r="B13">
        <f>COUNTIFS(Crowdfunding!G2:G1001,"successful",Crowdfunding!D2:D1001,"&gt;=50000")</f>
        <v>114</v>
      </c>
      <c r="C13">
        <f>COUNTIFS(Crowdfunding!G2:G1001,"failed",Crowdfunding!D2:D1001,"&gt;=50000")</f>
        <v>163</v>
      </c>
      <c r="D13">
        <f>COUNTIFS(Crowdfunding!G2:G1001,"canceled",Crowdfunding!D2:D1001,"&gt;=50000")</f>
        <v>28</v>
      </c>
      <c r="E13">
        <f t="shared" si="0"/>
        <v>305</v>
      </c>
      <c r="F13" s="10">
        <f>(B13/E13)</f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4FFC-4B67-4F06-AAEA-4E9989A9E1BC}">
  <sheetPr codeName="Sheet6"/>
  <dimension ref="A1:N566"/>
  <sheetViews>
    <sheetView tabSelected="1" topLeftCell="A9" workbookViewId="0">
      <selection activeCell="E19" sqref="E19"/>
    </sheetView>
  </sheetViews>
  <sheetFormatPr defaultRowHeight="15.6" x14ac:dyDescent="0.3"/>
  <cols>
    <col min="1" max="1" width="9.19921875" bestFit="1" customWidth="1"/>
    <col min="2" max="2" width="13.19921875" bestFit="1" customWidth="1"/>
    <col min="4" max="4" width="8.296875" bestFit="1" customWidth="1"/>
    <col min="5" max="5" width="13.19921875" bestFit="1" customWidth="1"/>
    <col min="7" max="7" width="22.3984375" customWidth="1"/>
    <col min="8" max="8" width="14.796875" customWidth="1"/>
    <col min="11" max="11" width="20.296875" bestFit="1" customWidth="1"/>
    <col min="12" max="12" width="17.19921875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3">
      <c r="A2" t="s">
        <v>20</v>
      </c>
      <c r="B2">
        <v>158</v>
      </c>
      <c r="D2" t="s">
        <v>14</v>
      </c>
      <c r="E2">
        <v>0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s="11" t="s">
        <v>2105</v>
      </c>
      <c r="K3" s="11" t="s">
        <v>2112</v>
      </c>
    </row>
    <row r="4" spans="1:14" ht="31.2" x14ac:dyDescent="0.3">
      <c r="A4" t="s">
        <v>20</v>
      </c>
      <c r="B4">
        <v>174</v>
      </c>
      <c r="D4" t="s">
        <v>14</v>
      </c>
      <c r="E4">
        <v>53</v>
      </c>
      <c r="G4" s="12" t="s">
        <v>2106</v>
      </c>
      <c r="H4">
        <f>ROUND(AVERAGE(B2:B566),2)</f>
        <v>851.15</v>
      </c>
      <c r="K4" s="12" t="s">
        <v>2106</v>
      </c>
      <c r="L4">
        <f>ROUND(AVERAGE(E2:E365),2)</f>
        <v>585.62</v>
      </c>
    </row>
    <row r="5" spans="1:14" ht="31.2" x14ac:dyDescent="0.3">
      <c r="A5" t="s">
        <v>20</v>
      </c>
      <c r="B5">
        <v>227</v>
      </c>
      <c r="D5" t="s">
        <v>14</v>
      </c>
      <c r="E5">
        <v>18</v>
      </c>
      <c r="G5" s="12" t="s">
        <v>2107</v>
      </c>
      <c r="H5">
        <f>MEDIAN(B2:B566)</f>
        <v>201</v>
      </c>
      <c r="K5" s="12" t="s">
        <v>2107</v>
      </c>
      <c r="L5">
        <f>MEDIAN(E2:E365)</f>
        <v>114.5</v>
      </c>
    </row>
    <row r="6" spans="1:14" ht="31.2" x14ac:dyDescent="0.3">
      <c r="A6" t="s">
        <v>20</v>
      </c>
      <c r="B6">
        <v>220</v>
      </c>
      <c r="D6" t="s">
        <v>14</v>
      </c>
      <c r="E6">
        <v>44</v>
      </c>
      <c r="G6" s="12" t="s">
        <v>2108</v>
      </c>
      <c r="H6">
        <f>MIN(B2:B566)</f>
        <v>16</v>
      </c>
      <c r="K6" s="12" t="s">
        <v>2108</v>
      </c>
      <c r="L6">
        <f>MIN(E2:E365)</f>
        <v>0</v>
      </c>
    </row>
    <row r="7" spans="1:14" ht="31.2" x14ac:dyDescent="0.3">
      <c r="A7" t="s">
        <v>20</v>
      </c>
      <c r="B7">
        <v>98</v>
      </c>
      <c r="D7" t="s">
        <v>14</v>
      </c>
      <c r="E7">
        <v>27</v>
      </c>
      <c r="G7" s="12" t="s">
        <v>2109</v>
      </c>
      <c r="H7">
        <f>MAX(B2:B566)</f>
        <v>7295</v>
      </c>
      <c r="K7" s="12" t="s">
        <v>2109</v>
      </c>
      <c r="L7">
        <f>MAX(E2:E365)</f>
        <v>6080</v>
      </c>
    </row>
    <row r="8" spans="1:14" ht="31.2" x14ac:dyDescent="0.3">
      <c r="A8" t="s">
        <v>20</v>
      </c>
      <c r="B8">
        <v>100</v>
      </c>
      <c r="D8" t="s">
        <v>14</v>
      </c>
      <c r="E8">
        <v>55</v>
      </c>
      <c r="G8" s="12" t="s">
        <v>2110</v>
      </c>
      <c r="H8">
        <f>ROUND(_xlfn.VAR.P(B2:B566),2)</f>
        <v>1603373.73</v>
      </c>
      <c r="K8" s="12" t="s">
        <v>2110</v>
      </c>
      <c r="L8">
        <f>ROUND(_xlfn.VAR.P(E2:E365),2)</f>
        <v>921574.68</v>
      </c>
    </row>
    <row r="9" spans="1:14" ht="46.8" x14ac:dyDescent="0.3">
      <c r="A9" t="s">
        <v>20</v>
      </c>
      <c r="B9">
        <v>1249</v>
      </c>
      <c r="D9" t="s">
        <v>14</v>
      </c>
      <c r="E9">
        <v>200</v>
      </c>
      <c r="G9" s="12" t="s">
        <v>2111</v>
      </c>
      <c r="H9">
        <f>ROUND(_xlfn.STDEV.P(B2:B566),2)</f>
        <v>1266.24</v>
      </c>
      <c r="K9" s="12" t="s">
        <v>2111</v>
      </c>
      <c r="L9">
        <f>ROUND(_xlfn.STDEV.P(E2:E365),2)</f>
        <v>959.99</v>
      </c>
      <c r="N9" s="14"/>
    </row>
    <row r="10" spans="1:14" x14ac:dyDescent="0.3">
      <c r="A10" t="s">
        <v>20</v>
      </c>
      <c r="B10">
        <v>1396</v>
      </c>
      <c r="D10" t="s">
        <v>14</v>
      </c>
      <c r="E10">
        <v>452</v>
      </c>
      <c r="G10" s="12" t="s">
        <v>2114</v>
      </c>
      <c r="H10">
        <f>MODE(B2:B566)</f>
        <v>85</v>
      </c>
      <c r="K10" s="12" t="s">
        <v>2114</v>
      </c>
      <c r="L10">
        <f>MODE(E2:E365)</f>
        <v>1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  <c r="G11" s="12" t="s">
        <v>2115</v>
      </c>
      <c r="H11">
        <f>_xlfn.QUARTILE.EXC(B2:B566,1)</f>
        <v>127.5</v>
      </c>
      <c r="K11" s="12" t="s">
        <v>2115</v>
      </c>
      <c r="L11">
        <f>_xlfn.QUARTILE.EXC(E2:E365,1)</f>
        <v>38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  <c r="G12" s="12" t="s">
        <v>2116</v>
      </c>
      <c r="H12">
        <f>_xlfn.QUARTILE.EXC(B2:B566,2)</f>
        <v>201</v>
      </c>
      <c r="K12" s="12" t="s">
        <v>2116</v>
      </c>
      <c r="L12">
        <f>_xlfn.QUARTILE.EXC(E2:E365,2)</f>
        <v>114.5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  <c r="G13" s="12" t="s">
        <v>2117</v>
      </c>
      <c r="H13">
        <f>_xlfn.QUARTILE.EXC(B2:B566,3)</f>
        <v>1288.5</v>
      </c>
      <c r="K13" s="12" t="s">
        <v>2117</v>
      </c>
      <c r="L13">
        <f>_xlfn.QUARTILE.EXC(E2:E365,3)</f>
        <v>789.5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  <c r="G14" s="12" t="s">
        <v>2118</v>
      </c>
      <c r="H14">
        <f>H13-H11</f>
        <v>1161</v>
      </c>
      <c r="K14" s="12" t="s">
        <v>2118</v>
      </c>
      <c r="L14">
        <f>L13-L11</f>
        <v>751.5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  <c r="G15" s="12" t="s">
        <v>2119</v>
      </c>
      <c r="H15">
        <f>H11-(1.5*H14)</f>
        <v>-1614</v>
      </c>
      <c r="K15" s="12" t="s">
        <v>2119</v>
      </c>
      <c r="L15">
        <f>L11-(1.5*L14)</f>
        <v>-1089.25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  <c r="G16" s="12" t="s">
        <v>2120</v>
      </c>
      <c r="H16">
        <f>H13+(1.5*H14)</f>
        <v>3030</v>
      </c>
      <c r="K16" s="12" t="s">
        <v>2120</v>
      </c>
      <c r="L16">
        <f>L13+(1.5*L14)</f>
        <v>1916.75</v>
      </c>
    </row>
    <row r="17" spans="1:7" x14ac:dyDescent="0.3">
      <c r="A17" t="s">
        <v>20</v>
      </c>
      <c r="B17">
        <v>129</v>
      </c>
      <c r="D17" t="s">
        <v>14</v>
      </c>
      <c r="E17">
        <v>1</v>
      </c>
    </row>
    <row r="18" spans="1:7" x14ac:dyDescent="0.3">
      <c r="A18" t="s">
        <v>20</v>
      </c>
      <c r="B18">
        <v>226</v>
      </c>
      <c r="D18" t="s">
        <v>14</v>
      </c>
      <c r="E18">
        <v>1467</v>
      </c>
    </row>
    <row r="19" spans="1:7" x14ac:dyDescent="0.3">
      <c r="A19" t="s">
        <v>20</v>
      </c>
      <c r="B19">
        <v>5419</v>
      </c>
      <c r="D19" t="s">
        <v>14</v>
      </c>
      <c r="E19">
        <v>75</v>
      </c>
    </row>
    <row r="20" spans="1:7" x14ac:dyDescent="0.3">
      <c r="A20" t="s">
        <v>20</v>
      </c>
      <c r="B20">
        <v>165</v>
      </c>
      <c r="D20" t="s">
        <v>14</v>
      </c>
      <c r="E20">
        <v>120</v>
      </c>
    </row>
    <row r="21" spans="1:7" x14ac:dyDescent="0.3">
      <c r="A21" t="s">
        <v>20</v>
      </c>
      <c r="B21">
        <v>1965</v>
      </c>
      <c r="D21" t="s">
        <v>14</v>
      </c>
      <c r="E21">
        <v>2253</v>
      </c>
    </row>
    <row r="22" spans="1:7" x14ac:dyDescent="0.3">
      <c r="A22" t="s">
        <v>20</v>
      </c>
      <c r="B22">
        <v>16</v>
      </c>
      <c r="D22" t="s">
        <v>14</v>
      </c>
      <c r="E22">
        <v>5</v>
      </c>
    </row>
    <row r="23" spans="1:7" x14ac:dyDescent="0.3">
      <c r="A23" t="s">
        <v>20</v>
      </c>
      <c r="B23">
        <v>107</v>
      </c>
      <c r="D23" t="s">
        <v>14</v>
      </c>
      <c r="E23">
        <v>38</v>
      </c>
    </row>
    <row r="24" spans="1:7" x14ac:dyDescent="0.3">
      <c r="A24" t="s">
        <v>20</v>
      </c>
      <c r="B24">
        <v>134</v>
      </c>
      <c r="D24" t="s">
        <v>14</v>
      </c>
      <c r="E24">
        <v>12</v>
      </c>
    </row>
    <row r="25" spans="1:7" x14ac:dyDescent="0.3">
      <c r="A25" t="s">
        <v>20</v>
      </c>
      <c r="B25">
        <v>198</v>
      </c>
      <c r="D25" t="s">
        <v>14</v>
      </c>
      <c r="E25">
        <v>1684</v>
      </c>
    </row>
    <row r="26" spans="1:7" x14ac:dyDescent="0.3">
      <c r="A26" t="s">
        <v>20</v>
      </c>
      <c r="B26">
        <v>111</v>
      </c>
      <c r="D26" t="s">
        <v>14</v>
      </c>
      <c r="E26">
        <v>56</v>
      </c>
      <c r="G26" s="13"/>
    </row>
    <row r="27" spans="1:7" x14ac:dyDescent="0.3">
      <c r="A27" t="s">
        <v>20</v>
      </c>
      <c r="B27">
        <v>222</v>
      </c>
      <c r="D27" t="s">
        <v>14</v>
      </c>
      <c r="E27">
        <v>838</v>
      </c>
      <c r="G27" s="13"/>
    </row>
    <row r="28" spans="1:7" x14ac:dyDescent="0.3">
      <c r="A28" t="s">
        <v>20</v>
      </c>
      <c r="B28">
        <v>6212</v>
      </c>
      <c r="D28" t="s">
        <v>14</v>
      </c>
      <c r="E28">
        <v>1000</v>
      </c>
    </row>
    <row r="29" spans="1:7" x14ac:dyDescent="0.3">
      <c r="A29" t="s">
        <v>20</v>
      </c>
      <c r="B29">
        <v>98</v>
      </c>
      <c r="D29" t="s">
        <v>14</v>
      </c>
      <c r="E29">
        <v>1482</v>
      </c>
    </row>
    <row r="30" spans="1:7" x14ac:dyDescent="0.3">
      <c r="A30" t="s">
        <v>20</v>
      </c>
      <c r="B30">
        <v>92</v>
      </c>
      <c r="D30" t="s">
        <v>14</v>
      </c>
      <c r="E30">
        <v>106</v>
      </c>
    </row>
    <row r="31" spans="1:7" x14ac:dyDescent="0.3">
      <c r="A31" t="s">
        <v>20</v>
      </c>
      <c r="B31">
        <v>149</v>
      </c>
      <c r="D31" t="s">
        <v>14</v>
      </c>
      <c r="E31">
        <v>679</v>
      </c>
    </row>
    <row r="32" spans="1:7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365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Sub-Category</vt:lpstr>
      <vt:lpstr>LineGraph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Kalaiyappan Venkatachalam</cp:lastModifiedBy>
  <dcterms:created xsi:type="dcterms:W3CDTF">2021-09-29T18:52:28Z</dcterms:created>
  <dcterms:modified xsi:type="dcterms:W3CDTF">2023-08-23T17:26:24Z</dcterms:modified>
</cp:coreProperties>
</file>