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une\Desktop\Coursera\Excel\Course 3-Excel Skills for Business Intermediate II\Week 5\Excel files\"/>
    </mc:Choice>
  </mc:AlternateContent>
  <bookViews>
    <workbookView xWindow="0" yWindow="0" windowWidth="23040" windowHeight="9105" activeTab="1"/>
  </bookViews>
  <sheets>
    <sheet name="Scenario Summary" sheetId="3" r:id="rId1"/>
    <sheet name="Challenge Level 1" sheetId="1" r:id="rId2"/>
  </sheets>
  <definedNames>
    <definedName name="Current_Price">'Challenge Level 1'!$M$24</definedName>
    <definedName name="Metal_Cost_per_can">'Challenge Level 1'!$Q$11</definedName>
    <definedName name="Metal_price">'Challenge Level 1'!$Q$10</definedName>
    <definedName name="solver_adj" localSheetId="1" hidden="1">'Challenge Level 1'!$P$2:$P$4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'Challenge Level 1'!$C$5</definedName>
    <definedName name="solver_lhs2" localSheetId="1" hidden="1">'Challenge Level 1'!$C$5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'Challenge Level 1'!$C$4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3</definedName>
    <definedName name="solver_rhs1" localSheetId="1" hidden="1">375</definedName>
    <definedName name="solver_rhs2" localSheetId="1" hidden="1">375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375</definedName>
    <definedName name="solver_ver" localSheetId="1" hidden="1">3</definedName>
    <definedName name="Total_Metal_cost">'Challenge Level 1'!$Q$12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/>
  <c r="Q11" i="1"/>
  <c r="R4" i="1" l="1"/>
  <c r="S4" i="1" s="1"/>
  <c r="R3" i="1"/>
  <c r="S3" i="1" s="1"/>
  <c r="S2" i="1"/>
  <c r="C4" i="1"/>
  <c r="C8" i="1"/>
  <c r="C5" i="1"/>
  <c r="S6" i="1" l="1"/>
  <c r="Q12" i="1" s="1"/>
  <c r="R6" i="1"/>
  <c r="C11" i="1"/>
  <c r="C12" i="1"/>
  <c r="C13" i="1"/>
  <c r="C14" i="1"/>
  <c r="C15" i="1" s="1"/>
  <c r="C16" i="1" s="1"/>
  <c r="C17" i="1" s="1"/>
  <c r="C18" i="1" s="1"/>
  <c r="C19" i="1" s="1"/>
  <c r="C10" i="1"/>
  <c r="F8" i="1"/>
  <c r="G8" i="1" s="1"/>
  <c r="H8" i="1" s="1"/>
  <c r="I8" i="1" s="1"/>
  <c r="J8" i="1" s="1"/>
  <c r="K8" i="1" s="1"/>
  <c r="L8" i="1" s="1"/>
  <c r="E8" i="1"/>
  <c r="Q15" i="1" l="1"/>
  <c r="Q19" i="1"/>
  <c r="Q18" i="1" s="1"/>
  <c r="Q16" i="1" l="1"/>
  <c r="R7" i="1" l="1"/>
</calcChain>
</file>

<file path=xl/sharedStrings.xml><?xml version="1.0" encoding="utf-8"?>
<sst xmlns="http://schemas.openxmlformats.org/spreadsheetml/2006/main" count="74" uniqueCount="69">
  <si>
    <t>Radius</t>
  </si>
  <si>
    <t>Height</t>
  </si>
  <si>
    <t>Surface Area</t>
  </si>
  <si>
    <t>Volume</t>
  </si>
  <si>
    <t>Goal Seek</t>
  </si>
  <si>
    <t>Data Table</t>
  </si>
  <si>
    <t>Solver</t>
  </si>
  <si>
    <t>Scenario Manager</t>
  </si>
  <si>
    <t>Length</t>
  </si>
  <si>
    <t>Width</t>
  </si>
  <si>
    <t>Total Cans</t>
  </si>
  <si>
    <t>Mathematical</t>
  </si>
  <si>
    <t>Practical</t>
  </si>
  <si>
    <t>Potential Cans</t>
  </si>
  <si>
    <t>Metal Cost per can</t>
  </si>
  <si>
    <t>Total Metal cost</t>
  </si>
  <si>
    <t>Metal price (estimate)</t>
  </si>
  <si>
    <t>Metal price (very low)</t>
  </si>
  <si>
    <t>Metal price (low)</t>
  </si>
  <si>
    <t>Metal price (actual)</t>
  </si>
  <si>
    <t>Metal price (high)</t>
  </si>
  <si>
    <t>Metal price (very high)</t>
  </si>
  <si>
    <t>Cube Crate Size</t>
  </si>
  <si>
    <t>A softdrink company packages its drinks in cans. The mould that they are currently using for the top of the can has a radius of 3.5 cm.</t>
  </si>
  <si>
    <t>Use Goal Seek to determine the height of the can, if we want the can to hold 375 ml of drink.</t>
  </si>
  <si>
    <t>The volume of a can (cylinder) is calculated by the formula: 2*pi*radius*radius*height, where 'pi' = 3.14.</t>
  </si>
  <si>
    <t>The company wants to look at the various cases that different sized cans of radius 2 - 6 cm and different heights of 7 - 12 cm can hold.</t>
  </si>
  <si>
    <t>Consider increments of 0.5 cm for both the radius and the height of the can and construct a Data Table.</t>
  </si>
  <si>
    <t>The company is considering reducing the cost of production of cans, which means minimising the surface area of the can.</t>
  </si>
  <si>
    <t>This is because a smaller surface area results in a lower metal cost.</t>
  </si>
  <si>
    <t>Use solver to determine the dimensions of the can (radius and height) to minimise the surface area while ensuring the can still holds 375 ml.</t>
  </si>
  <si>
    <t>The formula for the surface area of a can (cylinder) is: (2*pi*radius*height) + (2*pi*radius*radius).</t>
  </si>
  <si>
    <t>The company uses cubic crates to pack the cans in. The dimensions of the crate are 120 cm * 120 cm * 120 cm.</t>
  </si>
  <si>
    <t>Calculate how many cans can be packed into the crate, from a mathematical point of view.</t>
  </si>
  <si>
    <t>Cans across length</t>
  </si>
  <si>
    <t>Cans across width</t>
  </si>
  <si>
    <t>Cans across height</t>
  </si>
  <si>
    <t>From a practical point of view, we will have to round each of the values downwards.</t>
  </si>
  <si>
    <t>Calculate the total cans from a mathematical point of view and a practical point of view.</t>
  </si>
  <si>
    <t>What is the difference in the number of cans? Lets call this "potential cans".</t>
  </si>
  <si>
    <t>Use solver to determine the dimensions of the cubic crate that minimises the "potential cans" to reduce waste.</t>
  </si>
  <si>
    <t>The actual metal price is currently 0.8, however, there is only a 0.4 probability of this occurring.</t>
  </si>
  <si>
    <t>There is 0.1 probaility that the metal price would double, and a 0.1 probability that the metal price would halve.</t>
  </si>
  <si>
    <t>There is also a 0.2 probability that the metal price would be the average of the curreny price and the halved price.</t>
  </si>
  <si>
    <t>There is also a 0.2 probability that the metal price would be the average of the curreny price and the doubled price.</t>
  </si>
  <si>
    <t>Use SUMPRODUCT to calculate the estimated metal price.</t>
  </si>
  <si>
    <t>Use Scenario Manager to present the 'Total Metal Cost' to management which includes the scenarios of 'Low Price = 0.6' and 'High Price = 1.2'.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</si>
  <si>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</si>
  <si>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</si>
  <si>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</si>
  <si>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</si>
  <si>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</si>
  <si>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</si>
  <si>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</si>
  <si>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General</t>
  </si>
  <si>
    <t>SUMPRODUCT</t>
  </si>
  <si>
    <t>Learning Objective</t>
  </si>
  <si>
    <t>Metal_price</t>
  </si>
  <si>
    <t>Total_Metal_cost</t>
  </si>
  <si>
    <t>High Metal Price</t>
  </si>
  <si>
    <t>Low Metal Price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</si>
  <si>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</si>
  <si>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</si>
  <si>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</si>
  <si>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</si>
  <si>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</si>
  <si>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</si>
  <si>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</si>
  <si>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Mr Prashan Karunaratne on 21/09/2017
Modified by Arunesh Prasad on 12/10/2017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</si>
</sst>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1" fillId="0" borderId="0" xfId="0" applyFont="1"/>
    <xf numFmtId="0" fontId="0" fillId="4" borderId="1" xfId="0" applyFill="1" applyBorder="1"/>
    <xf numFmtId="0" fontId="1" fillId="0" borderId="0" xfId="0" applyFont="1" applyAlignment="1">
      <alignment horizontal="left"/>
    </xf>
    <xf numFmtId="2" fontId="0" fillId="0" borderId="0" xfId="0" applyNumberFormat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Fill="1" applyBorder="1" applyAlignment="1"/>
    <xf numFmtId="2" fontId="0" fillId="0" borderId="3" xfId="0" applyNumberFormat="1" applyFill="1" applyBorder="1" applyAlignment="1"/>
    <xf numFmtId="0" fontId="0" fillId="0" borderId="5" xfId="0" applyFill="1" applyBorder="1" applyAlignment="1"/>
    <xf numFmtId="0" fontId="2" fillId="6" borderId="2" xfId="0" applyFont="1" applyFill="1" applyBorder="1" applyAlignment="1">
      <alignment horizontal="right"/>
    </xf>
    <xf numFmtId="0" fontId="2" fillId="6" borderId="4" xfId="0" applyFont="1" applyFill="1" applyBorder="1" applyAlignment="1">
      <alignment horizontal="right"/>
    </xf>
    <xf numFmtId="0" fontId="0" fillId="8" borderId="0" xfId="0" applyFill="1" applyBorder="1" applyAlignment="1"/>
    <xf numFmtId="0" fontId="3" fillId="0" borderId="0" xfId="0" applyFont="1" applyFill="1" applyBorder="1" applyAlignment="1">
      <alignment vertical="top" wrapText="1"/>
    </xf>
    <xf numFmtId="0" fontId="4" fillId="6" borderId="4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5" fillId="7" borderId="0" xfId="0" applyFont="1" applyFill="1" applyBorder="1" applyAlignment="1">
      <alignment horizontal="left"/>
    </xf>
    <xf numFmtId="0" fontId="6" fillId="7" borderId="5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1"/>
  <sheetViews>
    <sheetView showGridLines="0" workbookViewId="0"/>
  </sheetViews>
  <sheetFormatPr defaultRowHeight="15" outlineLevelRow="1" outlineLevelCol="1" x14ac:dyDescent="0.25"/>
  <cols>
    <col min="3" max="3" width="16.42578125" bestFit="1" customWidth="1"/>
    <col min="4" max="6" width="14.140625" bestFit="1" customWidth="1" outlineLevel="1"/>
  </cols>
  <sheetData>
    <row r="1" spans="2:6" ht="15.75" thickBot="1" x14ac:dyDescent="0.3"/>
    <row r="2" spans="2:6" ht="15.75" x14ac:dyDescent="0.25">
      <c r="B2" s="21" t="s">
        <v>61</v>
      </c>
      <c r="C2" s="21"/>
      <c r="D2" s="16"/>
      <c r="E2" s="16"/>
      <c r="F2" s="16"/>
    </row>
    <row r="3" spans="2:6" ht="15.75" collapsed="1" x14ac:dyDescent="0.25">
      <c r="B3" s="20"/>
      <c r="C3" s="20"/>
      <c r="D3" s="17" t="s">
        <v>63</v>
      </c>
      <c r="E3" s="17" t="s">
        <v>59</v>
      </c>
      <c r="F3" s="17" t="s">
        <v>60</v>
      </c>
    </row>
    <row r="4" spans="2:6" ht="78.75" hidden="1" outlineLevel="1" x14ac:dyDescent="0.25">
      <c r="B4" s="22"/>
      <c r="C4" s="22"/>
      <c r="D4" s="13"/>
      <c r="E4" s="19" t="s">
        <v>68</v>
      </c>
      <c r="F4" s="19" t="s">
        <v>68</v>
      </c>
    </row>
    <row r="5" spans="2:6" x14ac:dyDescent="0.25">
      <c r="B5" s="23" t="s">
        <v>62</v>
      </c>
      <c r="C5" s="23"/>
      <c r="D5" s="15"/>
      <c r="E5" s="15"/>
      <c r="F5" s="15"/>
    </row>
    <row r="6" spans="2:6" outlineLevel="1" x14ac:dyDescent="0.25">
      <c r="B6" s="22"/>
      <c r="C6" s="22" t="s">
        <v>57</v>
      </c>
      <c r="D6" s="13">
        <v>0.88</v>
      </c>
      <c r="E6" s="18">
        <v>1.2</v>
      </c>
      <c r="F6" s="18">
        <v>0.6</v>
      </c>
    </row>
    <row r="7" spans="2:6" x14ac:dyDescent="0.25">
      <c r="B7" s="23" t="s">
        <v>64</v>
      </c>
      <c r="C7" s="23"/>
      <c r="D7" s="15"/>
      <c r="E7" s="15"/>
      <c r="F7" s="15"/>
    </row>
    <row r="8" spans="2:6" ht="15.75" outlineLevel="1" thickBot="1" x14ac:dyDescent="0.3">
      <c r="B8" s="24"/>
      <c r="C8" s="24" t="s">
        <v>58</v>
      </c>
      <c r="D8" s="14">
        <v>854840.51526412799</v>
      </c>
      <c r="E8" s="14">
        <v>1165691.61172381</v>
      </c>
      <c r="F8" s="14">
        <v>582845.80586190498</v>
      </c>
    </row>
    <row r="9" spans="2:6" x14ac:dyDescent="0.25">
      <c r="B9" t="s">
        <v>65</v>
      </c>
    </row>
    <row r="10" spans="2:6" x14ac:dyDescent="0.25">
      <c r="B10" t="s">
        <v>66</v>
      </c>
    </row>
    <row r="11" spans="2:6" x14ac:dyDescent="0.25">
      <c r="B1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topLeftCell="B1" workbookViewId="0">
      <selection activeCell="S11" sqref="S11"/>
    </sheetView>
  </sheetViews>
  <sheetFormatPr defaultRowHeight="15" x14ac:dyDescent="0.25"/>
  <cols>
    <col min="1" max="1" width="16.7109375" style="2" bestFit="1" customWidth="1"/>
    <col min="2" max="2" width="11.28515625" bestFit="1" customWidth="1"/>
    <col min="4" max="13" width="9.140625" customWidth="1"/>
    <col min="14" max="14" width="9.42578125" customWidth="1"/>
    <col min="15" max="15" width="13.7109375" bestFit="1" customWidth="1"/>
    <col min="16" max="16" width="9.42578125" customWidth="1"/>
    <col min="17" max="17" width="16.5703125" bestFit="1" customWidth="1"/>
    <col min="18" max="18" width="12.7109375" bestFit="1" customWidth="1"/>
  </cols>
  <sheetData>
    <row r="1" spans="2:19" x14ac:dyDescent="0.25">
      <c r="B1" s="2" t="s">
        <v>0</v>
      </c>
      <c r="C1" s="3">
        <v>3.9088683189084645</v>
      </c>
      <c r="E1" s="2"/>
      <c r="O1" s="2" t="s">
        <v>22</v>
      </c>
      <c r="R1" s="2" t="s">
        <v>11</v>
      </c>
      <c r="S1" s="2" t="s">
        <v>12</v>
      </c>
    </row>
    <row r="2" spans="2:19" x14ac:dyDescent="0.25">
      <c r="B2" s="2" t="s">
        <v>1</v>
      </c>
      <c r="C2" s="3">
        <v>7.8162697139538544</v>
      </c>
      <c r="E2" s="2"/>
      <c r="O2" s="2" t="s">
        <v>8</v>
      </c>
      <c r="P2" s="3">
        <v>117.2660505711759</v>
      </c>
      <c r="Q2" s="2" t="s">
        <v>34</v>
      </c>
      <c r="R2" s="5">
        <f>P2/(2*C1)</f>
        <v>15.000000128415936</v>
      </c>
      <c r="S2" s="5">
        <f>ROUNDDOWN(R2,0)</f>
        <v>15</v>
      </c>
    </row>
    <row r="3" spans="2:19" x14ac:dyDescent="0.25">
      <c r="B3" s="2"/>
      <c r="E3" s="2"/>
      <c r="O3" s="2" t="s">
        <v>9</v>
      </c>
      <c r="P3" s="12">
        <v>117.26605057117587</v>
      </c>
      <c r="Q3" s="2" t="s">
        <v>35</v>
      </c>
      <c r="R3" s="5">
        <f>P3/(2*C1)</f>
        <v>15.000000128415932</v>
      </c>
      <c r="S3" s="5">
        <f t="shared" ref="S3:S4" si="0">ROUNDDOWN(R3,0)</f>
        <v>15</v>
      </c>
    </row>
    <row r="4" spans="2:19" x14ac:dyDescent="0.25">
      <c r="B4" s="2" t="s">
        <v>2</v>
      </c>
      <c r="C4" s="8">
        <f>(2*3.14*C1*C2)+(2*3.14*C1*C1)</f>
        <v>287.82508931452105</v>
      </c>
      <c r="E4" s="2"/>
      <c r="O4" s="2" t="s">
        <v>1</v>
      </c>
      <c r="P4" s="12">
        <v>117.26605057117587</v>
      </c>
      <c r="Q4" s="2" t="s">
        <v>36</v>
      </c>
      <c r="R4" s="5">
        <f>P4/C2</f>
        <v>15.002815263888447</v>
      </c>
      <c r="S4" s="5">
        <f t="shared" si="0"/>
        <v>15</v>
      </c>
    </row>
    <row r="5" spans="2:19" x14ac:dyDescent="0.25">
      <c r="B5" s="2" t="s">
        <v>3</v>
      </c>
      <c r="C5" s="8">
        <f>3.14*C1*C1*C2</f>
        <v>374.99999820755215</v>
      </c>
      <c r="E5" s="2"/>
      <c r="O5" s="10"/>
      <c r="P5" s="10"/>
      <c r="Q5" s="5"/>
    </row>
    <row r="6" spans="2:19" x14ac:dyDescent="0.25">
      <c r="O6" s="2" t="s">
        <v>10</v>
      </c>
      <c r="R6" s="9">
        <f>R2*R3*R4</f>
        <v>3375.6334921729172</v>
      </c>
      <c r="S6" s="9">
        <f>S2*S3*S4</f>
        <v>3375</v>
      </c>
    </row>
    <row r="7" spans="2:19" x14ac:dyDescent="0.25">
      <c r="O7" s="2" t="s">
        <v>13</v>
      </c>
      <c r="R7" s="9">
        <f>R6-S6</f>
        <v>0.63349217291715831</v>
      </c>
    </row>
    <row r="8" spans="2:19" x14ac:dyDescent="0.25">
      <c r="C8" s="8">
        <f>3.14*C1*C1*C2</f>
        <v>374.99999820755215</v>
      </c>
      <c r="D8" s="6">
        <v>2</v>
      </c>
      <c r="E8" s="6">
        <f>D8+0.5</f>
        <v>2.5</v>
      </c>
      <c r="F8" s="6">
        <f t="shared" ref="F8:L8" si="1">E8+0.5</f>
        <v>3</v>
      </c>
      <c r="G8" s="6">
        <f t="shared" si="1"/>
        <v>3.5</v>
      </c>
      <c r="H8" s="6">
        <f t="shared" si="1"/>
        <v>4</v>
      </c>
      <c r="I8" s="6">
        <f t="shared" si="1"/>
        <v>4.5</v>
      </c>
      <c r="J8" s="6">
        <f t="shared" si="1"/>
        <v>5</v>
      </c>
      <c r="K8" s="6">
        <f t="shared" si="1"/>
        <v>5.5</v>
      </c>
      <c r="L8" s="6">
        <f t="shared" si="1"/>
        <v>6</v>
      </c>
      <c r="M8" s="6" t="s">
        <v>0</v>
      </c>
      <c r="O8" s="11"/>
      <c r="P8" s="1"/>
      <c r="Q8" s="1"/>
    </row>
    <row r="9" spans="2:19" x14ac:dyDescent="0.25">
      <c r="C9" s="7">
        <v>7</v>
      </c>
      <c r="D9">
        <f t="dataTable" ref="D9:L19" dt2D="1" dtr="1" r1="C1" r2="C2"/>
        <v>87.92</v>
      </c>
      <c r="E9">
        <v>137.375</v>
      </c>
      <c r="F9">
        <v>197.82</v>
      </c>
      <c r="G9">
        <v>269.255</v>
      </c>
      <c r="H9">
        <v>351.68</v>
      </c>
      <c r="I9">
        <v>445.09500000000003</v>
      </c>
      <c r="J9">
        <v>549.5</v>
      </c>
      <c r="K9">
        <v>664.89499999999998</v>
      </c>
      <c r="L9">
        <v>791.28</v>
      </c>
      <c r="Q9" s="5"/>
    </row>
    <row r="10" spans="2:19" x14ac:dyDescent="0.25">
      <c r="C10" s="7">
        <f>C9+0.5</f>
        <v>7.5</v>
      </c>
      <c r="D10">
        <v>94.2</v>
      </c>
      <c r="E10">
        <v>147.1875</v>
      </c>
      <c r="F10">
        <v>211.95</v>
      </c>
      <c r="G10">
        <v>288.48750000000001</v>
      </c>
      <c r="H10">
        <v>376.8</v>
      </c>
      <c r="I10">
        <v>476.88749999999999</v>
      </c>
      <c r="J10">
        <v>588.75</v>
      </c>
      <c r="K10">
        <v>712.38750000000005</v>
      </c>
      <c r="L10">
        <v>847.8</v>
      </c>
      <c r="O10" s="4" t="s">
        <v>16</v>
      </c>
      <c r="Q10" s="9">
        <v>0.88</v>
      </c>
    </row>
    <row r="11" spans="2:19" x14ac:dyDescent="0.25">
      <c r="C11" s="7">
        <f t="shared" ref="C11:C19" si="2">C10+0.5</f>
        <v>8</v>
      </c>
      <c r="D11">
        <v>100.48</v>
      </c>
      <c r="E11">
        <v>157</v>
      </c>
      <c r="F11">
        <v>226.07999999999998</v>
      </c>
      <c r="G11">
        <v>307.72000000000003</v>
      </c>
      <c r="H11">
        <v>401.92</v>
      </c>
      <c r="I11">
        <v>508.68</v>
      </c>
      <c r="J11">
        <v>628</v>
      </c>
      <c r="K11">
        <v>759.88</v>
      </c>
      <c r="L11">
        <v>904.31999999999994</v>
      </c>
      <c r="O11" s="4" t="s">
        <v>14</v>
      </c>
      <c r="Q11" s="9">
        <f>C4*Metal_price</f>
        <v>253.28607859677854</v>
      </c>
    </row>
    <row r="12" spans="2:19" x14ac:dyDescent="0.25">
      <c r="C12" s="7">
        <f t="shared" si="2"/>
        <v>8.5</v>
      </c>
      <c r="D12">
        <v>106.76</v>
      </c>
      <c r="E12">
        <v>166.8125</v>
      </c>
      <c r="F12">
        <v>240.20999999999998</v>
      </c>
      <c r="G12">
        <v>326.95250000000004</v>
      </c>
      <c r="H12">
        <v>427.04</v>
      </c>
      <c r="I12">
        <v>540.47249999999997</v>
      </c>
      <c r="J12">
        <v>667.25</v>
      </c>
      <c r="K12">
        <v>807.37249999999995</v>
      </c>
      <c r="L12">
        <v>960.83999999999992</v>
      </c>
      <c r="O12" s="4" t="s">
        <v>15</v>
      </c>
      <c r="Q12" s="9">
        <f>Metal_Cost_per_can*S6</f>
        <v>854840.51526412752</v>
      </c>
    </row>
    <row r="13" spans="2:19" x14ac:dyDescent="0.25">
      <c r="C13" s="7">
        <f t="shared" si="2"/>
        <v>9</v>
      </c>
      <c r="D13">
        <v>113.04</v>
      </c>
      <c r="E13">
        <v>176.625</v>
      </c>
      <c r="F13">
        <v>254.33999999999997</v>
      </c>
      <c r="G13">
        <v>346.18500000000006</v>
      </c>
      <c r="H13">
        <v>452.16</v>
      </c>
      <c r="I13">
        <v>572.26499999999999</v>
      </c>
      <c r="J13">
        <v>706.5</v>
      </c>
      <c r="K13">
        <v>854.86500000000001</v>
      </c>
      <c r="L13">
        <v>1017.3599999999999</v>
      </c>
    </row>
    <row r="14" spans="2:19" x14ac:dyDescent="0.25">
      <c r="C14" s="7">
        <f t="shared" si="2"/>
        <v>9.5</v>
      </c>
      <c r="D14">
        <v>119.32000000000001</v>
      </c>
      <c r="E14">
        <v>186.4375</v>
      </c>
      <c r="F14">
        <v>268.46999999999997</v>
      </c>
      <c r="G14">
        <v>365.41750000000002</v>
      </c>
      <c r="H14">
        <v>477.28000000000003</v>
      </c>
      <c r="I14">
        <v>604.0575</v>
      </c>
      <c r="J14">
        <v>745.75</v>
      </c>
      <c r="K14">
        <v>902.35749999999996</v>
      </c>
      <c r="L14">
        <v>1073.8799999999999</v>
      </c>
    </row>
    <row r="15" spans="2:19" x14ac:dyDescent="0.25">
      <c r="C15" s="7">
        <f t="shared" si="2"/>
        <v>10</v>
      </c>
      <c r="D15">
        <v>125.60000000000001</v>
      </c>
      <c r="E15">
        <v>196.25</v>
      </c>
      <c r="F15">
        <v>282.59999999999997</v>
      </c>
      <c r="G15">
        <v>384.65000000000003</v>
      </c>
      <c r="H15">
        <v>502.40000000000003</v>
      </c>
      <c r="I15">
        <v>635.85</v>
      </c>
      <c r="J15">
        <v>785</v>
      </c>
      <c r="K15">
        <v>949.85</v>
      </c>
      <c r="L15">
        <v>1130.3999999999999</v>
      </c>
      <c r="O15" s="4" t="s">
        <v>17</v>
      </c>
      <c r="Q15">
        <f>Q17*0.5</f>
        <v>0.4</v>
      </c>
      <c r="R15">
        <v>0.1</v>
      </c>
    </row>
    <row r="16" spans="2:19" x14ac:dyDescent="0.25">
      <c r="C16" s="7">
        <f t="shared" si="2"/>
        <v>10.5</v>
      </c>
      <c r="D16">
        <v>131.88</v>
      </c>
      <c r="E16">
        <v>206.0625</v>
      </c>
      <c r="F16">
        <v>296.72999999999996</v>
      </c>
      <c r="G16">
        <v>403.88250000000005</v>
      </c>
      <c r="H16">
        <v>527.52</v>
      </c>
      <c r="I16">
        <v>667.64250000000004</v>
      </c>
      <c r="J16">
        <v>824.25</v>
      </c>
      <c r="K16">
        <v>997.34249999999997</v>
      </c>
      <c r="L16">
        <v>1186.9199999999998</v>
      </c>
      <c r="O16" s="4" t="s">
        <v>18</v>
      </c>
      <c r="Q16">
        <f>AVERAGE(Q15,Q17)</f>
        <v>0.60000000000000009</v>
      </c>
      <c r="R16">
        <v>0.2</v>
      </c>
    </row>
    <row r="17" spans="1:18" x14ac:dyDescent="0.25">
      <c r="C17" s="7">
        <f t="shared" si="2"/>
        <v>11</v>
      </c>
      <c r="D17">
        <v>138.16</v>
      </c>
      <c r="E17">
        <v>215.875</v>
      </c>
      <c r="F17">
        <v>310.85999999999996</v>
      </c>
      <c r="G17">
        <v>423.11500000000001</v>
      </c>
      <c r="H17">
        <v>552.64</v>
      </c>
      <c r="I17">
        <v>699.43500000000006</v>
      </c>
      <c r="J17">
        <v>863.5</v>
      </c>
      <c r="K17">
        <v>1044.835</v>
      </c>
      <c r="L17">
        <v>1243.4399999999998</v>
      </c>
      <c r="O17" s="4" t="s">
        <v>19</v>
      </c>
      <c r="Q17" s="3">
        <v>0.8</v>
      </c>
      <c r="R17">
        <v>0.4</v>
      </c>
    </row>
    <row r="18" spans="1:18" x14ac:dyDescent="0.25">
      <c r="C18" s="7">
        <f t="shared" si="2"/>
        <v>11.5</v>
      </c>
      <c r="D18">
        <v>144.44</v>
      </c>
      <c r="E18">
        <v>225.6875</v>
      </c>
      <c r="F18">
        <v>324.98999999999995</v>
      </c>
      <c r="G18">
        <v>442.34750000000003</v>
      </c>
      <c r="H18">
        <v>577.76</v>
      </c>
      <c r="I18">
        <v>731.22749999999996</v>
      </c>
      <c r="J18">
        <v>902.75</v>
      </c>
      <c r="K18">
        <v>1092.3275000000001</v>
      </c>
      <c r="L18">
        <v>1299.9599999999998</v>
      </c>
      <c r="O18" s="4" t="s">
        <v>20</v>
      </c>
      <c r="Q18">
        <f>AVERAGE(Q17,Q19)</f>
        <v>1.2000000000000002</v>
      </c>
      <c r="R18">
        <v>0.2</v>
      </c>
    </row>
    <row r="19" spans="1:18" x14ac:dyDescent="0.25">
      <c r="C19" s="7">
        <f t="shared" si="2"/>
        <v>12</v>
      </c>
      <c r="D19">
        <v>150.72</v>
      </c>
      <c r="E19">
        <v>235.5</v>
      </c>
      <c r="F19">
        <v>339.12</v>
      </c>
      <c r="G19">
        <v>461.58000000000004</v>
      </c>
      <c r="H19">
        <v>602.88</v>
      </c>
      <c r="I19">
        <v>763.02</v>
      </c>
      <c r="J19">
        <v>942</v>
      </c>
      <c r="K19">
        <v>1139.82</v>
      </c>
      <c r="L19">
        <v>1356.48</v>
      </c>
      <c r="O19" s="4" t="s">
        <v>21</v>
      </c>
      <c r="Q19">
        <f>Q17*2</f>
        <v>1.6</v>
      </c>
      <c r="R19">
        <v>0.1</v>
      </c>
    </row>
    <row r="20" spans="1:18" x14ac:dyDescent="0.25">
      <c r="C20" s="7" t="s">
        <v>1</v>
      </c>
    </row>
    <row r="22" spans="1:18" x14ac:dyDescent="0.25">
      <c r="A22" s="2" t="s">
        <v>56</v>
      </c>
    </row>
    <row r="23" spans="1:18" x14ac:dyDescent="0.25">
      <c r="B23" s="2"/>
    </row>
    <row r="24" spans="1:18" x14ac:dyDescent="0.25">
      <c r="A24" s="2" t="s">
        <v>4</v>
      </c>
      <c r="B24" s="2" t="s">
        <v>47</v>
      </c>
      <c r="C24" t="s">
        <v>23</v>
      </c>
    </row>
    <row r="25" spans="1:18" x14ac:dyDescent="0.25">
      <c r="C25" t="s">
        <v>24</v>
      </c>
    </row>
    <row r="26" spans="1:18" x14ac:dyDescent="0.25">
      <c r="B26" s="2"/>
      <c r="C26" t="s">
        <v>25</v>
      </c>
    </row>
    <row r="28" spans="1:18" x14ac:dyDescent="0.25">
      <c r="A28" s="2" t="s">
        <v>5</v>
      </c>
      <c r="B28" s="2" t="s">
        <v>48</v>
      </c>
      <c r="C28" t="s">
        <v>26</v>
      </c>
    </row>
    <row r="29" spans="1:18" x14ac:dyDescent="0.25">
      <c r="B29" s="2"/>
      <c r="C29" t="s">
        <v>27</v>
      </c>
    </row>
    <row r="31" spans="1:18" x14ac:dyDescent="0.25">
      <c r="A31" s="2" t="s">
        <v>6</v>
      </c>
      <c r="B31" s="2" t="s">
        <v>49</v>
      </c>
      <c r="C31" t="s">
        <v>28</v>
      </c>
    </row>
    <row r="32" spans="1:18" x14ac:dyDescent="0.25">
      <c r="B32" s="2"/>
      <c r="C32" t="s">
        <v>29</v>
      </c>
    </row>
    <row r="33" spans="1:3" x14ac:dyDescent="0.25">
      <c r="B33" s="2"/>
      <c r="C33" t="s">
        <v>30</v>
      </c>
    </row>
    <row r="34" spans="1:3" x14ac:dyDescent="0.25">
      <c r="B34" s="2"/>
      <c r="C34" t="s">
        <v>31</v>
      </c>
    </row>
    <row r="36" spans="1:3" x14ac:dyDescent="0.25">
      <c r="A36" s="2" t="s">
        <v>54</v>
      </c>
      <c r="B36" s="2" t="s">
        <v>50</v>
      </c>
      <c r="C36" t="s">
        <v>32</v>
      </c>
    </row>
    <row r="37" spans="1:3" x14ac:dyDescent="0.25">
      <c r="B37" s="2"/>
      <c r="C37" t="s">
        <v>33</v>
      </c>
    </row>
    <row r="38" spans="1:3" x14ac:dyDescent="0.25">
      <c r="B38" s="2"/>
      <c r="C38" t="s">
        <v>37</v>
      </c>
    </row>
    <row r="39" spans="1:3" x14ac:dyDescent="0.25">
      <c r="B39" s="2"/>
      <c r="C39" t="s">
        <v>38</v>
      </c>
    </row>
    <row r="41" spans="1:3" x14ac:dyDescent="0.25">
      <c r="A41" s="2" t="s">
        <v>6</v>
      </c>
      <c r="B41" s="2" t="s">
        <v>51</v>
      </c>
      <c r="C41" t="s">
        <v>39</v>
      </c>
    </row>
    <row r="42" spans="1:3" x14ac:dyDescent="0.25">
      <c r="B42" s="2"/>
      <c r="C42" t="s">
        <v>40</v>
      </c>
    </row>
    <row r="44" spans="1:3" x14ac:dyDescent="0.25">
      <c r="A44" s="2" t="s">
        <v>55</v>
      </c>
      <c r="B44" s="2" t="s">
        <v>52</v>
      </c>
      <c r="C44" t="s">
        <v>41</v>
      </c>
    </row>
    <row r="45" spans="1:3" x14ac:dyDescent="0.25">
      <c r="B45" s="2"/>
      <c r="C45" t="s">
        <v>42</v>
      </c>
    </row>
    <row r="46" spans="1:3" x14ac:dyDescent="0.25">
      <c r="B46" s="2"/>
      <c r="C46" t="s">
        <v>43</v>
      </c>
    </row>
    <row r="47" spans="1:3" x14ac:dyDescent="0.25">
      <c r="B47" s="2"/>
      <c r="C47" t="s">
        <v>44</v>
      </c>
    </row>
    <row r="48" spans="1:3" x14ac:dyDescent="0.25">
      <c r="B48" s="2"/>
      <c r="C48" t="s">
        <v>45</v>
      </c>
    </row>
    <row r="50" spans="1:3" x14ac:dyDescent="0.25">
      <c r="A50" s="2" t="s">
        <v>7</v>
      </c>
      <c r="B50" s="2" t="s">
        <v>53</v>
      </c>
      <c r="C50" t="s">
        <v>46</v>
      </c>
    </row>
  </sheetData>
  <scenarios current="1" show="1" sqref="Q12">
    <scenario name="High Metal Price" locked="1" count="1" user="Arunesh Prasad" comment="Created by Mr Prashan Karunaratne on 21/09/2017_x000a_Modified by Arunesh Prasad on 12/10/2017">
      <inputCells r="Q10" val="1.2"/>
    </scenario>
    <scenario name="Low Metal Price" locked="1" count="1" user="Arunesh Prasad" comment="Created by Mr Prashan Karunaratne on 21/09/2017_x000a_Modified by Arunesh Prasad on 12/10/2017">
      <inputCells r="Q10" val="0.6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Scenario Summary</vt:lpstr>
      <vt:lpstr>Challenge Level 1</vt:lpstr>
      <vt:lpstr>Current_Price</vt:lpstr>
      <vt:lpstr>Metal_Cost_per_can</vt:lpstr>
      <vt:lpstr>Metal_price</vt:lpstr>
      <vt:lpstr>Total_Metal_cost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Arunesh Prasad</cp:lastModifiedBy>
  <dcterms:created xsi:type="dcterms:W3CDTF">2017-09-21T05:23:43Z</dcterms:created>
  <dcterms:modified xsi:type="dcterms:W3CDTF">2017-12-10T18:28:33Z</dcterms:modified>
</cp:coreProperties>
</file>