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Strategy, Insight and Engagement\5. Data and Analytics\Projects\Open Data\Datasets &amp; Documents\Datasets\Population\Essex\"/>
    </mc:Choice>
  </mc:AlternateContent>
  <xr:revisionPtr revIDLastSave="0" documentId="8_{CB9DA42E-2BFD-4BCA-816A-D7DBD6441EBB}" xr6:coauthVersionLast="36" xr6:coauthVersionMax="36" xr10:uidLastSave="{00000000-0000-0000-0000-000000000000}"/>
  <bookViews>
    <workbookView xWindow="0" yWindow="0" windowWidth="19200" windowHeight="11385" xr2:uid="{AD4B6CEA-31EB-4ED4-9828-DCB8390FD96A}"/>
  </bookViews>
  <sheets>
    <sheet name="Ethnicity 2011 Cens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18" i="1" l="1"/>
  <c r="V18" i="1"/>
  <c r="R18" i="1"/>
  <c r="L18" i="1"/>
  <c r="AA18" i="1" s="1"/>
  <c r="AB18" i="1" s="1"/>
  <c r="Y17" i="1"/>
  <c r="V17" i="1"/>
  <c r="R17" i="1"/>
  <c r="L17" i="1"/>
  <c r="AA17" i="1" s="1"/>
  <c r="AB17" i="1" s="1"/>
  <c r="Y15" i="1"/>
  <c r="V15" i="1"/>
  <c r="R15" i="1"/>
  <c r="L15" i="1"/>
  <c r="AA15" i="1" s="1"/>
  <c r="AB15" i="1" s="1"/>
  <c r="Y14" i="1"/>
  <c r="V14" i="1"/>
  <c r="R14" i="1"/>
  <c r="L14" i="1"/>
  <c r="AA14" i="1" s="1"/>
  <c r="AB14" i="1" s="1"/>
  <c r="Y13" i="1"/>
  <c r="V13" i="1"/>
  <c r="R13" i="1"/>
  <c r="L13" i="1"/>
  <c r="AA13" i="1" s="1"/>
  <c r="AB13" i="1" s="1"/>
  <c r="Y12" i="1"/>
  <c r="V12" i="1"/>
  <c r="R12" i="1"/>
  <c r="L12" i="1"/>
  <c r="AA12" i="1" s="1"/>
  <c r="AB12" i="1" s="1"/>
  <c r="Y11" i="1"/>
  <c r="V11" i="1"/>
  <c r="R11" i="1"/>
  <c r="L11" i="1"/>
  <c r="AA11" i="1" s="1"/>
  <c r="AB11" i="1" s="1"/>
  <c r="Y10" i="1"/>
  <c r="V10" i="1"/>
  <c r="R10" i="1"/>
  <c r="L10" i="1"/>
  <c r="AA10" i="1" s="1"/>
  <c r="AB10" i="1" s="1"/>
  <c r="Y9" i="1"/>
  <c r="V9" i="1"/>
  <c r="R9" i="1"/>
  <c r="L9" i="1"/>
  <c r="AA9" i="1" s="1"/>
  <c r="AB9" i="1" s="1"/>
  <c r="Y8" i="1"/>
  <c r="V8" i="1"/>
  <c r="R8" i="1"/>
  <c r="L8" i="1"/>
  <c r="AA8" i="1" s="1"/>
  <c r="AB8" i="1" s="1"/>
  <c r="Y7" i="1"/>
  <c r="V7" i="1"/>
  <c r="R7" i="1"/>
  <c r="L7" i="1"/>
  <c r="AA7" i="1" s="1"/>
  <c r="AB7" i="1" s="1"/>
  <c r="Y6" i="1"/>
  <c r="V6" i="1"/>
  <c r="R6" i="1"/>
  <c r="L6" i="1"/>
  <c r="AA6" i="1" s="1"/>
  <c r="AB6" i="1" s="1"/>
  <c r="Y5" i="1"/>
  <c r="V5" i="1"/>
  <c r="R5" i="1"/>
  <c r="L5" i="1"/>
  <c r="AA5" i="1" s="1"/>
  <c r="AB5" i="1" s="1"/>
  <c r="Y4" i="1"/>
  <c r="V4" i="1"/>
  <c r="R4" i="1"/>
  <c r="L4" i="1"/>
  <c r="AA4" i="1" s="1"/>
  <c r="AB4" i="1" s="1"/>
  <c r="Y3" i="1"/>
  <c r="V3" i="1"/>
  <c r="R3" i="1"/>
  <c r="L3" i="1"/>
  <c r="AA3" i="1" s="1"/>
  <c r="AB3" i="1" s="1"/>
</calcChain>
</file>

<file path=xl/sharedStrings.xml><?xml version="1.0" encoding="utf-8"?>
<sst xmlns="http://schemas.openxmlformats.org/spreadsheetml/2006/main" count="56" uniqueCount="56">
  <si>
    <t>All categories: Ethnic group</t>
  </si>
  <si>
    <t>White: British</t>
  </si>
  <si>
    <t>White: Irish</t>
  </si>
  <si>
    <t>White: Gypsy or Irish Traveller</t>
  </si>
  <si>
    <t>White: Other White</t>
  </si>
  <si>
    <t>Mixed/multiple ethnic group: White and Black Caribbean</t>
  </si>
  <si>
    <t>Mixed/multiple ethnic group: White and Black African</t>
  </si>
  <si>
    <t>Mixed/multiple ethnic group: White and Asian</t>
  </si>
  <si>
    <t>Mixed/multiple ethnic group: Other Mixed</t>
  </si>
  <si>
    <t>Mixed/Multiple Ethnic Group (Total)</t>
  </si>
  <si>
    <t>Asian/Asian British: Indian</t>
  </si>
  <si>
    <t>Asian/Asian British: Pakistani</t>
  </si>
  <si>
    <t>Asian/Asian British: Bangladeshi</t>
  </si>
  <si>
    <t>Asian/Asian British: Chinese</t>
  </si>
  <si>
    <t>Asian/Asian British: Other Asian</t>
  </si>
  <si>
    <t>Asian/Asian British (Total)</t>
  </si>
  <si>
    <t>Black/African/Caribbean/Black British: African</t>
  </si>
  <si>
    <t>Black/African/Caribbean/Black British: Caribbean</t>
  </si>
  <si>
    <t>Black/African/Caribbean/Black British: Other Black</t>
  </si>
  <si>
    <t>Black/Black British (Total)</t>
  </si>
  <si>
    <t>Other ethnic group: Arab</t>
  </si>
  <si>
    <t>Other ethnic group: Any other ethnic group</t>
  </si>
  <si>
    <t>Other Ethnic Groups (Total)</t>
  </si>
  <si>
    <t>BAME</t>
  </si>
  <si>
    <t>BAME %</t>
  </si>
  <si>
    <t>E10000012</t>
  </si>
  <si>
    <t xml:space="preserve">Essex 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</si>
  <si>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</si>
  <si>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</si>
  <si>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</si>
  <si>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</si>
  <si>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</si>
  <si>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</si>
  <si>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</si>
  <si>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</si>
  <si>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</si>
  <si>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</si>
  <si>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</si>
  <si>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</si>
  <si>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</si>
  <si>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</si>
  <si>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</si>
  <si>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</si>
  <si>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</si>
  <si>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</si>
  <si>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</si>
  <si>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</si>
  <si>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</si>
  <si>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</si>
  <si>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</si>
  <si>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</si>
  <si>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E06000033</t>
  </si>
  <si>
    <t>Southend-on-Sea UA</t>
  </si>
  <si>
    <t>E06000034</t>
  </si>
  <si>
    <t>Thurrock UA</t>
  </si>
  <si>
    <t>Source: 2011 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</si>
</sst>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Tahoma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2">
    <xf numFmtId="0" fontId="0" fillId="0" borderId="0" xfId="0"/>
    <xf numFmtId="0" fontId="1" fillId="0" borderId="0" xfId="1" applyBorder="1" applyAlignment="1">
      <alignment horizontal="center" vertical="center" wrapText="1"/>
    </xf>
    <xf numFmtId="0" fontId="1" fillId="0" borderId="0" xfId="1" applyFill="1" applyBorder="1" applyAlignment="1">
      <alignment horizontal="center" vertical="center" wrapText="1"/>
    </xf>
    <xf numFmtId="0" fontId="3" fillId="0" borderId="0" xfId="2" applyFont="1"/>
    <xf numFmtId="0" fontId="4" fillId="0" borderId="0" xfId="2" applyFont="1"/>
    <xf numFmtId="3" fontId="3" fillId="0" borderId="0" xfId="2" applyNumberFormat="1" applyFont="1"/>
    <xf numFmtId="10" fontId="0" fillId="0" borderId="0" xfId="0" applyNumberFormat="1"/>
    <xf numFmtId="0" fontId="5" fillId="0" borderId="0" xfId="2" applyFont="1"/>
    <xf numFmtId="0" fontId="6" fillId="0" borderId="0" xfId="2" applyFont="1"/>
    <xf numFmtId="3" fontId="5" fillId="0" borderId="0" xfId="2" applyNumberFormat="1" applyFont="1"/>
    <xf numFmtId="3" fontId="0" fillId="0" borderId="0" xfId="0" applyNumberFormat="1"/>
    <xf numFmtId="0" fontId="7" fillId="0" borderId="0" xfId="0" applyFont="1" applyFill="1" applyBorder="1"/>
  </cellXfs>
  <cellStyles count="3">
    <cellStyle name="Heading 4" xfId="1" builtinId="19"/>
    <cellStyle name="Normal" xfId="0" builtinId="0"/>
    <cellStyle name="Normal 4" xfId="2" xr:uid="{710B451E-BF2E-413C-9E42-784E8130D444}"/>
  </cellStyles>
  <dxfs count="35"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3C7992-C344-4B1A-845B-F5310BC7C1A6}" name="Table1" displayName="Table1" ref="A3:AB18" headerRowCount="0" totalsRowShown="0" headerRowDxfId="34" headerRowCellStyle="Normal 4">
  <tableColumns count="28">
    <tableColumn id="1" xr3:uid="{45FC62AC-40D2-4114-A38B-BE8C7065861B}" name="Column1" headerRowDxfId="33" headerRowCellStyle="Normal 4"/>
    <tableColumn id="2" xr3:uid="{C8789F9F-0CFD-4766-8267-2747D9225DA9}" name="Column2" headerRowDxfId="32" headerRowCellStyle="Normal 4"/>
    <tableColumn id="3" xr3:uid="{7335B5B0-D776-440E-B4BE-8284B45E5008}" name="Column3" headerRowDxfId="31" headerRowCellStyle="Normal 4"/>
    <tableColumn id="4" xr3:uid="{BDEBE1B2-80EE-402E-BA3E-B8407D0A39D2}" name="Column4" headerRowDxfId="30" headerRowCellStyle="Normal 4"/>
    <tableColumn id="5" xr3:uid="{A230A82A-8C41-4107-948C-F8C35FBE6CC5}" name="Column5" headerRowDxfId="29" headerRowCellStyle="Normal 4"/>
    <tableColumn id="6" xr3:uid="{C72151FC-ADED-4ED3-9BCF-57366377F337}" name="Column6" headerRowDxfId="28" headerRowCellStyle="Normal 4"/>
    <tableColumn id="7" xr3:uid="{11437971-5DF7-4A17-BF9B-6B7C96973587}" name="Column7" headerRowDxfId="27" headerRowCellStyle="Normal 4"/>
    <tableColumn id="8" xr3:uid="{A7B51123-7FA0-491A-9614-A37C0377A9B3}" name="Column8" headerRowDxfId="26" headerRowCellStyle="Normal 4"/>
    <tableColumn id="9" xr3:uid="{D81B3F02-5323-4DD2-B6E9-BA6FE0E4547A}" name="Column9" headerRowDxfId="25" headerRowCellStyle="Normal 4"/>
    <tableColumn id="10" xr3:uid="{85114725-1765-40D8-AF62-8E3C1D1DC6DE}" name="Column10" headerRowDxfId="24" headerRowCellStyle="Normal 4"/>
    <tableColumn id="11" xr3:uid="{9DB1B738-40F5-4713-85A6-16183A7ED5C2}" name="Column11" headerRowDxfId="23" headerRowCellStyle="Normal 4"/>
    <tableColumn id="22" xr3:uid="{D869FF89-F935-44A9-B12F-315EC9B696FC}" name="Column22" headerRowDxfId="22" dataDxfId="21" headerRowCellStyle="Normal 4">
      <calculatedColumnFormula>SUM(Table1[[#This Row],[Column8]:[Column11]])</calculatedColumnFormula>
    </tableColumn>
    <tableColumn id="12" xr3:uid="{2FB611AC-042A-43FF-B522-5169CD1172B0}" name="Column12" headerRowDxfId="20" headerRowCellStyle="Normal 4"/>
    <tableColumn id="13" xr3:uid="{3E7D6BBC-967B-4B07-9E54-A57FD3475254}" name="Column13" headerRowDxfId="19" headerRowCellStyle="Normal 4"/>
    <tableColumn id="14" xr3:uid="{612E854E-B5A8-44D9-A235-5A15F14E7582}" name="Column14" headerRowDxfId="18" headerRowCellStyle="Normal 4"/>
    <tableColumn id="15" xr3:uid="{C5221736-F65F-4076-A809-F0802401B6A5}" name="Column15" headerRowDxfId="17" headerRowCellStyle="Normal 4"/>
    <tableColumn id="16" xr3:uid="{0DA01521-7080-4BAA-8739-81D99C1A1472}" name="Column16" headerRowDxfId="16" headerRowCellStyle="Normal 4"/>
    <tableColumn id="23" xr3:uid="{8BDE8485-F15B-4022-AD93-5A051682E9D8}" name="Column23" headerRowDxfId="15" dataDxfId="14" headerRowCellStyle="Normal 4">
      <calculatedColumnFormula>SUM(Table1[[#This Row],[Column12]:[Column16]])</calculatedColumnFormula>
    </tableColumn>
    <tableColumn id="17" xr3:uid="{434F33B0-E043-40F4-95C9-BEF13589E117}" name="Column17" headerRowDxfId="13" headerRowCellStyle="Normal 4"/>
    <tableColumn id="18" xr3:uid="{7E661169-6799-4B83-84E9-933BC61F8FA0}" name="Column18" headerRowDxfId="12" headerRowCellStyle="Normal 4"/>
    <tableColumn id="19" xr3:uid="{900DAE4F-4080-499E-9775-9D8F92AB16AA}" name="Column19" headerRowDxfId="11" headerRowCellStyle="Normal 4"/>
    <tableColumn id="24" xr3:uid="{B938EAEF-8C4F-42D5-96C2-ECC155733608}" name="Column24" headerRowDxfId="10" dataDxfId="9" headerRowCellStyle="Normal 4">
      <calculatedColumnFormula>SUM(Table1[[#This Row],[Column17]:[Column19]])</calculatedColumnFormula>
    </tableColumn>
    <tableColumn id="20" xr3:uid="{4E71A701-27BC-4F07-9E85-6A0C804F0109}" name="Column20" headerRowDxfId="8" headerRowCellStyle="Normal 4"/>
    <tableColumn id="21" xr3:uid="{E1E6E356-B51F-42A1-AEDA-024DA0E7A29F}" name="Column21" headerRowDxfId="7" headerRowCellStyle="Normal 4"/>
    <tableColumn id="25" xr3:uid="{CCF96AAD-8F14-45F9-8FE5-6ABD08655D5A}" name="Column25" headerRowDxfId="6" dataDxfId="5" headerRowCellStyle="Normal 4">
      <calculatedColumnFormula>SUM(Table1[[#This Row],[Column20]:[Column21]])</calculatedColumnFormula>
    </tableColumn>
    <tableColumn id="28" xr3:uid="{3B52D204-A44F-49B2-A1CA-109FCF60CBA3}" name="Column28" headerRowDxfId="4" headerRowCellStyle="Normal 4"/>
    <tableColumn id="26" xr3:uid="{BA344886-61D9-4C7D-83F9-8431F5FB76A1}" name="Column26" headerRowDxfId="3" dataDxfId="2" headerRowCellStyle="Normal 4">
      <calculatedColumnFormula>Table1[[#This Row],[Column22]]+Table1[[#This Row],[Column23]]+Table1[[#This Row],[Column24]]+Table1[[#This Row],[Column25]]</calculatedColumnFormula>
    </tableColumn>
    <tableColumn id="27" xr3:uid="{F5EFF937-3A75-4877-B069-662623DCFCE0}" name="Column27" headerRowDxfId="1" dataDxfId="0" headerRowCellStyle="Normal 4">
      <calculatedColumnFormula>Table1[[#This Row],[Column26]]/Table1[[#This Row],[Column3]]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8823-E3EB-45E6-9513-03E2B6B06015}">
  <dimension ref="A2:AB20"/>
  <sheetViews>
    <sheetView tabSelected="1" workbookViewId="0">
      <selection activeCell="AB18" sqref="AB18"/>
    </sheetView>
  </sheetViews>
  <sheetFormatPr defaultRowHeight="15" x14ac:dyDescent="0.25"/>
  <cols>
    <col min="1" max="1" width="17.7109375" bestFit="1" customWidth="1"/>
    <col min="2" max="2" width="19.85546875" bestFit="1" customWidth="1"/>
    <col min="3" max="3" width="13.7109375" bestFit="1" customWidth="1"/>
    <col min="4" max="4" width="13.42578125" bestFit="1" customWidth="1"/>
    <col min="5" max="5" width="11.42578125" bestFit="1" customWidth="1"/>
    <col min="6" max="6" width="15.42578125" bestFit="1" customWidth="1"/>
    <col min="7" max="7" width="12.7109375" bestFit="1" customWidth="1"/>
    <col min="8" max="9" width="15.42578125" bestFit="1" customWidth="1"/>
    <col min="10" max="10" width="15.7109375" bestFit="1" customWidth="1"/>
    <col min="11" max="11" width="18.5703125" bestFit="1" customWidth="1"/>
    <col min="12" max="12" width="15.42578125" bestFit="1" customWidth="1"/>
    <col min="13" max="17" width="18.5703125" bestFit="1" customWidth="1"/>
    <col min="18" max="18" width="18" bestFit="1" customWidth="1"/>
    <col min="19" max="21" width="18.42578125" bestFit="1" customWidth="1"/>
    <col min="22" max="22" width="17.42578125" bestFit="1" customWidth="1"/>
    <col min="23" max="24" width="18.5703125" bestFit="1" customWidth="1"/>
    <col min="25" max="25" width="13.85546875" bestFit="1" customWidth="1"/>
    <col min="26" max="26" width="18.7109375" customWidth="1"/>
    <col min="27" max="27" width="6.28515625" bestFit="1" customWidth="1"/>
    <col min="28" max="28" width="11" bestFit="1" customWidth="1"/>
    <col min="34" max="34" width="10.28515625" customWidth="1"/>
  </cols>
  <sheetData>
    <row r="2" spans="1:28" ht="60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2" t="s">
        <v>22</v>
      </c>
      <c r="Z2" s="2"/>
      <c r="AA2" s="2" t="s">
        <v>23</v>
      </c>
      <c r="AB2" s="2" t="s">
        <v>24</v>
      </c>
    </row>
    <row r="3" spans="1:28" x14ac:dyDescent="0.25">
      <c r="A3" s="3" t="s">
        <v>25</v>
      </c>
      <c r="B3" s="4" t="s">
        <v>26</v>
      </c>
      <c r="C3" s="5">
        <v>1393587</v>
      </c>
      <c r="D3" s="5">
        <v>1264877</v>
      </c>
      <c r="E3" s="5">
        <v>11165</v>
      </c>
      <c r="F3" s="5">
        <v>2161</v>
      </c>
      <c r="G3" s="5">
        <v>35653</v>
      </c>
      <c r="H3" s="5">
        <v>6936</v>
      </c>
      <c r="I3" s="5">
        <v>2801</v>
      </c>
      <c r="J3" s="5">
        <v>6173</v>
      </c>
      <c r="K3" s="5">
        <v>4975</v>
      </c>
      <c r="L3" s="5">
        <f>SUM(Table1[[#This Row],[Column8]:[Column11]])</f>
        <v>20885</v>
      </c>
      <c r="M3" s="5">
        <v>12456</v>
      </c>
      <c r="N3" s="5">
        <v>3462</v>
      </c>
      <c r="O3" s="5">
        <v>2747</v>
      </c>
      <c r="P3" s="5">
        <v>6361</v>
      </c>
      <c r="Q3" s="5">
        <v>9834</v>
      </c>
      <c r="R3" s="5">
        <f>SUM(Table1[[#This Row],[Column12]:[Column16]])</f>
        <v>34860</v>
      </c>
      <c r="S3" s="5">
        <v>12143</v>
      </c>
      <c r="T3" s="5">
        <v>4556</v>
      </c>
      <c r="U3" s="5">
        <v>2010</v>
      </c>
      <c r="V3" s="5">
        <f>SUM(Table1[[#This Row],[Column17]:[Column19]])</f>
        <v>18709</v>
      </c>
      <c r="W3" s="5">
        <v>2042</v>
      </c>
      <c r="X3" s="5">
        <v>3235</v>
      </c>
      <c r="Y3">
        <f>SUM(Table1[[#This Row],[Column20]:[Column21]])</f>
        <v>5277</v>
      </c>
      <c r="AA3">
        <f>Table1[[#This Row],[Column22]]+Table1[[#This Row],[Column23]]+Table1[[#This Row],[Column24]]+Table1[[#This Row],[Column25]]</f>
        <v>79731</v>
      </c>
      <c r="AB3" s="6">
        <f>Table1[[#This Row],[Column26]]/Table1[[#This Row],[Column3]]</f>
        <v>5.721278972895126E-2</v>
      </c>
    </row>
    <row r="4" spans="1:28" x14ac:dyDescent="0.25">
      <c r="A4" s="7" t="s">
        <v>27</v>
      </c>
      <c r="B4" s="8" t="s">
        <v>28</v>
      </c>
      <c r="C4" s="9">
        <v>174497</v>
      </c>
      <c r="D4" s="9">
        <v>156215</v>
      </c>
      <c r="E4" s="9">
        <v>1313</v>
      </c>
      <c r="F4" s="9">
        <v>873</v>
      </c>
      <c r="G4" s="9">
        <v>3276</v>
      </c>
      <c r="H4" s="9">
        <v>1131</v>
      </c>
      <c r="I4" s="9">
        <v>461</v>
      </c>
      <c r="J4" s="9">
        <v>668</v>
      </c>
      <c r="K4" s="9">
        <v>627</v>
      </c>
      <c r="L4" s="9">
        <f>SUM(Table1[[#This Row],[Column8]:[Column11]])</f>
        <v>2887</v>
      </c>
      <c r="M4" s="9">
        <v>2089</v>
      </c>
      <c r="N4" s="9">
        <v>436</v>
      </c>
      <c r="O4" s="9">
        <v>322</v>
      </c>
      <c r="P4" s="9">
        <v>584</v>
      </c>
      <c r="Q4" s="9">
        <v>1335</v>
      </c>
      <c r="R4" s="9">
        <f>SUM(Table1[[#This Row],[Column12]:[Column16]])</f>
        <v>4766</v>
      </c>
      <c r="S4" s="9">
        <v>3339</v>
      </c>
      <c r="T4" s="9">
        <v>931</v>
      </c>
      <c r="U4" s="9">
        <v>415</v>
      </c>
      <c r="V4" s="9">
        <f>SUM(Table1[[#This Row],[Column17]:[Column19]])</f>
        <v>4685</v>
      </c>
      <c r="W4" s="9">
        <v>112</v>
      </c>
      <c r="X4" s="9">
        <v>370</v>
      </c>
      <c r="Y4">
        <f>SUM(Table1[[#This Row],[Column20]:[Column21]])</f>
        <v>482</v>
      </c>
      <c r="AA4">
        <f>Table1[[#This Row],[Column22]]+Table1[[#This Row],[Column23]]+Table1[[#This Row],[Column24]]+Table1[[#This Row],[Column25]]</f>
        <v>12820</v>
      </c>
      <c r="AB4" s="6">
        <f>Table1[[#This Row],[Column26]]/Table1[[#This Row],[Column3]]</f>
        <v>7.3468311776133693E-2</v>
      </c>
    </row>
    <row r="5" spans="1:28" x14ac:dyDescent="0.25">
      <c r="A5" s="7" t="s">
        <v>29</v>
      </c>
      <c r="B5" s="8" t="s">
        <v>30</v>
      </c>
      <c r="C5" s="9">
        <v>147084</v>
      </c>
      <c r="D5" s="9">
        <v>137010</v>
      </c>
      <c r="E5" s="9">
        <v>1051</v>
      </c>
      <c r="F5" s="9">
        <v>132</v>
      </c>
      <c r="G5" s="9">
        <v>3894</v>
      </c>
      <c r="H5" s="9">
        <v>554</v>
      </c>
      <c r="I5" s="9">
        <v>221</v>
      </c>
      <c r="J5" s="9">
        <v>596</v>
      </c>
      <c r="K5" s="9">
        <v>466</v>
      </c>
      <c r="L5" s="9">
        <f>SUM(Table1[[#This Row],[Column8]:[Column11]])</f>
        <v>1837</v>
      </c>
      <c r="M5" s="9">
        <v>625</v>
      </c>
      <c r="N5" s="9">
        <v>122</v>
      </c>
      <c r="O5" s="9">
        <v>190</v>
      </c>
      <c r="P5" s="9">
        <v>335</v>
      </c>
      <c r="Q5" s="9">
        <v>726</v>
      </c>
      <c r="R5" s="9">
        <f>SUM(Table1[[#This Row],[Column12]:[Column16]])</f>
        <v>1998</v>
      </c>
      <c r="S5" s="9">
        <v>540</v>
      </c>
      <c r="T5" s="9">
        <v>286</v>
      </c>
      <c r="U5" s="9">
        <v>87</v>
      </c>
      <c r="V5" s="9">
        <f>SUM(Table1[[#This Row],[Column17]:[Column19]])</f>
        <v>913</v>
      </c>
      <c r="W5" s="9">
        <v>65</v>
      </c>
      <c r="X5" s="9">
        <v>184</v>
      </c>
      <c r="Y5">
        <f>SUM(Table1[[#This Row],[Column20]:[Column21]])</f>
        <v>249</v>
      </c>
      <c r="AA5">
        <f>Table1[[#This Row],[Column22]]+Table1[[#This Row],[Column23]]+Table1[[#This Row],[Column24]]+Table1[[#This Row],[Column25]]</f>
        <v>4997</v>
      </c>
      <c r="AB5" s="6">
        <f>Table1[[#This Row],[Column26]]/Table1[[#This Row],[Column3]]</f>
        <v>3.3973783688232576E-2</v>
      </c>
    </row>
    <row r="6" spans="1:28" x14ac:dyDescent="0.25">
      <c r="A6" s="7" t="s">
        <v>31</v>
      </c>
      <c r="B6" s="8" t="s">
        <v>32</v>
      </c>
      <c r="C6" s="9">
        <v>73601</v>
      </c>
      <c r="D6" s="9">
        <v>65688</v>
      </c>
      <c r="E6" s="9">
        <v>921</v>
      </c>
      <c r="F6" s="9">
        <v>121</v>
      </c>
      <c r="G6" s="9">
        <v>2138</v>
      </c>
      <c r="H6" s="9">
        <v>343</v>
      </c>
      <c r="I6" s="9">
        <v>138</v>
      </c>
      <c r="J6" s="9">
        <v>444</v>
      </c>
      <c r="K6" s="9">
        <v>271</v>
      </c>
      <c r="L6" s="9">
        <f>SUM(Table1[[#This Row],[Column8]:[Column11]])</f>
        <v>1196</v>
      </c>
      <c r="M6" s="9">
        <v>939</v>
      </c>
      <c r="N6" s="9">
        <v>113</v>
      </c>
      <c r="O6" s="9">
        <v>172</v>
      </c>
      <c r="P6" s="9">
        <v>377</v>
      </c>
      <c r="Q6" s="9">
        <v>749</v>
      </c>
      <c r="R6" s="9">
        <f>SUM(Table1[[#This Row],[Column12]:[Column16]])</f>
        <v>2350</v>
      </c>
      <c r="S6" s="9">
        <v>542</v>
      </c>
      <c r="T6" s="9">
        <v>230</v>
      </c>
      <c r="U6" s="9">
        <v>124</v>
      </c>
      <c r="V6" s="9">
        <f>SUM(Table1[[#This Row],[Column17]:[Column19]])</f>
        <v>896</v>
      </c>
      <c r="W6" s="9">
        <v>105</v>
      </c>
      <c r="X6" s="9">
        <v>186</v>
      </c>
      <c r="Y6">
        <f>SUM(Table1[[#This Row],[Column20]:[Column21]])</f>
        <v>291</v>
      </c>
      <c r="AA6">
        <f>Table1[[#This Row],[Column22]]+Table1[[#This Row],[Column23]]+Table1[[#This Row],[Column24]]+Table1[[#This Row],[Column25]]</f>
        <v>4733</v>
      </c>
      <c r="AB6" s="6">
        <f>Table1[[#This Row],[Column26]]/Table1[[#This Row],[Column3]]</f>
        <v>6.4306191491963427E-2</v>
      </c>
    </row>
    <row r="7" spans="1:28" x14ac:dyDescent="0.25">
      <c r="A7" s="7" t="s">
        <v>33</v>
      </c>
      <c r="B7" s="8" t="s">
        <v>34</v>
      </c>
      <c r="C7" s="9">
        <v>88011</v>
      </c>
      <c r="D7" s="9">
        <v>83943</v>
      </c>
      <c r="E7" s="9">
        <v>527</v>
      </c>
      <c r="F7" s="9">
        <v>17</v>
      </c>
      <c r="G7" s="9">
        <v>786</v>
      </c>
      <c r="H7" s="9">
        <v>346</v>
      </c>
      <c r="I7" s="9">
        <v>104</v>
      </c>
      <c r="J7" s="9">
        <v>264</v>
      </c>
      <c r="K7" s="9">
        <v>197</v>
      </c>
      <c r="L7" s="9">
        <f>SUM(Table1[[#This Row],[Column8]:[Column11]])</f>
        <v>911</v>
      </c>
      <c r="M7" s="9">
        <v>378</v>
      </c>
      <c r="N7" s="9">
        <v>67</v>
      </c>
      <c r="O7" s="9">
        <v>87</v>
      </c>
      <c r="P7" s="9">
        <v>220</v>
      </c>
      <c r="Q7" s="9">
        <v>260</v>
      </c>
      <c r="R7" s="9">
        <f>SUM(Table1[[#This Row],[Column12]:[Column16]])</f>
        <v>1012</v>
      </c>
      <c r="S7" s="9">
        <v>327</v>
      </c>
      <c r="T7" s="9">
        <v>203</v>
      </c>
      <c r="U7" s="9">
        <v>131</v>
      </c>
      <c r="V7" s="9">
        <f>SUM(Table1[[#This Row],[Column17]:[Column19]])</f>
        <v>661</v>
      </c>
      <c r="W7" s="9">
        <v>31</v>
      </c>
      <c r="X7" s="9">
        <v>123</v>
      </c>
      <c r="Y7">
        <f>SUM(Table1[[#This Row],[Column20]:[Column21]])</f>
        <v>154</v>
      </c>
      <c r="AA7">
        <f>Table1[[#This Row],[Column22]]+Table1[[#This Row],[Column23]]+Table1[[#This Row],[Column24]]+Table1[[#This Row],[Column25]]</f>
        <v>2738</v>
      </c>
      <c r="AB7" s="6">
        <f>Table1[[#This Row],[Column26]]/Table1[[#This Row],[Column3]]</f>
        <v>3.1109747645180715E-2</v>
      </c>
    </row>
    <row r="8" spans="1:28" x14ac:dyDescent="0.25">
      <c r="A8" s="7" t="s">
        <v>35</v>
      </c>
      <c r="B8" s="8" t="s">
        <v>36</v>
      </c>
      <c r="C8" s="9">
        <v>168310</v>
      </c>
      <c r="D8" s="9">
        <v>151990</v>
      </c>
      <c r="E8" s="9">
        <v>1450</v>
      </c>
      <c r="F8" s="9">
        <v>212</v>
      </c>
      <c r="G8" s="9">
        <v>4331</v>
      </c>
      <c r="H8" s="9">
        <v>854</v>
      </c>
      <c r="I8" s="9">
        <v>342</v>
      </c>
      <c r="J8" s="9">
        <v>844</v>
      </c>
      <c r="K8" s="9">
        <v>606</v>
      </c>
      <c r="L8" s="9">
        <f>SUM(Table1[[#This Row],[Column8]:[Column11]])</f>
        <v>2646</v>
      </c>
      <c r="M8" s="9">
        <v>1911</v>
      </c>
      <c r="N8" s="9">
        <v>673</v>
      </c>
      <c r="O8" s="9">
        <v>466</v>
      </c>
      <c r="P8" s="9">
        <v>826</v>
      </c>
      <c r="Q8" s="9">
        <v>1086</v>
      </c>
      <c r="R8" s="9">
        <f>SUM(Table1[[#This Row],[Column12]:[Column16]])</f>
        <v>4962</v>
      </c>
      <c r="S8" s="9">
        <v>1420</v>
      </c>
      <c r="T8" s="9">
        <v>429</v>
      </c>
      <c r="U8" s="9">
        <v>202</v>
      </c>
      <c r="V8" s="9">
        <f>SUM(Table1[[#This Row],[Column17]:[Column19]])</f>
        <v>2051</v>
      </c>
      <c r="W8" s="9">
        <v>318</v>
      </c>
      <c r="X8" s="9">
        <v>350</v>
      </c>
      <c r="Y8">
        <f>SUM(Table1[[#This Row],[Column20]:[Column21]])</f>
        <v>668</v>
      </c>
      <c r="AA8">
        <f>Table1[[#This Row],[Column22]]+Table1[[#This Row],[Column23]]+Table1[[#This Row],[Column24]]+Table1[[#This Row],[Column25]]</f>
        <v>10327</v>
      </c>
      <c r="AB8" s="6">
        <f>Table1[[#This Row],[Column26]]/Table1[[#This Row],[Column3]]</f>
        <v>6.1357019784920683E-2</v>
      </c>
    </row>
    <row r="9" spans="1:28" x14ac:dyDescent="0.25">
      <c r="A9" s="7" t="s">
        <v>37</v>
      </c>
      <c r="B9" s="8" t="s">
        <v>38</v>
      </c>
      <c r="C9" s="9">
        <v>173074</v>
      </c>
      <c r="D9" s="9">
        <v>151453</v>
      </c>
      <c r="E9" s="9">
        <v>1155</v>
      </c>
      <c r="F9" s="9">
        <v>79</v>
      </c>
      <c r="G9" s="9">
        <v>6619</v>
      </c>
      <c r="H9" s="9">
        <v>889</v>
      </c>
      <c r="I9" s="9">
        <v>469</v>
      </c>
      <c r="J9" s="9">
        <v>929</v>
      </c>
      <c r="K9" s="9">
        <v>865</v>
      </c>
      <c r="L9" s="9">
        <f>SUM(Table1[[#This Row],[Column8]:[Column11]])</f>
        <v>3152</v>
      </c>
      <c r="M9" s="9">
        <v>1426</v>
      </c>
      <c r="N9" s="9">
        <v>366</v>
      </c>
      <c r="O9" s="9">
        <v>385</v>
      </c>
      <c r="P9" s="9">
        <v>1690</v>
      </c>
      <c r="Q9" s="9">
        <v>2488</v>
      </c>
      <c r="R9" s="9">
        <f>SUM(Table1[[#This Row],[Column12]:[Column16]])</f>
        <v>6355</v>
      </c>
      <c r="S9" s="9">
        <v>1803</v>
      </c>
      <c r="T9" s="9">
        <v>528</v>
      </c>
      <c r="U9" s="9">
        <v>244</v>
      </c>
      <c r="V9" s="9">
        <f>SUM(Table1[[#This Row],[Column17]:[Column19]])</f>
        <v>2575</v>
      </c>
      <c r="W9" s="9">
        <v>978</v>
      </c>
      <c r="X9" s="9">
        <v>708</v>
      </c>
      <c r="Y9">
        <f>SUM(Table1[[#This Row],[Column20]:[Column21]])</f>
        <v>1686</v>
      </c>
      <c r="AA9">
        <f>Table1[[#This Row],[Column22]]+Table1[[#This Row],[Column23]]+Table1[[#This Row],[Column24]]+Table1[[#This Row],[Column25]]</f>
        <v>13768</v>
      </c>
      <c r="AB9" s="6">
        <f>Table1[[#This Row],[Column26]]/Table1[[#This Row],[Column3]]</f>
        <v>7.9549787951974302E-2</v>
      </c>
    </row>
    <row r="10" spans="1:28" x14ac:dyDescent="0.25">
      <c r="A10" s="7" t="s">
        <v>39</v>
      </c>
      <c r="B10" s="8" t="s">
        <v>40</v>
      </c>
      <c r="C10" s="9">
        <v>124659</v>
      </c>
      <c r="D10" s="9">
        <v>106233</v>
      </c>
      <c r="E10" s="9">
        <v>1427</v>
      </c>
      <c r="F10" s="9">
        <v>176</v>
      </c>
      <c r="G10" s="9">
        <v>5033</v>
      </c>
      <c r="H10" s="9">
        <v>881</v>
      </c>
      <c r="I10" s="9">
        <v>267</v>
      </c>
      <c r="J10" s="9">
        <v>808</v>
      </c>
      <c r="K10" s="9">
        <v>693</v>
      </c>
      <c r="L10" s="9">
        <f>SUM(Table1[[#This Row],[Column8]:[Column11]])</f>
        <v>2649</v>
      </c>
      <c r="M10" s="9">
        <v>3041</v>
      </c>
      <c r="N10" s="9">
        <v>933</v>
      </c>
      <c r="O10" s="9">
        <v>265</v>
      </c>
      <c r="P10" s="9">
        <v>598</v>
      </c>
      <c r="Q10" s="9">
        <v>1085</v>
      </c>
      <c r="R10" s="9">
        <f>SUM(Table1[[#This Row],[Column12]:[Column16]])</f>
        <v>5922</v>
      </c>
      <c r="S10" s="9">
        <v>1186</v>
      </c>
      <c r="T10" s="9">
        <v>958</v>
      </c>
      <c r="U10" s="9">
        <v>260</v>
      </c>
      <c r="V10" s="9">
        <f>SUM(Table1[[#This Row],[Column17]:[Column19]])</f>
        <v>2404</v>
      </c>
      <c r="W10" s="9">
        <v>151</v>
      </c>
      <c r="X10" s="9">
        <v>664</v>
      </c>
      <c r="Y10">
        <f>SUM(Table1[[#This Row],[Column20]:[Column21]])</f>
        <v>815</v>
      </c>
      <c r="AA10">
        <f>Table1[[#This Row],[Column22]]+Table1[[#This Row],[Column23]]+Table1[[#This Row],[Column24]]+Table1[[#This Row],[Column25]]</f>
        <v>11790</v>
      </c>
      <c r="AB10" s="6">
        <f>Table1[[#This Row],[Column26]]/Table1[[#This Row],[Column3]]</f>
        <v>9.4578008808028302E-2</v>
      </c>
    </row>
    <row r="11" spans="1:28" x14ac:dyDescent="0.25">
      <c r="A11" s="7" t="s">
        <v>41</v>
      </c>
      <c r="B11" s="8" t="s">
        <v>42</v>
      </c>
      <c r="C11" s="9">
        <v>81944</v>
      </c>
      <c r="D11" s="9">
        <v>68715</v>
      </c>
      <c r="E11" s="9">
        <v>875</v>
      </c>
      <c r="F11" s="9">
        <v>117</v>
      </c>
      <c r="G11" s="9">
        <v>3292</v>
      </c>
      <c r="H11" s="9">
        <v>654</v>
      </c>
      <c r="I11" s="9">
        <v>308</v>
      </c>
      <c r="J11" s="9">
        <v>389</v>
      </c>
      <c r="K11" s="9">
        <v>401</v>
      </c>
      <c r="L11" s="9">
        <f>SUM(Table1[[#This Row],[Column8]:[Column11]])</f>
        <v>1752</v>
      </c>
      <c r="M11" s="9">
        <v>1061</v>
      </c>
      <c r="N11" s="9">
        <v>629</v>
      </c>
      <c r="O11" s="9">
        <v>392</v>
      </c>
      <c r="P11" s="9">
        <v>830</v>
      </c>
      <c r="Q11" s="9">
        <v>821</v>
      </c>
      <c r="R11" s="9">
        <f>SUM(Table1[[#This Row],[Column12]:[Column16]])</f>
        <v>3733</v>
      </c>
      <c r="S11" s="9">
        <v>2256</v>
      </c>
      <c r="T11" s="9">
        <v>542</v>
      </c>
      <c r="U11" s="9">
        <v>292</v>
      </c>
      <c r="V11" s="9">
        <f>SUM(Table1[[#This Row],[Column17]:[Column19]])</f>
        <v>3090</v>
      </c>
      <c r="W11" s="9">
        <v>147</v>
      </c>
      <c r="X11" s="9">
        <v>223</v>
      </c>
      <c r="Y11">
        <f>SUM(Table1[[#This Row],[Column20]:[Column21]])</f>
        <v>370</v>
      </c>
      <c r="AA11">
        <f>Table1[[#This Row],[Column22]]+Table1[[#This Row],[Column23]]+Table1[[#This Row],[Column24]]+Table1[[#This Row],[Column25]]</f>
        <v>8945</v>
      </c>
      <c r="AB11" s="6">
        <f>Table1[[#This Row],[Column26]]/Table1[[#This Row],[Column3]]</f>
        <v>0.10915991408766963</v>
      </c>
    </row>
    <row r="12" spans="1:28" x14ac:dyDescent="0.25">
      <c r="A12" s="7" t="s">
        <v>43</v>
      </c>
      <c r="B12" s="8" t="s">
        <v>44</v>
      </c>
      <c r="C12" s="9">
        <v>61629</v>
      </c>
      <c r="D12" s="9">
        <v>59011</v>
      </c>
      <c r="E12" s="9">
        <v>358</v>
      </c>
      <c r="F12" s="9">
        <v>201</v>
      </c>
      <c r="G12" s="9">
        <v>859</v>
      </c>
      <c r="H12" s="9">
        <v>152</v>
      </c>
      <c r="I12" s="9">
        <v>56</v>
      </c>
      <c r="J12" s="9">
        <v>174</v>
      </c>
      <c r="K12" s="9">
        <v>124</v>
      </c>
      <c r="L12" s="9">
        <f>SUM(Table1[[#This Row],[Column8]:[Column11]])</f>
        <v>506</v>
      </c>
      <c r="M12" s="9">
        <v>117</v>
      </c>
      <c r="N12" s="9">
        <v>7</v>
      </c>
      <c r="O12" s="9">
        <v>90</v>
      </c>
      <c r="P12" s="9">
        <v>104</v>
      </c>
      <c r="Q12" s="9">
        <v>166</v>
      </c>
      <c r="R12" s="9">
        <f>SUM(Table1[[#This Row],[Column12]:[Column16]])</f>
        <v>484</v>
      </c>
      <c r="S12" s="9">
        <v>59</v>
      </c>
      <c r="T12" s="9">
        <v>61</v>
      </c>
      <c r="U12" s="9">
        <v>30</v>
      </c>
      <c r="V12" s="9">
        <f>SUM(Table1[[#This Row],[Column17]:[Column19]])</f>
        <v>150</v>
      </c>
      <c r="W12" s="9">
        <v>8</v>
      </c>
      <c r="X12" s="9">
        <v>52</v>
      </c>
      <c r="Y12">
        <f>SUM(Table1[[#This Row],[Column20]:[Column21]])</f>
        <v>60</v>
      </c>
      <c r="AA12">
        <f>Table1[[#This Row],[Column22]]+Table1[[#This Row],[Column23]]+Table1[[#This Row],[Column24]]+Table1[[#This Row],[Column25]]</f>
        <v>1200</v>
      </c>
      <c r="AB12" s="6">
        <f>Table1[[#This Row],[Column26]]/Table1[[#This Row],[Column3]]</f>
        <v>1.9471352772233851E-2</v>
      </c>
    </row>
    <row r="13" spans="1:28" x14ac:dyDescent="0.25">
      <c r="A13" s="7" t="s">
        <v>45</v>
      </c>
      <c r="B13" s="8" t="s">
        <v>46</v>
      </c>
      <c r="C13" s="9">
        <v>83287</v>
      </c>
      <c r="D13" s="9">
        <v>79628</v>
      </c>
      <c r="E13" s="9">
        <v>468</v>
      </c>
      <c r="F13" s="9">
        <v>49</v>
      </c>
      <c r="G13" s="9">
        <v>792</v>
      </c>
      <c r="H13" s="9">
        <v>296</v>
      </c>
      <c r="I13" s="9">
        <v>127</v>
      </c>
      <c r="J13" s="9">
        <v>304</v>
      </c>
      <c r="K13" s="9">
        <v>178</v>
      </c>
      <c r="L13" s="9">
        <f>SUM(Table1[[#This Row],[Column8]:[Column11]])</f>
        <v>905</v>
      </c>
      <c r="M13" s="9">
        <v>262</v>
      </c>
      <c r="N13" s="9">
        <v>42</v>
      </c>
      <c r="O13" s="9">
        <v>81</v>
      </c>
      <c r="P13" s="9">
        <v>228</v>
      </c>
      <c r="Q13" s="9">
        <v>268</v>
      </c>
      <c r="R13" s="9">
        <f>SUM(Table1[[#This Row],[Column12]:[Column16]])</f>
        <v>881</v>
      </c>
      <c r="S13" s="9">
        <v>235</v>
      </c>
      <c r="T13" s="9">
        <v>95</v>
      </c>
      <c r="U13" s="9">
        <v>103</v>
      </c>
      <c r="V13" s="9">
        <f>SUM(Table1[[#This Row],[Column17]:[Column19]])</f>
        <v>433</v>
      </c>
      <c r="W13" s="9">
        <v>40</v>
      </c>
      <c r="X13" s="9">
        <v>91</v>
      </c>
      <c r="Y13">
        <f>SUM(Table1[[#This Row],[Column20]:[Column21]])</f>
        <v>131</v>
      </c>
      <c r="AA13">
        <f>Table1[[#This Row],[Column22]]+Table1[[#This Row],[Column23]]+Table1[[#This Row],[Column24]]+Table1[[#This Row],[Column25]]</f>
        <v>2350</v>
      </c>
      <c r="AB13" s="6">
        <f>Table1[[#This Row],[Column26]]/Table1[[#This Row],[Column3]]</f>
        <v>2.8215687922484901E-2</v>
      </c>
    </row>
    <row r="14" spans="1:28" x14ac:dyDescent="0.25">
      <c r="A14" s="7" t="s">
        <v>47</v>
      </c>
      <c r="B14" s="8" t="s">
        <v>48</v>
      </c>
      <c r="C14" s="9">
        <v>138048</v>
      </c>
      <c r="D14" s="9">
        <v>131666</v>
      </c>
      <c r="E14" s="9">
        <v>998</v>
      </c>
      <c r="F14" s="9">
        <v>62</v>
      </c>
      <c r="G14" s="9">
        <v>1941</v>
      </c>
      <c r="H14" s="9">
        <v>595</v>
      </c>
      <c r="I14" s="9">
        <v>176</v>
      </c>
      <c r="J14" s="9">
        <v>371</v>
      </c>
      <c r="K14" s="9">
        <v>325</v>
      </c>
      <c r="L14" s="9">
        <f>SUM(Table1[[#This Row],[Column8]:[Column11]])</f>
        <v>1467</v>
      </c>
      <c r="M14" s="9">
        <v>323</v>
      </c>
      <c r="N14" s="9">
        <v>34</v>
      </c>
      <c r="O14" s="9">
        <v>111</v>
      </c>
      <c r="P14" s="9">
        <v>367</v>
      </c>
      <c r="Q14" s="9">
        <v>440</v>
      </c>
      <c r="R14" s="9">
        <f>SUM(Table1[[#This Row],[Column12]:[Column16]])</f>
        <v>1275</v>
      </c>
      <c r="S14" s="9">
        <v>239</v>
      </c>
      <c r="T14" s="9">
        <v>134</v>
      </c>
      <c r="U14" s="9">
        <v>61</v>
      </c>
      <c r="V14" s="9">
        <f>SUM(Table1[[#This Row],[Column17]:[Column19]])</f>
        <v>434</v>
      </c>
      <c r="W14" s="9">
        <v>47</v>
      </c>
      <c r="X14" s="9">
        <v>158</v>
      </c>
      <c r="Y14">
        <f>SUM(Table1[[#This Row],[Column20]:[Column21]])</f>
        <v>205</v>
      </c>
      <c r="AA14">
        <f>Table1[[#This Row],[Column22]]+Table1[[#This Row],[Column23]]+Table1[[#This Row],[Column24]]+Table1[[#This Row],[Column25]]</f>
        <v>3381</v>
      </c>
      <c r="AB14" s="6">
        <f>Table1[[#This Row],[Column26]]/Table1[[#This Row],[Column3]]</f>
        <v>2.4491481223922112E-2</v>
      </c>
    </row>
    <row r="15" spans="1:28" x14ac:dyDescent="0.25">
      <c r="A15" s="7" t="s">
        <v>49</v>
      </c>
      <c r="B15" s="8" t="s">
        <v>50</v>
      </c>
      <c r="C15" s="9">
        <v>79443</v>
      </c>
      <c r="D15" s="9">
        <v>73325</v>
      </c>
      <c r="E15" s="9">
        <v>622</v>
      </c>
      <c r="F15" s="9">
        <v>122</v>
      </c>
      <c r="G15" s="9">
        <v>2692</v>
      </c>
      <c r="H15" s="9">
        <v>241</v>
      </c>
      <c r="I15" s="9">
        <v>132</v>
      </c>
      <c r="J15" s="9">
        <v>382</v>
      </c>
      <c r="K15" s="9">
        <v>222</v>
      </c>
      <c r="L15" s="9">
        <f>SUM(Table1[[#This Row],[Column8]:[Column11]])</f>
        <v>977</v>
      </c>
      <c r="M15" s="9">
        <v>284</v>
      </c>
      <c r="N15" s="9">
        <v>40</v>
      </c>
      <c r="O15" s="9">
        <v>186</v>
      </c>
      <c r="P15" s="9">
        <v>202</v>
      </c>
      <c r="Q15" s="9">
        <v>410</v>
      </c>
      <c r="R15" s="9">
        <f>SUM(Table1[[#This Row],[Column12]:[Column16]])</f>
        <v>1122</v>
      </c>
      <c r="S15" s="9">
        <v>197</v>
      </c>
      <c r="T15" s="9">
        <v>159</v>
      </c>
      <c r="U15" s="9">
        <v>61</v>
      </c>
      <c r="V15" s="9">
        <f>SUM(Table1[[#This Row],[Column17]:[Column19]])</f>
        <v>417</v>
      </c>
      <c r="W15" s="9">
        <v>40</v>
      </c>
      <c r="X15" s="9">
        <v>126</v>
      </c>
      <c r="Y15">
        <f>SUM(Table1[[#This Row],[Column20]:[Column21]])</f>
        <v>166</v>
      </c>
      <c r="AA15">
        <f>Table1[[#This Row],[Column22]]+Table1[[#This Row],[Column23]]+Table1[[#This Row],[Column24]]+Table1[[#This Row],[Column25]]</f>
        <v>2682</v>
      </c>
      <c r="AB15" s="6">
        <f>Table1[[#This Row],[Column26]]/Table1[[#This Row],[Column3]]</f>
        <v>3.3760054378611078E-2</v>
      </c>
    </row>
    <row r="16" spans="1:28" x14ac:dyDescent="0.25">
      <c r="L16" s="10"/>
      <c r="R16" s="10"/>
      <c r="V16" s="10"/>
      <c r="AB16" s="6"/>
    </row>
    <row r="17" spans="1:28" x14ac:dyDescent="0.25">
      <c r="A17" s="3" t="s">
        <v>51</v>
      </c>
      <c r="B17" s="4" t="s">
        <v>52</v>
      </c>
      <c r="C17" s="5">
        <v>173658</v>
      </c>
      <c r="D17" s="5">
        <v>151136</v>
      </c>
      <c r="E17" s="5">
        <v>1496</v>
      </c>
      <c r="F17" s="5">
        <v>162</v>
      </c>
      <c r="G17" s="5">
        <v>6229</v>
      </c>
      <c r="H17" s="5">
        <v>1039</v>
      </c>
      <c r="I17" s="5">
        <v>741</v>
      </c>
      <c r="J17" s="5">
        <v>977</v>
      </c>
      <c r="K17" s="5">
        <v>894</v>
      </c>
      <c r="L17" s="5">
        <f>SUM(Table1[[#This Row],[Column8]:[Column11]])</f>
        <v>3651</v>
      </c>
      <c r="M17" s="5">
        <v>1810</v>
      </c>
      <c r="N17" s="5">
        <v>1059</v>
      </c>
      <c r="O17" s="5">
        <v>933</v>
      </c>
      <c r="P17" s="5">
        <v>1084</v>
      </c>
      <c r="Q17" s="5">
        <v>1554</v>
      </c>
      <c r="R17" s="5">
        <f>SUM(Table1[[#This Row],[Column12]:[Column16]])</f>
        <v>6440</v>
      </c>
      <c r="S17" s="5">
        <v>2728</v>
      </c>
      <c r="T17" s="5">
        <v>524</v>
      </c>
      <c r="U17" s="5">
        <v>395</v>
      </c>
      <c r="V17" s="5">
        <f>SUM(Table1[[#This Row],[Column17]:[Column19]])</f>
        <v>3647</v>
      </c>
      <c r="W17" s="5">
        <v>297</v>
      </c>
      <c r="X17" s="5">
        <v>600</v>
      </c>
      <c r="Y17">
        <f>SUM(Table1[[#This Row],[Column20]:[Column21]])</f>
        <v>897</v>
      </c>
      <c r="AA17">
        <f>Table1[[#This Row],[Column22]]+Table1[[#This Row],[Column23]]+Table1[[#This Row],[Column24]]+Table1[[#This Row],[Column25]]</f>
        <v>14635</v>
      </c>
      <c r="AB17" s="6">
        <f>Table1[[#This Row],[Column26]]/Table1[[#This Row],[Column3]]</f>
        <v>8.4274839051468986E-2</v>
      </c>
    </row>
    <row r="18" spans="1:28" x14ac:dyDescent="0.25">
      <c r="A18" s="3" t="s">
        <v>53</v>
      </c>
      <c r="B18" s="4" t="s">
        <v>54</v>
      </c>
      <c r="C18" s="5">
        <v>157705</v>
      </c>
      <c r="D18" s="5">
        <v>127587</v>
      </c>
      <c r="E18" s="5">
        <v>1108</v>
      </c>
      <c r="F18" s="5">
        <v>308</v>
      </c>
      <c r="G18" s="5">
        <v>6426</v>
      </c>
      <c r="H18" s="5">
        <v>1056</v>
      </c>
      <c r="I18" s="5">
        <v>670</v>
      </c>
      <c r="J18" s="5">
        <v>683</v>
      </c>
      <c r="K18" s="5">
        <v>690</v>
      </c>
      <c r="L18" s="5">
        <f>SUM(Table1[[#This Row],[Column8]:[Column11]])</f>
        <v>3099</v>
      </c>
      <c r="M18" s="5">
        <v>2234</v>
      </c>
      <c r="N18" s="5">
        <v>534</v>
      </c>
      <c r="O18" s="5">
        <v>682</v>
      </c>
      <c r="P18" s="5">
        <v>828</v>
      </c>
      <c r="Q18" s="5">
        <v>1649</v>
      </c>
      <c r="R18" s="5">
        <f>SUM(Table1[[#This Row],[Column12]:[Column16]])</f>
        <v>5927</v>
      </c>
      <c r="S18" s="5">
        <v>9742</v>
      </c>
      <c r="T18" s="5">
        <v>1336</v>
      </c>
      <c r="U18" s="5">
        <v>1245</v>
      </c>
      <c r="V18" s="5">
        <f>SUM(Table1[[#This Row],[Column17]:[Column19]])</f>
        <v>12323</v>
      </c>
      <c r="W18" s="5">
        <v>254</v>
      </c>
      <c r="X18" s="5">
        <v>673</v>
      </c>
      <c r="Y18">
        <f>SUM(Table1[[#This Row],[Column20]:[Column21]])</f>
        <v>927</v>
      </c>
      <c r="AA18">
        <f>Table1[[#This Row],[Column22]]+Table1[[#This Row],[Column23]]+Table1[[#This Row],[Column24]]+Table1[[#This Row],[Column25]]</f>
        <v>22276</v>
      </c>
      <c r="AB18" s="6">
        <f>Table1[[#This Row],[Column26]]/Table1[[#This Row],[Column3]]</f>
        <v>0.14125107003582638</v>
      </c>
    </row>
    <row r="20" spans="1:28" x14ac:dyDescent="0.25">
      <c r="A20" s="11" t="s">
        <v>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Ethnicity 2011 Census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Burton 2, Senior Analyst</dc:creator>
  <cp:lastModifiedBy>Lee Burton 2, Senior Analyst</cp:lastModifiedBy>
  <dcterms:created xsi:type="dcterms:W3CDTF">2019-02-28T13:34:09Z</dcterms:created>
  <dcterms:modified xsi:type="dcterms:W3CDTF">2019-02-28T13:35:47Z</dcterms:modified>
</cp:coreProperties>
</file>