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nodejs\APL\"/>
    </mc:Choice>
  </mc:AlternateContent>
  <bookViews>
    <workbookView xWindow="1005" yWindow="0" windowWidth="27795" windowHeight="13020"/>
  </bookViews>
  <sheets>
    <sheet name="Sheet1" sheetId="1" r:id="rId1"/>
    <sheet name="Prize" sheetId="2" r:id="rId2"/>
  </sheets>
  <definedNames>
    <definedName name="_xlnm._FilterDatabase" localSheetId="0" hidden="1">Sheet1!$A$1:$V$1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Q2" i="1" s="1"/>
  <c r="C2" i="1"/>
  <c r="B2" i="1"/>
  <c r="J2" i="1" s="1"/>
  <c r="P2" i="1" s="1"/>
  <c r="C3" i="1"/>
  <c r="B3" i="1"/>
  <c r="J3" i="1" s="1"/>
  <c r="P3" i="1" s="1"/>
  <c r="C4" i="1"/>
  <c r="B4" i="1"/>
  <c r="J4" i="1" s="1"/>
  <c r="P4" i="1" s="1"/>
  <c r="C5" i="1"/>
  <c r="B5" i="1"/>
  <c r="J5" i="1" s="1"/>
  <c r="P5" i="1" s="1"/>
  <c r="C6" i="1"/>
  <c r="B6" i="1"/>
  <c r="J6" i="1" s="1"/>
  <c r="P6" i="1" s="1"/>
  <c r="K7" i="1"/>
  <c r="Q7" i="1" s="1"/>
  <c r="C7" i="1"/>
  <c r="B7" i="1"/>
  <c r="J7" i="1" s="1"/>
  <c r="P7" i="1" s="1"/>
  <c r="C8" i="1"/>
  <c r="B8" i="1"/>
  <c r="J8" i="1" s="1"/>
  <c r="P8" i="1" s="1"/>
  <c r="C9" i="1"/>
  <c r="B9" i="1"/>
  <c r="J9" i="1" s="1"/>
  <c r="P9" i="1" s="1"/>
  <c r="C10" i="1"/>
  <c r="B10" i="1"/>
  <c r="J10" i="1" s="1"/>
  <c r="P10" i="1" s="1"/>
  <c r="C11" i="1"/>
  <c r="B11" i="1"/>
  <c r="J11" i="1" s="1"/>
  <c r="P11" i="1" s="1"/>
  <c r="B15" i="1"/>
  <c r="B14" i="1"/>
  <c r="J14" i="1" s="1"/>
  <c r="P14" i="1" s="1"/>
  <c r="B13" i="1"/>
  <c r="J13" i="1" s="1"/>
  <c r="P13" i="1" s="1"/>
  <c r="B12" i="1"/>
  <c r="K12" i="1" s="1"/>
  <c r="B21" i="1"/>
  <c r="B20" i="1"/>
  <c r="K20" i="1" s="1"/>
  <c r="Q20" i="1" s="1"/>
  <c r="B19" i="1"/>
  <c r="L19" i="1" s="1"/>
  <c r="R19" i="1" s="1"/>
  <c r="B18" i="1"/>
  <c r="M18" i="1" s="1"/>
  <c r="S18" i="1" s="1"/>
  <c r="B17" i="1"/>
  <c r="B26" i="1"/>
  <c r="M26" i="1" s="1"/>
  <c r="S26" i="1" s="1"/>
  <c r="B25" i="1"/>
  <c r="M25" i="1" s="1"/>
  <c r="S25" i="1" s="1"/>
  <c r="B24" i="1"/>
  <c r="K24" i="1" s="1"/>
  <c r="Q24" i="1" s="1"/>
  <c r="B23" i="1"/>
  <c r="B22" i="1"/>
  <c r="K22" i="1" s="1"/>
  <c r="Q22" i="1" s="1"/>
  <c r="B31" i="1"/>
  <c r="J31" i="1" s="1"/>
  <c r="B30" i="1"/>
  <c r="K30" i="1" s="1"/>
  <c r="Q30" i="1" s="1"/>
  <c r="B29" i="1"/>
  <c r="B28" i="1"/>
  <c r="M28" i="1" s="1"/>
  <c r="S28" i="1" s="1"/>
  <c r="B27" i="1"/>
  <c r="K27" i="1" s="1"/>
  <c r="Q27" i="1" s="1"/>
  <c r="B36" i="1"/>
  <c r="M36" i="1" s="1"/>
  <c r="S36" i="1" s="1"/>
  <c r="B35" i="1"/>
  <c r="B34" i="1"/>
  <c r="K34" i="1" s="1"/>
  <c r="Q34" i="1" s="1"/>
  <c r="B33" i="1"/>
  <c r="L33" i="1" s="1"/>
  <c r="R33" i="1" s="1"/>
  <c r="B32" i="1"/>
  <c r="L32" i="1" s="1"/>
  <c r="R32" i="1" s="1"/>
  <c r="B41" i="1"/>
  <c r="B40" i="1"/>
  <c r="M40" i="1" s="1"/>
  <c r="S40" i="1" s="1"/>
  <c r="B39" i="1"/>
  <c r="L39" i="1" s="1"/>
  <c r="R39" i="1" s="1"/>
  <c r="B38" i="1"/>
  <c r="K38" i="1" s="1"/>
  <c r="Q38" i="1" s="1"/>
  <c r="B37" i="1"/>
  <c r="B45" i="1"/>
  <c r="M45" i="1" s="1"/>
  <c r="S45" i="1" s="1"/>
  <c r="B44" i="1"/>
  <c r="L44" i="1" s="1"/>
  <c r="R44" i="1" s="1"/>
  <c r="B43" i="1"/>
  <c r="J43" i="1" s="1"/>
  <c r="P43" i="1" s="1"/>
  <c r="B42" i="1"/>
  <c r="B48" i="1"/>
  <c r="J48" i="1" s="1"/>
  <c r="P48" i="1" s="1"/>
  <c r="B47" i="1"/>
  <c r="M47" i="1" s="1"/>
  <c r="S47" i="1" s="1"/>
  <c r="B46" i="1"/>
  <c r="M46" i="1" s="1"/>
  <c r="S46" i="1" s="1"/>
  <c r="B50" i="1"/>
  <c r="B49" i="1"/>
  <c r="L49" i="1" s="1"/>
  <c r="R49" i="1" s="1"/>
  <c r="B16" i="1"/>
  <c r="J16" i="1" s="1"/>
  <c r="P16" i="1" s="1"/>
  <c r="K49" i="1"/>
  <c r="Q49" i="1" s="1"/>
  <c r="C49" i="1"/>
  <c r="M50" i="1"/>
  <c r="S50" i="1" s="1"/>
  <c r="L50" i="1"/>
  <c r="R50" i="1" s="1"/>
  <c r="K50" i="1"/>
  <c r="Q50" i="1" s="1"/>
  <c r="J50" i="1"/>
  <c r="P50" i="1" s="1"/>
  <c r="I50" i="1"/>
  <c r="O50" i="1" s="1"/>
  <c r="C50" i="1"/>
  <c r="C46" i="1"/>
  <c r="C47" i="1"/>
  <c r="M48" i="1"/>
  <c r="S48" i="1" s="1"/>
  <c r="I48" i="1"/>
  <c r="O48" i="1" s="1"/>
  <c r="C48" i="1"/>
  <c r="M42" i="1"/>
  <c r="S42" i="1" s="1"/>
  <c r="L42" i="1"/>
  <c r="R42" i="1" s="1"/>
  <c r="K42" i="1"/>
  <c r="Q42" i="1" s="1"/>
  <c r="J42" i="1"/>
  <c r="I42" i="1"/>
  <c r="O42" i="1" s="1"/>
  <c r="C42" i="1"/>
  <c r="C43" i="1"/>
  <c r="M44" i="1"/>
  <c r="S44" i="1" s="1"/>
  <c r="C44" i="1"/>
  <c r="L45" i="1"/>
  <c r="R45" i="1" s="1"/>
  <c r="C45" i="1"/>
  <c r="D45" i="1" s="1"/>
  <c r="E45" i="1" s="1"/>
  <c r="M37" i="1"/>
  <c r="S37" i="1" s="1"/>
  <c r="L37" i="1"/>
  <c r="R37" i="1" s="1"/>
  <c r="K37" i="1"/>
  <c r="Q37" i="1" s="1"/>
  <c r="J37" i="1"/>
  <c r="P37" i="1" s="1"/>
  <c r="I37" i="1"/>
  <c r="O37" i="1" s="1"/>
  <c r="D37" i="1"/>
  <c r="E37" i="1" s="1"/>
  <c r="C37" i="1"/>
  <c r="C38" i="1"/>
  <c r="I39" i="1"/>
  <c r="O39" i="1" s="1"/>
  <c r="C39" i="1"/>
  <c r="L40" i="1"/>
  <c r="R40" i="1" s="1"/>
  <c r="C40" i="1"/>
  <c r="M41" i="1"/>
  <c r="S41" i="1" s="1"/>
  <c r="L41" i="1"/>
  <c r="R41" i="1" s="1"/>
  <c r="K41" i="1"/>
  <c r="Q41" i="1" s="1"/>
  <c r="J41" i="1"/>
  <c r="P41" i="1" s="1"/>
  <c r="I41" i="1"/>
  <c r="O41" i="1" s="1"/>
  <c r="C41" i="1"/>
  <c r="D41" i="1" s="1"/>
  <c r="E41" i="1" s="1"/>
  <c r="C32" i="1"/>
  <c r="C33" i="1"/>
  <c r="J34" i="1"/>
  <c r="P34" i="1" s="1"/>
  <c r="C34" i="1"/>
  <c r="M35" i="1"/>
  <c r="S35" i="1" s="1"/>
  <c r="L35" i="1"/>
  <c r="R35" i="1" s="1"/>
  <c r="K35" i="1"/>
  <c r="Q35" i="1" s="1"/>
  <c r="J35" i="1"/>
  <c r="I35" i="1"/>
  <c r="O35" i="1" s="1"/>
  <c r="C35" i="1"/>
  <c r="C36" i="1"/>
  <c r="C27" i="1"/>
  <c r="L28" i="1"/>
  <c r="R28" i="1" s="1"/>
  <c r="C28" i="1"/>
  <c r="M29" i="1"/>
  <c r="S29" i="1" s="1"/>
  <c r="L29" i="1"/>
  <c r="R29" i="1" s="1"/>
  <c r="K29" i="1"/>
  <c r="Q29" i="1" s="1"/>
  <c r="J29" i="1"/>
  <c r="I29" i="1"/>
  <c r="O29" i="1" s="1"/>
  <c r="C29" i="1"/>
  <c r="D29" i="1" s="1"/>
  <c r="E29" i="1" s="1"/>
  <c r="F29" i="1" s="1"/>
  <c r="C30" i="1"/>
  <c r="C31" i="1"/>
  <c r="J22" i="1"/>
  <c r="P22" i="1" s="1"/>
  <c r="C22" i="1"/>
  <c r="M23" i="1"/>
  <c r="S23" i="1" s="1"/>
  <c r="L23" i="1"/>
  <c r="R23" i="1" s="1"/>
  <c r="K23" i="1"/>
  <c r="Q23" i="1" s="1"/>
  <c r="J23" i="1"/>
  <c r="P23" i="1" s="1"/>
  <c r="I23" i="1"/>
  <c r="O23" i="1" s="1"/>
  <c r="C23" i="1"/>
  <c r="D23" i="1" s="1"/>
  <c r="E23" i="1" s="1"/>
  <c r="F23" i="1" s="1"/>
  <c r="C24" i="1"/>
  <c r="C25" i="1"/>
  <c r="L26" i="1"/>
  <c r="R26" i="1" s="1"/>
  <c r="C26" i="1"/>
  <c r="M17" i="1"/>
  <c r="S17" i="1" s="1"/>
  <c r="L17" i="1"/>
  <c r="R17" i="1" s="1"/>
  <c r="K17" i="1"/>
  <c r="Q17" i="1" s="1"/>
  <c r="J17" i="1"/>
  <c r="P17" i="1" s="1"/>
  <c r="I17" i="1"/>
  <c r="O17" i="1" s="1"/>
  <c r="C17" i="1"/>
  <c r="D17" i="1" s="1"/>
  <c r="E17" i="1" s="1"/>
  <c r="C18" i="1"/>
  <c r="C19" i="1"/>
  <c r="J20" i="1"/>
  <c r="P20" i="1" s="1"/>
  <c r="C20" i="1"/>
  <c r="M21" i="1"/>
  <c r="S21" i="1" s="1"/>
  <c r="L21" i="1"/>
  <c r="R21" i="1" s="1"/>
  <c r="K21" i="1"/>
  <c r="Q21" i="1" s="1"/>
  <c r="J21" i="1"/>
  <c r="P21" i="1" s="1"/>
  <c r="I21" i="1"/>
  <c r="O21" i="1" s="1"/>
  <c r="C21" i="1"/>
  <c r="D21" i="1" s="1"/>
  <c r="E21" i="1" s="1"/>
  <c r="C15" i="1"/>
  <c r="D15" i="1" s="1"/>
  <c r="E15" i="1" s="1"/>
  <c r="C14" i="1"/>
  <c r="C13" i="1"/>
  <c r="C12" i="1"/>
  <c r="I15" i="1"/>
  <c r="O15" i="1" s="1"/>
  <c r="J15" i="1"/>
  <c r="P15" i="1" s="1"/>
  <c r="K15" i="1"/>
  <c r="Q15" i="1" s="1"/>
  <c r="L15" i="1"/>
  <c r="R15" i="1" s="1"/>
  <c r="M15" i="1"/>
  <c r="S15" i="1" s="1"/>
  <c r="K14" i="1"/>
  <c r="Q14" i="1" s="1"/>
  <c r="L14" i="1"/>
  <c r="R14" i="1" s="1"/>
  <c r="G4" i="2"/>
  <c r="G5" i="2"/>
  <c r="G6" i="2"/>
  <c r="G7" i="2"/>
  <c r="G3" i="2"/>
  <c r="C16" i="1"/>
  <c r="K6" i="1" l="1"/>
  <c r="Q6" i="1" s="1"/>
  <c r="K4" i="1"/>
  <c r="Q4" i="1" s="1"/>
  <c r="L6" i="1"/>
  <c r="R6" i="1" s="1"/>
  <c r="L5" i="1"/>
  <c r="R5" i="1" s="1"/>
  <c r="L4" i="1"/>
  <c r="R4" i="1" s="1"/>
  <c r="L3" i="1"/>
  <c r="R3" i="1" s="1"/>
  <c r="L2" i="1"/>
  <c r="R2" i="1" s="1"/>
  <c r="K5" i="1"/>
  <c r="Q5" i="1" s="1"/>
  <c r="K3" i="1"/>
  <c r="Q3" i="1" s="1"/>
  <c r="D6" i="1"/>
  <c r="E6" i="1" s="1"/>
  <c r="I6" i="1"/>
  <c r="M6" i="1"/>
  <c r="S6" i="1" s="1"/>
  <c r="D5" i="1"/>
  <c r="E5" i="1" s="1"/>
  <c r="I5" i="1"/>
  <c r="M5" i="1"/>
  <c r="S5" i="1" s="1"/>
  <c r="D4" i="1"/>
  <c r="E4" i="1" s="1"/>
  <c r="I4" i="1"/>
  <c r="M4" i="1"/>
  <c r="S4" i="1" s="1"/>
  <c r="D3" i="1"/>
  <c r="E3" i="1" s="1"/>
  <c r="I3" i="1"/>
  <c r="M3" i="1"/>
  <c r="S3" i="1" s="1"/>
  <c r="D2" i="1"/>
  <c r="E2" i="1" s="1"/>
  <c r="I2" i="1"/>
  <c r="M2" i="1"/>
  <c r="S2" i="1" s="1"/>
  <c r="K10" i="1"/>
  <c r="Q10" i="1" s="1"/>
  <c r="K8" i="1"/>
  <c r="Q8" i="1" s="1"/>
  <c r="L11" i="1"/>
  <c r="R11" i="1" s="1"/>
  <c r="L10" i="1"/>
  <c r="R10" i="1" s="1"/>
  <c r="L9" i="1"/>
  <c r="R9" i="1" s="1"/>
  <c r="L8" i="1"/>
  <c r="R8" i="1" s="1"/>
  <c r="L7" i="1"/>
  <c r="R7" i="1" s="1"/>
  <c r="D11" i="1"/>
  <c r="E11" i="1" s="1"/>
  <c r="I11" i="1"/>
  <c r="M11" i="1"/>
  <c r="S11" i="1" s="1"/>
  <c r="D10" i="1"/>
  <c r="E10" i="1" s="1"/>
  <c r="I10" i="1"/>
  <c r="M10" i="1"/>
  <c r="S10" i="1" s="1"/>
  <c r="D9" i="1"/>
  <c r="E9" i="1" s="1"/>
  <c r="I9" i="1"/>
  <c r="M9" i="1"/>
  <c r="S9" i="1" s="1"/>
  <c r="D8" i="1"/>
  <c r="E8" i="1" s="1"/>
  <c r="I8" i="1"/>
  <c r="M8" i="1"/>
  <c r="S8" i="1" s="1"/>
  <c r="D7" i="1"/>
  <c r="E7" i="1" s="1"/>
  <c r="I7" i="1"/>
  <c r="M7" i="1"/>
  <c r="S7" i="1" s="1"/>
  <c r="K11" i="1"/>
  <c r="Q11" i="1" s="1"/>
  <c r="K9" i="1"/>
  <c r="Q9" i="1" s="1"/>
  <c r="M14" i="1"/>
  <c r="S14" i="1" s="1"/>
  <c r="I14" i="1"/>
  <c r="O14" i="1" s="1"/>
  <c r="D14" i="1"/>
  <c r="E14" i="1" s="1"/>
  <c r="D20" i="1"/>
  <c r="E20" i="1" s="1"/>
  <c r="F20" i="1" s="1"/>
  <c r="G20" i="1" s="1"/>
  <c r="L20" i="1"/>
  <c r="R20" i="1" s="1"/>
  <c r="J26" i="1"/>
  <c r="P26" i="1" s="1"/>
  <c r="L22" i="1"/>
  <c r="R22" i="1" s="1"/>
  <c r="J28" i="1"/>
  <c r="P28" i="1" s="1"/>
  <c r="D34" i="1"/>
  <c r="E34" i="1" s="1"/>
  <c r="F34" i="1" s="1"/>
  <c r="G34" i="1" s="1"/>
  <c r="L34" i="1"/>
  <c r="R34" i="1" s="1"/>
  <c r="J40" i="1"/>
  <c r="P40" i="1" s="1"/>
  <c r="J45" i="1"/>
  <c r="P45" i="1" s="1"/>
  <c r="K48" i="1"/>
  <c r="Q48" i="1" s="1"/>
  <c r="I49" i="1"/>
  <c r="O49" i="1" s="1"/>
  <c r="M49" i="1"/>
  <c r="S49" i="1" s="1"/>
  <c r="I20" i="1"/>
  <c r="O20" i="1" s="1"/>
  <c r="M20" i="1"/>
  <c r="S20" i="1" s="1"/>
  <c r="K26" i="1"/>
  <c r="Q26" i="1" s="1"/>
  <c r="I22" i="1"/>
  <c r="O22" i="1" s="1"/>
  <c r="M22" i="1"/>
  <c r="S22" i="1" s="1"/>
  <c r="T22" i="1" s="1"/>
  <c r="K28" i="1"/>
  <c r="Q28" i="1" s="1"/>
  <c r="I34" i="1"/>
  <c r="O34" i="1" s="1"/>
  <c r="M34" i="1"/>
  <c r="S34" i="1" s="1"/>
  <c r="K40" i="1"/>
  <c r="Q40" i="1" s="1"/>
  <c r="T40" i="1" s="1"/>
  <c r="K45" i="1"/>
  <c r="Q45" i="1" s="1"/>
  <c r="L48" i="1"/>
  <c r="R48" i="1" s="1"/>
  <c r="J49" i="1"/>
  <c r="P49" i="1" s="1"/>
  <c r="I26" i="1"/>
  <c r="O26" i="1" s="1"/>
  <c r="T26" i="1" s="1"/>
  <c r="I28" i="1"/>
  <c r="O28" i="1" s="1"/>
  <c r="I40" i="1"/>
  <c r="O40" i="1" s="1"/>
  <c r="I45" i="1"/>
  <c r="O45" i="1" s="1"/>
  <c r="D49" i="1"/>
  <c r="E49" i="1" s="1"/>
  <c r="F49" i="1" s="1"/>
  <c r="D16" i="1"/>
  <c r="E16" i="1" s="1"/>
  <c r="F16" i="1" s="1"/>
  <c r="G16" i="1" s="1"/>
  <c r="M13" i="1"/>
  <c r="S13" i="1" s="1"/>
  <c r="K25" i="1"/>
  <c r="Q25" i="1" s="1"/>
  <c r="J33" i="1"/>
  <c r="P33" i="1" s="1"/>
  <c r="L13" i="1"/>
  <c r="R13" i="1" s="1"/>
  <c r="M19" i="1"/>
  <c r="S19" i="1" s="1"/>
  <c r="M27" i="1"/>
  <c r="S27" i="1" s="1"/>
  <c r="K16" i="1"/>
  <c r="Q16" i="1" s="1"/>
  <c r="I13" i="1"/>
  <c r="O13" i="1" s="1"/>
  <c r="D13" i="1"/>
  <c r="E13" i="1" s="1"/>
  <c r="I19" i="1"/>
  <c r="O19" i="1" s="1"/>
  <c r="D31" i="1"/>
  <c r="E31" i="1" s="1"/>
  <c r="F31" i="1" s="1"/>
  <c r="D27" i="1"/>
  <c r="E27" i="1" s="1"/>
  <c r="F27" i="1" s="1"/>
  <c r="M33" i="1"/>
  <c r="S33" i="1" s="1"/>
  <c r="J39" i="1"/>
  <c r="P39" i="1" s="1"/>
  <c r="L16" i="1"/>
  <c r="R16" i="1" s="1"/>
  <c r="J19" i="1"/>
  <c r="P19" i="1" s="1"/>
  <c r="J25" i="1"/>
  <c r="K31" i="1"/>
  <c r="Q31" i="1" s="1"/>
  <c r="I27" i="1"/>
  <c r="O27" i="1" s="1"/>
  <c r="M39" i="1"/>
  <c r="S39" i="1" s="1"/>
  <c r="I44" i="1"/>
  <c r="L31" i="1"/>
  <c r="R31" i="1" s="1"/>
  <c r="L27" i="1"/>
  <c r="R27" i="1" s="1"/>
  <c r="I33" i="1"/>
  <c r="O33" i="1" s="1"/>
  <c r="J44" i="1"/>
  <c r="P44" i="1" s="1"/>
  <c r="J47" i="1"/>
  <c r="P47" i="1" s="1"/>
  <c r="K47" i="1"/>
  <c r="Q47" i="1" s="1"/>
  <c r="I16" i="1"/>
  <c r="O16" i="1" s="1"/>
  <c r="K13" i="1"/>
  <c r="Q13" i="1" s="1"/>
  <c r="D25" i="1"/>
  <c r="E25" i="1" s="1"/>
  <c r="F25" i="1" s="1"/>
  <c r="L25" i="1"/>
  <c r="R25" i="1" s="1"/>
  <c r="I31" i="1"/>
  <c r="O31" i="1" s="1"/>
  <c r="M31" i="1"/>
  <c r="S31" i="1" s="1"/>
  <c r="J27" i="1"/>
  <c r="K33" i="1"/>
  <c r="Q33" i="1" s="1"/>
  <c r="I32" i="1"/>
  <c r="O32" i="1" s="1"/>
  <c r="K39" i="1"/>
  <c r="Q39" i="1" s="1"/>
  <c r="K44" i="1"/>
  <c r="Q44" i="1" s="1"/>
  <c r="D47" i="1"/>
  <c r="E47" i="1" s="1"/>
  <c r="F47" i="1" s="1"/>
  <c r="L47" i="1"/>
  <c r="R47" i="1" s="1"/>
  <c r="M16" i="1"/>
  <c r="S16" i="1" s="1"/>
  <c r="K19" i="1"/>
  <c r="Q19" i="1" s="1"/>
  <c r="J12" i="1"/>
  <c r="P12" i="1" s="1"/>
  <c r="I25" i="1"/>
  <c r="O25" i="1" s="1"/>
  <c r="D39" i="1"/>
  <c r="E39" i="1" s="1"/>
  <c r="F39" i="1" s="1"/>
  <c r="I47" i="1"/>
  <c r="O47" i="1" s="1"/>
  <c r="I12" i="1"/>
  <c r="O12" i="1" s="1"/>
  <c r="D12" i="1"/>
  <c r="E12" i="1" s="1"/>
  <c r="F12" i="1" s="1"/>
  <c r="G12" i="1" s="1"/>
  <c r="L24" i="1"/>
  <c r="R24" i="1" s="1"/>
  <c r="L30" i="1"/>
  <c r="R30" i="1" s="1"/>
  <c r="M32" i="1"/>
  <c r="S32" i="1" s="1"/>
  <c r="M12" i="1"/>
  <c r="S12" i="1" s="1"/>
  <c r="L38" i="1"/>
  <c r="R38" i="1" s="1"/>
  <c r="J18" i="1"/>
  <c r="P18" i="1" s="1"/>
  <c r="J36" i="1"/>
  <c r="P36" i="1" s="1"/>
  <c r="K43" i="1"/>
  <c r="Q43" i="1" s="1"/>
  <c r="J46" i="1"/>
  <c r="P46" i="1" s="1"/>
  <c r="L12" i="1"/>
  <c r="R12" i="1" s="1"/>
  <c r="K18" i="1"/>
  <c r="Q18" i="1" s="1"/>
  <c r="I24" i="1"/>
  <c r="O24" i="1" s="1"/>
  <c r="M24" i="1"/>
  <c r="S24" i="1" s="1"/>
  <c r="I30" i="1"/>
  <c r="O30" i="1" s="1"/>
  <c r="M30" i="1"/>
  <c r="S30" i="1" s="1"/>
  <c r="K36" i="1"/>
  <c r="Q36" i="1" s="1"/>
  <c r="J32" i="1"/>
  <c r="P32" i="1" s="1"/>
  <c r="I38" i="1"/>
  <c r="O38" i="1" s="1"/>
  <c r="M38" i="1"/>
  <c r="S38" i="1" s="1"/>
  <c r="D43" i="1"/>
  <c r="E43" i="1" s="1"/>
  <c r="F43" i="1" s="1"/>
  <c r="G43" i="1" s="1"/>
  <c r="L43" i="1"/>
  <c r="R43" i="1" s="1"/>
  <c r="K46" i="1"/>
  <c r="Q46" i="1" s="1"/>
  <c r="D18" i="1"/>
  <c r="E18" i="1" s="1"/>
  <c r="F18" i="1" s="1"/>
  <c r="G18" i="1" s="1"/>
  <c r="L18" i="1"/>
  <c r="R18" i="1" s="1"/>
  <c r="J24" i="1"/>
  <c r="P24" i="1" s="1"/>
  <c r="J30" i="1"/>
  <c r="P30" i="1" s="1"/>
  <c r="D36" i="1"/>
  <c r="E36" i="1" s="1"/>
  <c r="F36" i="1" s="1"/>
  <c r="G36" i="1" s="1"/>
  <c r="L36" i="1"/>
  <c r="R36" i="1" s="1"/>
  <c r="K32" i="1"/>
  <c r="Q32" i="1" s="1"/>
  <c r="J38" i="1"/>
  <c r="P38" i="1" s="1"/>
  <c r="I43" i="1"/>
  <c r="O43" i="1" s="1"/>
  <c r="M43" i="1"/>
  <c r="S43" i="1" s="1"/>
  <c r="D46" i="1"/>
  <c r="E46" i="1" s="1"/>
  <c r="F46" i="1" s="1"/>
  <c r="G46" i="1" s="1"/>
  <c r="L46" i="1"/>
  <c r="R46" i="1" s="1"/>
  <c r="I18" i="1"/>
  <c r="O18" i="1" s="1"/>
  <c r="I36" i="1"/>
  <c r="O36" i="1" s="1"/>
  <c r="D32" i="1"/>
  <c r="E32" i="1" s="1"/>
  <c r="F32" i="1" s="1"/>
  <c r="G32" i="1" s="1"/>
  <c r="I46" i="1"/>
  <c r="O46" i="1" s="1"/>
  <c r="T49" i="1"/>
  <c r="T50" i="1"/>
  <c r="D50" i="1"/>
  <c r="E50" i="1" s="1"/>
  <c r="N50" i="1"/>
  <c r="N35" i="1"/>
  <c r="T14" i="1"/>
  <c r="D48" i="1"/>
  <c r="E48" i="1" s="1"/>
  <c r="T15" i="1"/>
  <c r="T21" i="1"/>
  <c r="T17" i="1"/>
  <c r="N14" i="1"/>
  <c r="Q12" i="1"/>
  <c r="N15" i="1"/>
  <c r="N42" i="1"/>
  <c r="P42" i="1"/>
  <c r="T42" i="1" s="1"/>
  <c r="O44" i="1"/>
  <c r="F45" i="1"/>
  <c r="G45" i="1" s="1"/>
  <c r="D44" i="1"/>
  <c r="E44" i="1" s="1"/>
  <c r="D42" i="1"/>
  <c r="E42" i="1" s="1"/>
  <c r="T37" i="1"/>
  <c r="T41" i="1"/>
  <c r="N41" i="1"/>
  <c r="N37" i="1"/>
  <c r="F41" i="1"/>
  <c r="G41" i="1" s="1"/>
  <c r="D38" i="1"/>
  <c r="E38" i="1" s="1"/>
  <c r="F37" i="1"/>
  <c r="G37" i="1" s="1"/>
  <c r="G39" i="1"/>
  <c r="D40" i="1"/>
  <c r="E40" i="1" s="1"/>
  <c r="P35" i="1"/>
  <c r="T35" i="1" s="1"/>
  <c r="D35" i="1"/>
  <c r="E35" i="1" s="1"/>
  <c r="D33" i="1"/>
  <c r="E33" i="1" s="1"/>
  <c r="N29" i="1"/>
  <c r="T23" i="1"/>
  <c r="N23" i="1"/>
  <c r="D26" i="1"/>
  <c r="E26" i="1" s="1"/>
  <c r="D24" i="1"/>
  <c r="E24" i="1" s="1"/>
  <c r="D22" i="1"/>
  <c r="E22" i="1" s="1"/>
  <c r="D30" i="1"/>
  <c r="E30" i="1" s="1"/>
  <c r="D28" i="1"/>
  <c r="E28" i="1" s="1"/>
  <c r="P25" i="1"/>
  <c r="G23" i="1"/>
  <c r="P31" i="1"/>
  <c r="G29" i="1"/>
  <c r="P29" i="1"/>
  <c r="T29" i="1" s="1"/>
  <c r="D19" i="1"/>
  <c r="E19" i="1" s="1"/>
  <c r="F19" i="1" s="1"/>
  <c r="G19" i="1" s="1"/>
  <c r="N17" i="1"/>
  <c r="N21" i="1"/>
  <c r="F21" i="1"/>
  <c r="G21" i="1" s="1"/>
  <c r="F17" i="1"/>
  <c r="G17" i="1" s="1"/>
  <c r="F15" i="1"/>
  <c r="G15" i="1" s="1"/>
  <c r="F13" i="1"/>
  <c r="G13" i="1" s="1"/>
  <c r="F14" i="1"/>
  <c r="G14" i="1" s="1"/>
  <c r="T34" i="1" l="1"/>
  <c r="F3" i="1"/>
  <c r="G3" i="1" s="1"/>
  <c r="F2" i="1"/>
  <c r="G2" i="1" s="1"/>
  <c r="N5" i="1"/>
  <c r="O5" i="1"/>
  <c r="T5" i="1" s="1"/>
  <c r="F6" i="1"/>
  <c r="G6" i="1" s="1"/>
  <c r="N4" i="1"/>
  <c r="O4" i="1"/>
  <c r="T4" i="1" s="1"/>
  <c r="F5" i="1"/>
  <c r="G5" i="1" s="1"/>
  <c r="U5" i="1" s="1"/>
  <c r="V5" i="1" s="1"/>
  <c r="N2" i="1"/>
  <c r="O2" i="1"/>
  <c r="T2" i="1" s="1"/>
  <c r="N6" i="1"/>
  <c r="O6" i="1"/>
  <c r="T6" i="1" s="1"/>
  <c r="N3" i="1"/>
  <c r="O3" i="1"/>
  <c r="T3" i="1" s="1"/>
  <c r="F4" i="1"/>
  <c r="G4" i="1" s="1"/>
  <c r="U4" i="1" s="1"/>
  <c r="V4" i="1" s="1"/>
  <c r="N9" i="1"/>
  <c r="O9" i="1"/>
  <c r="T9" i="1" s="1"/>
  <c r="F10" i="1"/>
  <c r="G10" i="1"/>
  <c r="N8" i="1"/>
  <c r="O8" i="1"/>
  <c r="T8" i="1" s="1"/>
  <c r="F9" i="1"/>
  <c r="G9" i="1" s="1"/>
  <c r="U9" i="1" s="1"/>
  <c r="V9" i="1" s="1"/>
  <c r="N7" i="1"/>
  <c r="O7" i="1"/>
  <c r="T7" i="1" s="1"/>
  <c r="F8" i="1"/>
  <c r="G8" i="1" s="1"/>
  <c r="U8" i="1" s="1"/>
  <c r="V8" i="1" s="1"/>
  <c r="N11" i="1"/>
  <c r="O11" i="1"/>
  <c r="T11" i="1" s="1"/>
  <c r="F7" i="1"/>
  <c r="G7" i="1" s="1"/>
  <c r="U7" i="1" s="1"/>
  <c r="V7" i="1" s="1"/>
  <c r="N10" i="1"/>
  <c r="O10" i="1"/>
  <c r="T10" i="1" s="1"/>
  <c r="F11" i="1"/>
  <c r="G11" i="1" s="1"/>
  <c r="G25" i="1"/>
  <c r="N49" i="1"/>
  <c r="N34" i="1"/>
  <c r="T48" i="1"/>
  <c r="T20" i="1"/>
  <c r="U20" i="1" s="1"/>
  <c r="V20" i="1" s="1"/>
  <c r="T28" i="1"/>
  <c r="N48" i="1"/>
  <c r="T45" i="1"/>
  <c r="U45" i="1" s="1"/>
  <c r="V45" i="1" s="1"/>
  <c r="U41" i="1"/>
  <c r="V41" i="1" s="1"/>
  <c r="N28" i="1"/>
  <c r="N22" i="1"/>
  <c r="N26" i="1"/>
  <c r="N20" i="1"/>
  <c r="N40" i="1"/>
  <c r="N45" i="1"/>
  <c r="G49" i="1"/>
  <c r="U49" i="1" s="1"/>
  <c r="V49" i="1" s="1"/>
  <c r="N27" i="1"/>
  <c r="G31" i="1"/>
  <c r="T47" i="1"/>
  <c r="T16" i="1"/>
  <c r="U16" i="1" s="1"/>
  <c r="V16" i="1" s="1"/>
  <c r="G27" i="1"/>
  <c r="T25" i="1"/>
  <c r="N25" i="1"/>
  <c r="N13" i="1"/>
  <c r="T33" i="1"/>
  <c r="T19" i="1"/>
  <c r="N19" i="1"/>
  <c r="P27" i="1"/>
  <c r="T27" i="1" s="1"/>
  <c r="N44" i="1"/>
  <c r="N47" i="1"/>
  <c r="T44" i="1"/>
  <c r="N16" i="1"/>
  <c r="N31" i="1"/>
  <c r="T31" i="1"/>
  <c r="N39" i="1"/>
  <c r="T13" i="1"/>
  <c r="U13" i="1" s="1"/>
  <c r="V13" i="1" s="1"/>
  <c r="T39" i="1"/>
  <c r="U39" i="1" s="1"/>
  <c r="V39" i="1" s="1"/>
  <c r="T24" i="1"/>
  <c r="N33" i="1"/>
  <c r="T46" i="1"/>
  <c r="U46" i="1" s="1"/>
  <c r="V46" i="1" s="1"/>
  <c r="N12" i="1"/>
  <c r="U14" i="1"/>
  <c r="V14" i="1" s="1"/>
  <c r="N18" i="1"/>
  <c r="N30" i="1"/>
  <c r="T12" i="1"/>
  <c r="U12" i="1" s="1"/>
  <c r="V12" i="1" s="1"/>
  <c r="G47" i="1"/>
  <c r="U47" i="1" s="1"/>
  <c r="V47" i="1" s="1"/>
  <c r="T18" i="1"/>
  <c r="U18" i="1" s="1"/>
  <c r="V18" i="1" s="1"/>
  <c r="T30" i="1"/>
  <c r="N46" i="1"/>
  <c r="U29" i="1"/>
  <c r="V29" i="1" s="1"/>
  <c r="U21" i="1"/>
  <c r="V21" i="1" s="1"/>
  <c r="T38" i="1"/>
  <c r="T36" i="1"/>
  <c r="U36" i="1" s="1"/>
  <c r="V36" i="1" s="1"/>
  <c r="N24" i="1"/>
  <c r="U34" i="1"/>
  <c r="V34" i="1" s="1"/>
  <c r="N38" i="1"/>
  <c r="U37" i="1"/>
  <c r="V37" i="1" s="1"/>
  <c r="N36" i="1"/>
  <c r="T43" i="1"/>
  <c r="U43" i="1" s="1"/>
  <c r="V43" i="1" s="1"/>
  <c r="T32" i="1"/>
  <c r="U32" i="1" s="1"/>
  <c r="V32" i="1" s="1"/>
  <c r="U19" i="1"/>
  <c r="V19" i="1" s="1"/>
  <c r="N43" i="1"/>
  <c r="N32" i="1"/>
  <c r="F50" i="1"/>
  <c r="G50" i="1" s="1"/>
  <c r="U50" i="1" s="1"/>
  <c r="V50" i="1" s="1"/>
  <c r="U15" i="1"/>
  <c r="V15" i="1" s="1"/>
  <c r="U17" i="1"/>
  <c r="V17" i="1" s="1"/>
  <c r="F48" i="1"/>
  <c r="G48" i="1" s="1"/>
  <c r="F42" i="1"/>
  <c r="G42" i="1" s="1"/>
  <c r="U42" i="1" s="1"/>
  <c r="V42" i="1" s="1"/>
  <c r="F44" i="1"/>
  <c r="G44" i="1" s="1"/>
  <c r="F40" i="1"/>
  <c r="G40" i="1" s="1"/>
  <c r="U40" i="1" s="1"/>
  <c r="V40" i="1" s="1"/>
  <c r="F38" i="1"/>
  <c r="G38" i="1" s="1"/>
  <c r="F35" i="1"/>
  <c r="G35" i="1" s="1"/>
  <c r="U35" i="1" s="1"/>
  <c r="V35" i="1" s="1"/>
  <c r="F33" i="1"/>
  <c r="G33" i="1" s="1"/>
  <c r="F30" i="1"/>
  <c r="G30" i="1" s="1"/>
  <c r="F22" i="1"/>
  <c r="G22" i="1" s="1"/>
  <c r="U22" i="1" s="1"/>
  <c r="V22" i="1" s="1"/>
  <c r="U23" i="1"/>
  <c r="V23" i="1" s="1"/>
  <c r="F24" i="1"/>
  <c r="G24" i="1" s="1"/>
  <c r="F28" i="1"/>
  <c r="G28" i="1" s="1"/>
  <c r="F26" i="1"/>
  <c r="G26" i="1" s="1"/>
  <c r="U26" i="1" s="1"/>
  <c r="V26" i="1" s="1"/>
  <c r="U48" i="1" l="1"/>
  <c r="V48" i="1" s="1"/>
  <c r="U25" i="1"/>
  <c r="V25" i="1" s="1"/>
  <c r="U2" i="1"/>
  <c r="V2" i="1" s="1"/>
  <c r="U33" i="1"/>
  <c r="V33" i="1" s="1"/>
  <c r="U3" i="1"/>
  <c r="V3" i="1" s="1"/>
  <c r="U6" i="1"/>
  <c r="V6" i="1" s="1"/>
  <c r="U10" i="1"/>
  <c r="V10" i="1" s="1"/>
  <c r="U11" i="1"/>
  <c r="V11" i="1" s="1"/>
  <c r="U31" i="1"/>
  <c r="V31" i="1" s="1"/>
  <c r="U28" i="1"/>
  <c r="V28" i="1" s="1"/>
  <c r="U27" i="1"/>
  <c r="V27" i="1" s="1"/>
  <c r="U30" i="1"/>
  <c r="V30" i="1" s="1"/>
  <c r="U44" i="1"/>
  <c r="V44" i="1" s="1"/>
  <c r="U24" i="1"/>
  <c r="V24" i="1" s="1"/>
  <c r="U38" i="1"/>
  <c r="V38" i="1" s="1"/>
</calcChain>
</file>

<file path=xl/sharedStrings.xml><?xml version="1.0" encoding="utf-8"?>
<sst xmlns="http://schemas.openxmlformats.org/spreadsheetml/2006/main" count="32" uniqueCount="26">
  <si>
    <t>Group Fee</t>
  </si>
  <si>
    <t>PRIZE TABLE</t>
  </si>
  <si>
    <t>No. of Prize</t>
  </si>
  <si>
    <t xml:space="preserve">Prize 1 </t>
  </si>
  <si>
    <t>Prize 2</t>
  </si>
  <si>
    <t>Prize 3</t>
  </si>
  <si>
    <t>Prize 4</t>
  </si>
  <si>
    <t>Prize 5</t>
  </si>
  <si>
    <t>Total</t>
  </si>
  <si>
    <t>No. Of prizes</t>
  </si>
  <si>
    <t>Total Prize</t>
  </si>
  <si>
    <t>Member Fee</t>
  </si>
  <si>
    <t>No. Of Member</t>
  </si>
  <si>
    <t>Add to wallet</t>
  </si>
  <si>
    <t>Razor</t>
  </si>
  <si>
    <t>GST</t>
  </si>
  <si>
    <t>Refund charge 1</t>
  </si>
  <si>
    <t>Refund charge 2</t>
  </si>
  <si>
    <t>Refund charge 3</t>
  </si>
  <si>
    <t>Refund charge 4</t>
  </si>
  <si>
    <t>Refund charge 5</t>
  </si>
  <si>
    <t>Net Profit</t>
  </si>
  <si>
    <t>Prize 1</t>
  </si>
  <si>
    <t>Percentage Profit</t>
  </si>
  <si>
    <t>Razor decution</t>
  </si>
  <si>
    <t>Razor Refund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</si>
</sst>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0" fontId="0" fillId="7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/>
    <xf numFmtId="0" fontId="0" fillId="9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workbookViewId="0">
      <pane ySplit="1" topLeftCell="A2" activePane="bottomLeft" state="frozen"/>
      <selection pane="bottomLeft" activeCell="Y8" sqref="Y8"/>
    </sheetView>
  </sheetViews>
  <sheetFormatPr defaultRowHeight="15" x14ac:dyDescent="0.25"/>
  <cols>
    <col min="1" max="1" width="10" style="6" customWidth="1"/>
    <col min="2" max="2" width="9.5703125" style="6" customWidth="1"/>
    <col min="3" max="4" width="7.7109375" style="6" customWidth="1"/>
    <col min="5" max="6" width="7.7109375" style="6" hidden="1" customWidth="1"/>
    <col min="7" max="7" width="10.140625" style="6" customWidth="1"/>
    <col min="8" max="8" width="7.7109375" style="6" customWidth="1"/>
    <col min="9" max="13" width="7.7109375" style="6" hidden="1" customWidth="1"/>
    <col min="14" max="14" width="7.7109375" style="6" customWidth="1"/>
    <col min="15" max="19" width="7.7109375" style="6" hidden="1" customWidth="1"/>
    <col min="20" max="20" width="7.7109375" style="6" customWidth="1"/>
    <col min="21" max="21" width="9.140625" style="6" customWidth="1"/>
    <col min="22" max="22" width="10.85546875" customWidth="1"/>
    <col min="23" max="23" width="12.28515625" bestFit="1" customWidth="1"/>
    <col min="25" max="25" width="12.28515625" bestFit="1" customWidth="1"/>
  </cols>
  <sheetData>
    <row r="1" spans="1:26" s="5" customFormat="1" ht="47.25" customHeight="1" x14ac:dyDescent="0.25">
      <c r="A1" s="7" t="s">
        <v>12</v>
      </c>
      <c r="B1" s="7" t="s">
        <v>11</v>
      </c>
      <c r="C1" s="7" t="s">
        <v>0</v>
      </c>
      <c r="D1" s="7" t="s">
        <v>13</v>
      </c>
      <c r="E1" s="7" t="s">
        <v>14</v>
      </c>
      <c r="F1" s="7" t="s">
        <v>15</v>
      </c>
      <c r="G1" s="7" t="s">
        <v>24</v>
      </c>
      <c r="H1" s="7" t="s">
        <v>9</v>
      </c>
      <c r="I1" s="7" t="s">
        <v>22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10</v>
      </c>
      <c r="O1" s="7" t="s">
        <v>16</v>
      </c>
      <c r="P1" s="7" t="s">
        <v>17</v>
      </c>
      <c r="Q1" s="7" t="s">
        <v>18</v>
      </c>
      <c r="R1" s="7" t="s">
        <v>19</v>
      </c>
      <c r="S1" s="7" t="s">
        <v>20</v>
      </c>
      <c r="T1" s="7" t="s">
        <v>25</v>
      </c>
      <c r="U1" s="7" t="s">
        <v>21</v>
      </c>
      <c r="V1" s="7" t="s">
        <v>23</v>
      </c>
    </row>
    <row r="2" spans="1:26" x14ac:dyDescent="0.25">
      <c r="A2" s="11">
        <v>12</v>
      </c>
      <c r="B2" s="11">
        <f>$Z$3</f>
        <v>500</v>
      </c>
      <c r="C2" s="11">
        <f>$Z$2</f>
        <v>100</v>
      </c>
      <c r="D2" s="13">
        <f>(B2+C2)*A2</f>
        <v>7200</v>
      </c>
      <c r="E2" s="8">
        <f>D2*0.02</f>
        <v>144</v>
      </c>
      <c r="F2" s="8">
        <f>ROUND(E2*0.18,2)</f>
        <v>25.92</v>
      </c>
      <c r="G2" s="10">
        <f>E2+F2</f>
        <v>169.92000000000002</v>
      </c>
      <c r="H2" s="10">
        <v>5</v>
      </c>
      <c r="I2" s="8">
        <f>VLOOKUP(H2,Prize!A$3:G$7,2,FALSE)*B2*A2</f>
        <v>2400</v>
      </c>
      <c r="J2" s="8">
        <f>VLOOKUP(H2,Prize!A$3:G$7,3,FALSE)*B2*A2</f>
        <v>1500</v>
      </c>
      <c r="K2" s="8">
        <f>VLOOKUP(H2,Prize!A$3:G$7,4,FALSE)*B2*A2</f>
        <v>900</v>
      </c>
      <c r="L2" s="8">
        <f>VLOOKUP(H2,Prize!A$3:G$7,5,FALSE)*B2*A2</f>
        <v>750</v>
      </c>
      <c r="M2" s="8">
        <f>VLOOKUP(H2,Prize!A$3:G$7,6,FALSE)*B2*A2</f>
        <v>450</v>
      </c>
      <c r="N2" s="10">
        <f>SUM(I2:M2)</f>
        <v>6000</v>
      </c>
      <c r="O2" s="8">
        <f>IF(I2&gt;100,11.99,IF(I2&gt;0,7.99,0))</f>
        <v>11.99</v>
      </c>
      <c r="P2" s="8">
        <f>IF(J2&gt;100,11.99,IF(J2&gt;0,7.99,0))</f>
        <v>11.99</v>
      </c>
      <c r="Q2" s="8">
        <f>IF(K2&gt;100,11.99,IF(K2&gt;0,7.99,0))</f>
        <v>11.99</v>
      </c>
      <c r="R2" s="8">
        <f>IF(L2&gt;100,11.99,IF(L2&gt;0,7.99,0))</f>
        <v>11.99</v>
      </c>
      <c r="S2" s="8">
        <f>IF(M2&gt;100,11.99,IF(M2&gt;0,7.99,0))</f>
        <v>11.99</v>
      </c>
      <c r="T2" s="10">
        <f>SUM(O2:S2)</f>
        <v>59.95</v>
      </c>
      <c r="U2" s="9">
        <f>C2*A2-G2-T2</f>
        <v>970.12999999999988</v>
      </c>
      <c r="V2" s="9">
        <f>ROUND(U2/A2*C2/100,2)</f>
        <v>80.84</v>
      </c>
      <c r="Y2" s="12" t="s">
        <v>0</v>
      </c>
      <c r="Z2" s="12">
        <v>100</v>
      </c>
    </row>
    <row r="3" spans="1:26" x14ac:dyDescent="0.25">
      <c r="A3" s="11">
        <v>12</v>
      </c>
      <c r="B3" s="11">
        <f>$Z$3</f>
        <v>500</v>
      </c>
      <c r="C3" s="11">
        <f>$Z$2</f>
        <v>100</v>
      </c>
      <c r="D3" s="13">
        <f>(B3+C3)*A3</f>
        <v>7200</v>
      </c>
      <c r="E3" s="8">
        <f>D3*0.02</f>
        <v>144</v>
      </c>
      <c r="F3" s="8">
        <f>ROUND(E3*0.18,2)</f>
        <v>25.92</v>
      </c>
      <c r="G3" s="10">
        <f>E3+F3</f>
        <v>169.92000000000002</v>
      </c>
      <c r="H3" s="10">
        <v>4</v>
      </c>
      <c r="I3" s="8">
        <f>VLOOKUP(H3,Prize!A$3:G$7,2,FALSE)*B3*A3</f>
        <v>2400</v>
      </c>
      <c r="J3" s="8">
        <f>VLOOKUP(H3,Prize!A$3:G$7,3,FALSE)*B3*A3</f>
        <v>1800</v>
      </c>
      <c r="K3" s="8">
        <f>VLOOKUP(H3,Prize!A$3:G$7,4,FALSE)*B3*A3</f>
        <v>1200</v>
      </c>
      <c r="L3" s="8">
        <f>VLOOKUP(H3,Prize!A$3:G$7,5,FALSE)*B3*A3</f>
        <v>600</v>
      </c>
      <c r="M3" s="8">
        <f>VLOOKUP(H3,Prize!A$3:G$7,6,FALSE)*B3*A3</f>
        <v>0</v>
      </c>
      <c r="N3" s="10">
        <f>SUM(I3:M3)</f>
        <v>6000</v>
      </c>
      <c r="O3" s="8">
        <f>IF(I3&gt;100,11.99,IF(I3&gt;0,7.99,0))</f>
        <v>11.99</v>
      </c>
      <c r="P3" s="8">
        <f>IF(J3&gt;100,11.99,IF(J3&gt;0,7.99,0))</f>
        <v>11.99</v>
      </c>
      <c r="Q3" s="8">
        <f>IF(K3&gt;100,11.99,IF(K3&gt;0,7.99,0))</f>
        <v>11.99</v>
      </c>
      <c r="R3" s="8">
        <f>IF(L3&gt;100,11.99,IF(L3&gt;0,7.99,0))</f>
        <v>11.99</v>
      </c>
      <c r="S3" s="8">
        <f>IF(M3&gt;100,11.99,IF(M3&gt;0,7.99,0))</f>
        <v>0</v>
      </c>
      <c r="T3" s="10">
        <f>SUM(O3:S3)</f>
        <v>47.96</v>
      </c>
      <c r="U3" s="9">
        <f>C3*A3-G3-T3</f>
        <v>982.11999999999989</v>
      </c>
      <c r="V3" s="9">
        <f>ROUND(U3/A3*C3/100,2)</f>
        <v>81.84</v>
      </c>
      <c r="Y3" s="12" t="s">
        <v>11</v>
      </c>
      <c r="Z3" s="12">
        <v>500</v>
      </c>
    </row>
    <row r="4" spans="1:26" x14ac:dyDescent="0.25">
      <c r="A4" s="11">
        <v>12</v>
      </c>
      <c r="B4" s="11">
        <f>$Z$3</f>
        <v>500</v>
      </c>
      <c r="C4" s="11">
        <f>$Z$2</f>
        <v>100</v>
      </c>
      <c r="D4" s="13">
        <f>(B4+C4)*A4</f>
        <v>7200</v>
      </c>
      <c r="E4" s="8">
        <f>D4*0.02</f>
        <v>144</v>
      </c>
      <c r="F4" s="8">
        <f>ROUND(E4*0.18,2)</f>
        <v>25.92</v>
      </c>
      <c r="G4" s="10">
        <f>E4+F4</f>
        <v>169.92000000000002</v>
      </c>
      <c r="H4" s="10">
        <v>3</v>
      </c>
      <c r="I4" s="8">
        <f>VLOOKUP(H4,Prize!A$3:G$7,2,FALSE)*B4*A4</f>
        <v>3000</v>
      </c>
      <c r="J4" s="8">
        <f>VLOOKUP(H4,Prize!A$3:G$7,3,FALSE)*B4*A4</f>
        <v>1800</v>
      </c>
      <c r="K4" s="8">
        <f>VLOOKUP(H4,Prize!A$3:G$7,4,FALSE)*B4*A4</f>
        <v>1200</v>
      </c>
      <c r="L4" s="8">
        <f>VLOOKUP(H4,Prize!A$3:G$7,5,FALSE)*B4*A4</f>
        <v>0</v>
      </c>
      <c r="M4" s="8">
        <f>VLOOKUP(H4,Prize!A$3:G$7,6,FALSE)*B4*A4</f>
        <v>0</v>
      </c>
      <c r="N4" s="10">
        <f>SUM(I4:M4)</f>
        <v>6000</v>
      </c>
      <c r="O4" s="8">
        <f>IF(I4&gt;100,11.99,IF(I4&gt;0,7.99,0))</f>
        <v>11.99</v>
      </c>
      <c r="P4" s="8">
        <f>IF(J4&gt;100,11.99,IF(J4&gt;0,7.99,0))</f>
        <v>11.99</v>
      </c>
      <c r="Q4" s="8">
        <f>IF(K4&gt;100,11.99,IF(K4&gt;0,7.99,0))</f>
        <v>11.99</v>
      </c>
      <c r="R4" s="8">
        <f>IF(L4&gt;100,11.99,IF(L4&gt;0,7.99,0))</f>
        <v>0</v>
      </c>
      <c r="S4" s="8">
        <f>IF(M4&gt;100,11.99,IF(M4&gt;0,7.99,0))</f>
        <v>0</v>
      </c>
      <c r="T4" s="10">
        <f>SUM(O4:S4)</f>
        <v>35.97</v>
      </c>
      <c r="U4" s="9">
        <f>C4*A4-G4-T4</f>
        <v>994.1099999999999</v>
      </c>
      <c r="V4" s="9">
        <f>ROUND(U4/A4*C4/100,2)</f>
        <v>82.84</v>
      </c>
    </row>
    <row r="5" spans="1:26" x14ac:dyDescent="0.25">
      <c r="A5" s="11">
        <v>12</v>
      </c>
      <c r="B5" s="11">
        <f>$Z$3</f>
        <v>500</v>
      </c>
      <c r="C5" s="11">
        <f>$Z$2</f>
        <v>100</v>
      </c>
      <c r="D5" s="13">
        <f>(B5+C5)*A5</f>
        <v>7200</v>
      </c>
      <c r="E5" s="8">
        <f>D5*0.02</f>
        <v>144</v>
      </c>
      <c r="F5" s="8">
        <f>ROUND(E5*0.18,2)</f>
        <v>25.92</v>
      </c>
      <c r="G5" s="10">
        <f>E5+F5</f>
        <v>169.92000000000002</v>
      </c>
      <c r="H5" s="10">
        <v>2</v>
      </c>
      <c r="I5" s="8">
        <f>VLOOKUP(H5,Prize!A$3:G$7,2,FALSE)*B5*A5</f>
        <v>4200</v>
      </c>
      <c r="J5" s="8">
        <f>VLOOKUP(H5,Prize!A$3:G$7,3,FALSE)*B5*A5</f>
        <v>1800</v>
      </c>
      <c r="K5" s="8">
        <f>VLOOKUP(H5,Prize!A$3:G$7,4,FALSE)*B5*A5</f>
        <v>0</v>
      </c>
      <c r="L5" s="8">
        <f>VLOOKUP(H5,Prize!A$3:G$7,5,FALSE)*B5*A5</f>
        <v>0</v>
      </c>
      <c r="M5" s="8">
        <f>VLOOKUP(H5,Prize!A$3:G$7,6,FALSE)*B5*A5</f>
        <v>0</v>
      </c>
      <c r="N5" s="10">
        <f>SUM(I5:M5)</f>
        <v>6000</v>
      </c>
      <c r="O5" s="8">
        <f>IF(I5&gt;100,11.99,IF(I5&gt;0,7.99,0))</f>
        <v>11.99</v>
      </c>
      <c r="P5" s="8">
        <f>IF(J5&gt;100,11.99,IF(J5&gt;0,7.99,0))</f>
        <v>11.99</v>
      </c>
      <c r="Q5" s="8">
        <f>IF(K5&gt;100,11.99,IF(K5&gt;0,7.99,0))</f>
        <v>0</v>
      </c>
      <c r="R5" s="8">
        <f>IF(L5&gt;100,11.99,IF(L5&gt;0,7.99,0))</f>
        <v>0</v>
      </c>
      <c r="S5" s="8">
        <f>IF(M5&gt;100,11.99,IF(M5&gt;0,7.99,0))</f>
        <v>0</v>
      </c>
      <c r="T5" s="10">
        <f>SUM(O5:S5)</f>
        <v>23.98</v>
      </c>
      <c r="U5" s="9">
        <f>C5*A5-G5-T5</f>
        <v>1006.0999999999999</v>
      </c>
      <c r="V5" s="9">
        <f>ROUND(U5/A5*C5/100,2)</f>
        <v>83.84</v>
      </c>
    </row>
    <row r="6" spans="1:26" x14ac:dyDescent="0.25">
      <c r="A6" s="11">
        <v>12</v>
      </c>
      <c r="B6" s="11">
        <f>$Z$3</f>
        <v>500</v>
      </c>
      <c r="C6" s="11">
        <f>$Z$2</f>
        <v>100</v>
      </c>
      <c r="D6" s="13">
        <f>(B6+C6)*A6</f>
        <v>7200</v>
      </c>
      <c r="E6" s="8">
        <f>D6*0.02</f>
        <v>144</v>
      </c>
      <c r="F6" s="8">
        <f>ROUND(E6*0.18,2)</f>
        <v>25.92</v>
      </c>
      <c r="G6" s="10">
        <f>E6+F6</f>
        <v>169.92000000000002</v>
      </c>
      <c r="H6" s="10">
        <v>1</v>
      </c>
      <c r="I6" s="8">
        <f>VLOOKUP(H6,Prize!A$3:G$7,2,FALSE)*B6*A6</f>
        <v>6000</v>
      </c>
      <c r="J6" s="8">
        <f>VLOOKUP(H6,Prize!A$3:G$7,3,FALSE)*B6*A6</f>
        <v>0</v>
      </c>
      <c r="K6" s="8">
        <f>VLOOKUP(H6,Prize!A$3:G$7,4,FALSE)*B6*A6</f>
        <v>0</v>
      </c>
      <c r="L6" s="8">
        <f>VLOOKUP(H6,Prize!A$3:G$7,5,FALSE)*B6*A6</f>
        <v>0</v>
      </c>
      <c r="M6" s="8">
        <f>VLOOKUP(H6,Prize!A$3:G$7,6,FALSE)*B6*A6</f>
        <v>0</v>
      </c>
      <c r="N6" s="10">
        <f>SUM(I6:M6)</f>
        <v>6000</v>
      </c>
      <c r="O6" s="8">
        <f>IF(I6&gt;100,11.99,IF(I6&gt;0,7.99,0))</f>
        <v>11.99</v>
      </c>
      <c r="P6" s="8">
        <f>IF(J6&gt;100,11.99,IF(J6&gt;0,7.99,0))</f>
        <v>0</v>
      </c>
      <c r="Q6" s="8">
        <f>IF(K6&gt;100,11.99,IF(K6&gt;0,7.99,0))</f>
        <v>0</v>
      </c>
      <c r="R6" s="8">
        <f>IF(L6&gt;100,11.99,IF(L6&gt;0,7.99,0))</f>
        <v>0</v>
      </c>
      <c r="S6" s="8">
        <f>IF(M6&gt;100,11.99,IF(M6&gt;0,7.99,0))</f>
        <v>0</v>
      </c>
      <c r="T6" s="10">
        <f>SUM(O6:S6)</f>
        <v>11.99</v>
      </c>
      <c r="U6" s="9">
        <f>C6*A6-G6-T6</f>
        <v>1018.0899999999999</v>
      </c>
      <c r="V6" s="9">
        <f>ROUND(U6/A6*C6/100,2)</f>
        <v>84.84</v>
      </c>
    </row>
    <row r="7" spans="1:26" x14ac:dyDescent="0.25">
      <c r="A7" s="11">
        <v>11</v>
      </c>
      <c r="B7" s="11">
        <f>$Z$3</f>
        <v>500</v>
      </c>
      <c r="C7" s="11">
        <f>$Z$2</f>
        <v>100</v>
      </c>
      <c r="D7" s="13">
        <f>(B7+C7)*A7</f>
        <v>6600</v>
      </c>
      <c r="E7" s="8">
        <f>D7*0.02</f>
        <v>132</v>
      </c>
      <c r="F7" s="8">
        <f>ROUND(E7*0.18,2)</f>
        <v>23.76</v>
      </c>
      <c r="G7" s="10">
        <f>E7+F7</f>
        <v>155.76</v>
      </c>
      <c r="H7" s="10">
        <v>5</v>
      </c>
      <c r="I7" s="8">
        <f>VLOOKUP(H7,Prize!A$3:G$7,2,FALSE)*B7*A7</f>
        <v>2200</v>
      </c>
      <c r="J7" s="8">
        <f>VLOOKUP(H7,Prize!A$3:G$7,3,FALSE)*B7*A7</f>
        <v>1375</v>
      </c>
      <c r="K7" s="8">
        <f>VLOOKUP(H7,Prize!A$3:G$7,4,FALSE)*B7*A7</f>
        <v>825</v>
      </c>
      <c r="L7" s="8">
        <f>VLOOKUP(H7,Prize!A$3:G$7,5,FALSE)*B7*A7</f>
        <v>687.5</v>
      </c>
      <c r="M7" s="8">
        <f>VLOOKUP(H7,Prize!A$3:G$7,6,FALSE)*B7*A7</f>
        <v>412.5</v>
      </c>
      <c r="N7" s="10">
        <f>SUM(I7:M7)</f>
        <v>5500</v>
      </c>
      <c r="O7" s="8">
        <f>IF(I7&gt;100,11.99,IF(I7&gt;0,7.99,0))</f>
        <v>11.99</v>
      </c>
      <c r="P7" s="8">
        <f>IF(J7&gt;100,11.99,IF(J7&gt;0,7.99,0))</f>
        <v>11.99</v>
      </c>
      <c r="Q7" s="8">
        <f>IF(K7&gt;100,11.99,IF(K7&gt;0,7.99,0))</f>
        <v>11.99</v>
      </c>
      <c r="R7" s="8">
        <f>IF(L7&gt;100,11.99,IF(L7&gt;0,7.99,0))</f>
        <v>11.99</v>
      </c>
      <c r="S7" s="8">
        <f>IF(M7&gt;100,11.99,IF(M7&gt;0,7.99,0))</f>
        <v>11.99</v>
      </c>
      <c r="T7" s="10">
        <f>SUM(O7:S7)</f>
        <v>59.95</v>
      </c>
      <c r="U7" s="9">
        <f>C7*A7-G7-T7</f>
        <v>884.29</v>
      </c>
      <c r="V7" s="9">
        <f>ROUND(U7/A7*C7/100,2)</f>
        <v>80.39</v>
      </c>
    </row>
    <row r="8" spans="1:26" x14ac:dyDescent="0.25">
      <c r="A8" s="11">
        <v>11</v>
      </c>
      <c r="B8" s="11">
        <f>$Z$3</f>
        <v>500</v>
      </c>
      <c r="C8" s="11">
        <f>$Z$2</f>
        <v>100</v>
      </c>
      <c r="D8" s="13">
        <f>(B8+C8)*A8</f>
        <v>6600</v>
      </c>
      <c r="E8" s="8">
        <f>D8*0.02</f>
        <v>132</v>
      </c>
      <c r="F8" s="8">
        <f>ROUND(E8*0.18,2)</f>
        <v>23.76</v>
      </c>
      <c r="G8" s="10">
        <f>E8+F8</f>
        <v>155.76</v>
      </c>
      <c r="H8" s="10">
        <v>4</v>
      </c>
      <c r="I8" s="8">
        <f>VLOOKUP(H8,Prize!A$3:G$7,2,FALSE)*B8*A8</f>
        <v>2200</v>
      </c>
      <c r="J8" s="8">
        <f>VLOOKUP(H8,Prize!A$3:G$7,3,FALSE)*B8*A8</f>
        <v>1650</v>
      </c>
      <c r="K8" s="8">
        <f>VLOOKUP(H8,Prize!A$3:G$7,4,FALSE)*B8*A8</f>
        <v>1100</v>
      </c>
      <c r="L8" s="8">
        <f>VLOOKUP(H8,Prize!A$3:G$7,5,FALSE)*B8*A8</f>
        <v>550</v>
      </c>
      <c r="M8" s="8">
        <f>VLOOKUP(H8,Prize!A$3:G$7,6,FALSE)*B8*A8</f>
        <v>0</v>
      </c>
      <c r="N8" s="10">
        <f>SUM(I8:M8)</f>
        <v>5500</v>
      </c>
      <c r="O8" s="8">
        <f>IF(I8&gt;100,11.99,IF(I8&gt;0,7.99,0))</f>
        <v>11.99</v>
      </c>
      <c r="P8" s="8">
        <f>IF(J8&gt;100,11.99,IF(J8&gt;0,7.99,0))</f>
        <v>11.99</v>
      </c>
      <c r="Q8" s="8">
        <f>IF(K8&gt;100,11.99,IF(K8&gt;0,7.99,0))</f>
        <v>11.99</v>
      </c>
      <c r="R8" s="8">
        <f>IF(L8&gt;100,11.99,IF(L8&gt;0,7.99,0))</f>
        <v>11.99</v>
      </c>
      <c r="S8" s="8">
        <f>IF(M8&gt;100,11.99,IF(M8&gt;0,7.99,0))</f>
        <v>0</v>
      </c>
      <c r="T8" s="10">
        <f>SUM(O8:S8)</f>
        <v>47.96</v>
      </c>
      <c r="U8" s="9">
        <f>C8*A8-G8-T8</f>
        <v>896.28</v>
      </c>
      <c r="V8" s="9">
        <f>ROUND(U8/A8*C8/100,2)</f>
        <v>81.48</v>
      </c>
    </row>
    <row r="9" spans="1:26" x14ac:dyDescent="0.25">
      <c r="A9" s="11">
        <v>11</v>
      </c>
      <c r="B9" s="11">
        <f>$Z$3</f>
        <v>500</v>
      </c>
      <c r="C9" s="11">
        <f>$Z$2</f>
        <v>100</v>
      </c>
      <c r="D9" s="13">
        <f>(B9+C9)*A9</f>
        <v>6600</v>
      </c>
      <c r="E9" s="8">
        <f>D9*0.02</f>
        <v>132</v>
      </c>
      <c r="F9" s="8">
        <f>ROUND(E9*0.18,2)</f>
        <v>23.76</v>
      </c>
      <c r="G9" s="10">
        <f>E9+F9</f>
        <v>155.76</v>
      </c>
      <c r="H9" s="10">
        <v>3</v>
      </c>
      <c r="I9" s="8">
        <f>VLOOKUP(H9,Prize!A$3:G$7,2,FALSE)*B9*A9</f>
        <v>2750</v>
      </c>
      <c r="J9" s="8">
        <f>VLOOKUP(H9,Prize!A$3:G$7,3,FALSE)*B9*A9</f>
        <v>1650</v>
      </c>
      <c r="K9" s="8">
        <f>VLOOKUP(H9,Prize!A$3:G$7,4,FALSE)*B9*A9</f>
        <v>1100</v>
      </c>
      <c r="L9" s="8">
        <f>VLOOKUP(H9,Prize!A$3:G$7,5,FALSE)*B9*A9</f>
        <v>0</v>
      </c>
      <c r="M9" s="8">
        <f>VLOOKUP(H9,Prize!A$3:G$7,6,FALSE)*B9*A9</f>
        <v>0</v>
      </c>
      <c r="N9" s="10">
        <f>SUM(I9:M9)</f>
        <v>5500</v>
      </c>
      <c r="O9" s="8">
        <f>IF(I9&gt;100,11.99,IF(I9&gt;0,7.99,0))</f>
        <v>11.99</v>
      </c>
      <c r="P9" s="8">
        <f>IF(J9&gt;100,11.99,IF(J9&gt;0,7.99,0))</f>
        <v>11.99</v>
      </c>
      <c r="Q9" s="8">
        <f>IF(K9&gt;100,11.99,IF(K9&gt;0,7.99,0))</f>
        <v>11.99</v>
      </c>
      <c r="R9" s="8">
        <f>IF(L9&gt;100,11.99,IF(L9&gt;0,7.99,0))</f>
        <v>0</v>
      </c>
      <c r="S9" s="8">
        <f>IF(M9&gt;100,11.99,IF(M9&gt;0,7.99,0))</f>
        <v>0</v>
      </c>
      <c r="T9" s="10">
        <f>SUM(O9:S9)</f>
        <v>35.97</v>
      </c>
      <c r="U9" s="9">
        <f>C9*A9-G9-T9</f>
        <v>908.27</v>
      </c>
      <c r="V9" s="9">
        <f>ROUND(U9/A9*C9/100,2)</f>
        <v>82.57</v>
      </c>
    </row>
    <row r="10" spans="1:26" x14ac:dyDescent="0.25">
      <c r="A10" s="11">
        <v>11</v>
      </c>
      <c r="B10" s="11">
        <f>$Z$3</f>
        <v>500</v>
      </c>
      <c r="C10" s="11">
        <f>$Z$2</f>
        <v>100</v>
      </c>
      <c r="D10" s="13">
        <f>(B10+C10)*A10</f>
        <v>6600</v>
      </c>
      <c r="E10" s="8">
        <f>D10*0.02</f>
        <v>132</v>
      </c>
      <c r="F10" s="8">
        <f>ROUND(E10*0.18,2)</f>
        <v>23.76</v>
      </c>
      <c r="G10" s="10">
        <f>E10+F10</f>
        <v>155.76</v>
      </c>
      <c r="H10" s="10">
        <v>2</v>
      </c>
      <c r="I10" s="8">
        <f>VLOOKUP(H10,Prize!A$3:G$7,2,FALSE)*B10*A10</f>
        <v>3850</v>
      </c>
      <c r="J10" s="8">
        <f>VLOOKUP(H10,Prize!A$3:G$7,3,FALSE)*B10*A10</f>
        <v>1650</v>
      </c>
      <c r="K10" s="8">
        <f>VLOOKUP(H10,Prize!A$3:G$7,4,FALSE)*B10*A10</f>
        <v>0</v>
      </c>
      <c r="L10" s="8">
        <f>VLOOKUP(H10,Prize!A$3:G$7,5,FALSE)*B10*A10</f>
        <v>0</v>
      </c>
      <c r="M10" s="8">
        <f>VLOOKUP(H10,Prize!A$3:G$7,6,FALSE)*B10*A10</f>
        <v>0</v>
      </c>
      <c r="N10" s="10">
        <f>SUM(I10:M10)</f>
        <v>5500</v>
      </c>
      <c r="O10" s="8">
        <f>IF(I10&gt;100,11.99,IF(I10&gt;0,7.99,0))</f>
        <v>11.99</v>
      </c>
      <c r="P10" s="8">
        <f>IF(J10&gt;100,11.99,IF(J10&gt;0,7.99,0))</f>
        <v>11.99</v>
      </c>
      <c r="Q10" s="8">
        <f>IF(K10&gt;100,11.99,IF(K10&gt;0,7.99,0))</f>
        <v>0</v>
      </c>
      <c r="R10" s="8">
        <f>IF(L10&gt;100,11.99,IF(L10&gt;0,7.99,0))</f>
        <v>0</v>
      </c>
      <c r="S10" s="8">
        <f>IF(M10&gt;100,11.99,IF(M10&gt;0,7.99,0))</f>
        <v>0</v>
      </c>
      <c r="T10" s="10">
        <f>SUM(O10:S10)</f>
        <v>23.98</v>
      </c>
      <c r="U10" s="9">
        <f>C10*A10-G10-T10</f>
        <v>920.26</v>
      </c>
      <c r="V10" s="9">
        <f>ROUND(U10/A10*C10/100,2)</f>
        <v>83.66</v>
      </c>
    </row>
    <row r="11" spans="1:26" x14ac:dyDescent="0.25">
      <c r="A11" s="11">
        <v>11</v>
      </c>
      <c r="B11" s="11">
        <f>$Z$3</f>
        <v>500</v>
      </c>
      <c r="C11" s="11">
        <f>$Z$2</f>
        <v>100</v>
      </c>
      <c r="D11" s="13">
        <f>(B11+C11)*A11</f>
        <v>6600</v>
      </c>
      <c r="E11" s="8">
        <f>D11*0.02</f>
        <v>132</v>
      </c>
      <c r="F11" s="8">
        <f>ROUND(E11*0.18,2)</f>
        <v>23.76</v>
      </c>
      <c r="G11" s="10">
        <f>E11+F11</f>
        <v>155.76</v>
      </c>
      <c r="H11" s="10">
        <v>1</v>
      </c>
      <c r="I11" s="8">
        <f>VLOOKUP(H11,Prize!A$3:G$7,2,FALSE)*B11*A11</f>
        <v>5500</v>
      </c>
      <c r="J11" s="8">
        <f>VLOOKUP(H11,Prize!A$3:G$7,3,FALSE)*B11*A11</f>
        <v>0</v>
      </c>
      <c r="K11" s="8">
        <f>VLOOKUP(H11,Prize!A$3:G$7,4,FALSE)*B11*A11</f>
        <v>0</v>
      </c>
      <c r="L11" s="8">
        <f>VLOOKUP(H11,Prize!A$3:G$7,5,FALSE)*B11*A11</f>
        <v>0</v>
      </c>
      <c r="M11" s="8">
        <f>VLOOKUP(H11,Prize!A$3:G$7,6,FALSE)*B11*A11</f>
        <v>0</v>
      </c>
      <c r="N11" s="10">
        <f>SUM(I11:M11)</f>
        <v>5500</v>
      </c>
      <c r="O11" s="8">
        <f>IF(I11&gt;100,11.99,IF(I11&gt;0,7.99,0))</f>
        <v>11.99</v>
      </c>
      <c r="P11" s="8">
        <f>IF(J11&gt;100,11.99,IF(J11&gt;0,7.99,0))</f>
        <v>0</v>
      </c>
      <c r="Q11" s="8">
        <f>IF(K11&gt;100,11.99,IF(K11&gt;0,7.99,0))</f>
        <v>0</v>
      </c>
      <c r="R11" s="8">
        <f>IF(L11&gt;100,11.99,IF(L11&gt;0,7.99,0))</f>
        <v>0</v>
      </c>
      <c r="S11" s="8">
        <f>IF(M11&gt;100,11.99,IF(M11&gt;0,7.99,0))</f>
        <v>0</v>
      </c>
      <c r="T11" s="10">
        <f>SUM(O11:S11)</f>
        <v>11.99</v>
      </c>
      <c r="U11" s="9">
        <f>C11*A11-G11-T11</f>
        <v>932.25</v>
      </c>
      <c r="V11" s="9">
        <f>ROUND(U11/A11*C11/100,2)</f>
        <v>84.75</v>
      </c>
    </row>
    <row r="12" spans="1:26" x14ac:dyDescent="0.25">
      <c r="A12" s="11">
        <v>10</v>
      </c>
      <c r="B12" s="11">
        <f>$Z$3</f>
        <v>500</v>
      </c>
      <c r="C12" s="11">
        <f>$Z$2</f>
        <v>100</v>
      </c>
      <c r="D12" s="13">
        <f>(B12+C12)*A12</f>
        <v>6000</v>
      </c>
      <c r="E12" s="8">
        <f>D12*0.02</f>
        <v>120</v>
      </c>
      <c r="F12" s="8">
        <f>ROUND(E12*0.18,2)</f>
        <v>21.6</v>
      </c>
      <c r="G12" s="10">
        <f>E12+F12</f>
        <v>141.6</v>
      </c>
      <c r="H12" s="10">
        <v>5</v>
      </c>
      <c r="I12" s="8">
        <f>VLOOKUP(H12,Prize!A$3:G$7,2,FALSE)*B12*A12</f>
        <v>2000</v>
      </c>
      <c r="J12" s="8">
        <f>VLOOKUP(H12,Prize!A$3:G$7,3,FALSE)*B12*A12</f>
        <v>1250</v>
      </c>
      <c r="K12" s="8">
        <f>VLOOKUP(H12,Prize!A$3:G$7,4,FALSE)*B12*A12</f>
        <v>750</v>
      </c>
      <c r="L12" s="8">
        <f>VLOOKUP(H12,Prize!A$3:G$7,5,FALSE)*B12*A12</f>
        <v>625</v>
      </c>
      <c r="M12" s="8">
        <f>VLOOKUP(H12,Prize!A$3:G$7,6,FALSE)*B12*A12</f>
        <v>375</v>
      </c>
      <c r="N12" s="10">
        <f>SUM(I12:M12)</f>
        <v>5000</v>
      </c>
      <c r="O12" s="8">
        <f>IF(I12&gt;100,11.99,IF(I12&gt;0,7.99,0))</f>
        <v>11.99</v>
      </c>
      <c r="P12" s="8">
        <f>IF(J12&gt;100,11.99,IF(J12&gt;0,7.99,0))</f>
        <v>11.99</v>
      </c>
      <c r="Q12" s="8">
        <f>IF(K12&gt;100,11.99,IF(K12&gt;0,7.99,0))</f>
        <v>11.99</v>
      </c>
      <c r="R12" s="8">
        <f>IF(L12&gt;100,11.99,IF(L12&gt;0,7.99,0))</f>
        <v>11.99</v>
      </c>
      <c r="S12" s="8">
        <f>IF(M12&gt;100,11.99,IF(M12&gt;0,7.99,0))</f>
        <v>11.99</v>
      </c>
      <c r="T12" s="10">
        <f>SUM(O12:S12)</f>
        <v>59.95</v>
      </c>
      <c r="U12" s="9">
        <f>C12*A12-G12-T12</f>
        <v>798.44999999999993</v>
      </c>
      <c r="V12" s="9">
        <f>ROUND(U12/A12*C12/100,2)</f>
        <v>79.849999999999994</v>
      </c>
    </row>
    <row r="13" spans="1:26" x14ac:dyDescent="0.25">
      <c r="A13" s="11">
        <v>10</v>
      </c>
      <c r="B13" s="11">
        <f>$Z$3</f>
        <v>500</v>
      </c>
      <c r="C13" s="11">
        <f>$Z$2</f>
        <v>100</v>
      </c>
      <c r="D13" s="13">
        <f>(B13+C13)*A13</f>
        <v>6000</v>
      </c>
      <c r="E13" s="8">
        <f>D13*0.02</f>
        <v>120</v>
      </c>
      <c r="F13" s="8">
        <f>ROUND(E13*0.18,2)</f>
        <v>21.6</v>
      </c>
      <c r="G13" s="10">
        <f>E13+F13</f>
        <v>141.6</v>
      </c>
      <c r="H13" s="10">
        <v>4</v>
      </c>
      <c r="I13" s="8">
        <f>VLOOKUP(H13,Prize!A$3:G$7,2,FALSE)*B13*A13</f>
        <v>2000</v>
      </c>
      <c r="J13" s="8">
        <f>VLOOKUP(H13,Prize!A$3:G$7,3,FALSE)*B13*A13</f>
        <v>1500</v>
      </c>
      <c r="K13" s="8">
        <f>VLOOKUP(H13,Prize!A$3:G$7,4,FALSE)*B13*A13</f>
        <v>1000</v>
      </c>
      <c r="L13" s="8">
        <f>VLOOKUP(H13,Prize!A$3:G$7,5,FALSE)*B13*A13</f>
        <v>500</v>
      </c>
      <c r="M13" s="8">
        <f>VLOOKUP(H13,Prize!A$3:G$7,6,FALSE)*B13*A13</f>
        <v>0</v>
      </c>
      <c r="N13" s="10">
        <f>SUM(I13:M13)</f>
        <v>5000</v>
      </c>
      <c r="O13" s="8">
        <f>IF(I13&gt;100,11.99,IF(I13&gt;0,7.99,0))</f>
        <v>11.99</v>
      </c>
      <c r="P13" s="8">
        <f>IF(J13&gt;100,11.99,IF(J13&gt;0,7.99,0))</f>
        <v>11.99</v>
      </c>
      <c r="Q13" s="8">
        <f>IF(K13&gt;100,11.99,IF(K13&gt;0,7.99,0))</f>
        <v>11.99</v>
      </c>
      <c r="R13" s="8">
        <f>IF(L13&gt;100,11.99,IF(L13&gt;0,7.99,0))</f>
        <v>11.99</v>
      </c>
      <c r="S13" s="8">
        <f>IF(M13&gt;100,11.99,IF(M13&gt;0,7.99,0))</f>
        <v>0</v>
      </c>
      <c r="T13" s="10">
        <f>SUM(O13:S13)</f>
        <v>47.96</v>
      </c>
      <c r="U13" s="9">
        <f>C13*A13-G13-T13</f>
        <v>810.43999999999994</v>
      </c>
      <c r="V13" s="9">
        <f>ROUND(U13/A13*C13/100,2)</f>
        <v>81.040000000000006</v>
      </c>
    </row>
    <row r="14" spans="1:26" x14ac:dyDescent="0.25">
      <c r="A14" s="11">
        <v>10</v>
      </c>
      <c r="B14" s="11">
        <f>$Z$3</f>
        <v>500</v>
      </c>
      <c r="C14" s="11">
        <f>$Z$2</f>
        <v>100</v>
      </c>
      <c r="D14" s="13">
        <f>(B14+C14)*A14</f>
        <v>6000</v>
      </c>
      <c r="E14" s="8">
        <f>D14*0.02</f>
        <v>120</v>
      </c>
      <c r="F14" s="8">
        <f>ROUND(E14*0.18,2)</f>
        <v>21.6</v>
      </c>
      <c r="G14" s="10">
        <f>E14+F14</f>
        <v>141.6</v>
      </c>
      <c r="H14" s="10">
        <v>3</v>
      </c>
      <c r="I14" s="8">
        <f>VLOOKUP(H14,Prize!A$3:G$7,2,FALSE)*B14*A14</f>
        <v>2500</v>
      </c>
      <c r="J14" s="8">
        <f>VLOOKUP(H14,Prize!A$3:G$7,3,FALSE)*B14*A14</f>
        <v>1500</v>
      </c>
      <c r="K14" s="8">
        <f>VLOOKUP(H14,Prize!A$3:G$7,4,FALSE)*B14*A14</f>
        <v>1000</v>
      </c>
      <c r="L14" s="8">
        <f>VLOOKUP(H14,Prize!A$3:G$7,5,FALSE)*B14*A14</f>
        <v>0</v>
      </c>
      <c r="M14" s="8">
        <f>VLOOKUP(H14,Prize!A$3:G$7,6,FALSE)*B14*A14</f>
        <v>0</v>
      </c>
      <c r="N14" s="10">
        <f>SUM(I14:M14)</f>
        <v>5000</v>
      </c>
      <c r="O14" s="8">
        <f>IF(I14&gt;100,11.99,IF(I14&gt;0,7.99,0))</f>
        <v>11.99</v>
      </c>
      <c r="P14" s="8">
        <f>IF(J14&gt;100,11.99,IF(J14&gt;0,7.99,0))</f>
        <v>11.99</v>
      </c>
      <c r="Q14" s="8">
        <f>IF(K14&gt;100,11.99,IF(K14&gt;0,7.99,0))</f>
        <v>11.99</v>
      </c>
      <c r="R14" s="8">
        <f>IF(L14&gt;100,11.99,IF(L14&gt;0,7.99,0))</f>
        <v>0</v>
      </c>
      <c r="S14" s="8">
        <f>IF(M14&gt;100,11.99,IF(M14&gt;0,7.99,0))</f>
        <v>0</v>
      </c>
      <c r="T14" s="10">
        <f>SUM(O14:S14)</f>
        <v>35.97</v>
      </c>
      <c r="U14" s="9">
        <f>C14*A14-G14-T14</f>
        <v>822.43</v>
      </c>
      <c r="V14" s="9">
        <f>ROUND(U14/A14*C14/100,2)</f>
        <v>82.24</v>
      </c>
    </row>
    <row r="15" spans="1:26" x14ac:dyDescent="0.25">
      <c r="A15" s="11">
        <v>10</v>
      </c>
      <c r="B15" s="11">
        <f>$Z$3</f>
        <v>500</v>
      </c>
      <c r="C15" s="11">
        <f>$Z$2</f>
        <v>100</v>
      </c>
      <c r="D15" s="13">
        <f>(B15+C15)*A15</f>
        <v>6000</v>
      </c>
      <c r="E15" s="8">
        <f>D15*0.02</f>
        <v>120</v>
      </c>
      <c r="F15" s="8">
        <f>ROUND(E15*0.18,2)</f>
        <v>21.6</v>
      </c>
      <c r="G15" s="10">
        <f>E15+F15</f>
        <v>141.6</v>
      </c>
      <c r="H15" s="10">
        <v>2</v>
      </c>
      <c r="I15" s="8">
        <f>VLOOKUP(H15,Prize!A$3:G$7,2,FALSE)*B15*A15</f>
        <v>3500</v>
      </c>
      <c r="J15" s="8">
        <f>VLOOKUP(H15,Prize!A$3:G$7,3,FALSE)*B15*A15</f>
        <v>1500</v>
      </c>
      <c r="K15" s="8">
        <f>VLOOKUP(H15,Prize!A$3:G$7,4,FALSE)*B15*A15</f>
        <v>0</v>
      </c>
      <c r="L15" s="8">
        <f>VLOOKUP(H15,Prize!A$3:G$7,5,FALSE)*B15*A15</f>
        <v>0</v>
      </c>
      <c r="M15" s="8">
        <f>VLOOKUP(H15,Prize!A$3:G$7,6,FALSE)*B15*A15</f>
        <v>0</v>
      </c>
      <c r="N15" s="10">
        <f>SUM(I15:M15)</f>
        <v>5000</v>
      </c>
      <c r="O15" s="8">
        <f>IF(I15&gt;100,11.99,IF(I15&gt;0,7.99,0))</f>
        <v>11.99</v>
      </c>
      <c r="P15" s="8">
        <f>IF(J15&gt;100,11.99,IF(J15&gt;0,7.99,0))</f>
        <v>11.99</v>
      </c>
      <c r="Q15" s="8">
        <f>IF(K15&gt;100,11.99,IF(K15&gt;0,7.99,0))</f>
        <v>0</v>
      </c>
      <c r="R15" s="8">
        <f>IF(L15&gt;100,11.99,IF(L15&gt;0,7.99,0))</f>
        <v>0</v>
      </c>
      <c r="S15" s="8">
        <f>IF(M15&gt;100,11.99,IF(M15&gt;0,7.99,0))</f>
        <v>0</v>
      </c>
      <c r="T15" s="10">
        <f>SUM(O15:S15)</f>
        <v>23.98</v>
      </c>
      <c r="U15" s="9">
        <f>C15*A15-G15-T15</f>
        <v>834.42</v>
      </c>
      <c r="V15" s="9">
        <f>ROUND(U15/A15*C15/100,2)</f>
        <v>83.44</v>
      </c>
    </row>
    <row r="16" spans="1:26" x14ac:dyDescent="0.25">
      <c r="A16" s="11">
        <v>10</v>
      </c>
      <c r="B16" s="11">
        <f>$Z$3</f>
        <v>500</v>
      </c>
      <c r="C16" s="11">
        <f>$Z$2</f>
        <v>100</v>
      </c>
      <c r="D16" s="13">
        <f>(B16+C16)*A16</f>
        <v>6000</v>
      </c>
      <c r="E16" s="8">
        <f>D16*0.02</f>
        <v>120</v>
      </c>
      <c r="F16" s="8">
        <f>ROUND(E16*0.18,2)</f>
        <v>21.6</v>
      </c>
      <c r="G16" s="10">
        <f>E16+F16</f>
        <v>141.6</v>
      </c>
      <c r="H16" s="10">
        <v>1</v>
      </c>
      <c r="I16" s="8">
        <f>VLOOKUP(H16,Prize!A$3:G$7,2,FALSE)*B16*A16</f>
        <v>5000</v>
      </c>
      <c r="J16" s="8">
        <f>VLOOKUP(H16,Prize!A$3:G$7,3,FALSE)*B16*A16</f>
        <v>0</v>
      </c>
      <c r="K16" s="8">
        <f>VLOOKUP(H16,Prize!A$3:G$7,4,FALSE)*B16*A16</f>
        <v>0</v>
      </c>
      <c r="L16" s="8">
        <f>VLOOKUP(H16,Prize!A$3:G$7,5,FALSE)*B16*A16</f>
        <v>0</v>
      </c>
      <c r="M16" s="8">
        <f>VLOOKUP(H16,Prize!A$3:G$7,6,FALSE)*B16*A16</f>
        <v>0</v>
      </c>
      <c r="N16" s="10">
        <f>SUM(I16:M16)</f>
        <v>5000</v>
      </c>
      <c r="O16" s="8">
        <f>IF(I16&gt;100,11.99,IF(I16&gt;0,7.99,0))</f>
        <v>11.99</v>
      </c>
      <c r="P16" s="8">
        <f>IF(J16&gt;100,11.99,IF(J16&gt;0,7.99,0))</f>
        <v>0</v>
      </c>
      <c r="Q16" s="8">
        <f>IF(K16&gt;100,11.99,IF(K16&gt;0,7.99,0))</f>
        <v>0</v>
      </c>
      <c r="R16" s="8">
        <f>IF(L16&gt;100,11.99,IF(L16&gt;0,7.99,0))</f>
        <v>0</v>
      </c>
      <c r="S16" s="8">
        <f>IF(M16&gt;100,11.99,IF(M16&gt;0,7.99,0))</f>
        <v>0</v>
      </c>
      <c r="T16" s="10">
        <f>SUM(O16:S16)</f>
        <v>11.99</v>
      </c>
      <c r="U16" s="9">
        <f>C16*A16-G16-T16</f>
        <v>846.41</v>
      </c>
      <c r="V16" s="9">
        <f>ROUND(U16/A16*C16/100,2)</f>
        <v>84.64</v>
      </c>
    </row>
    <row r="17" spans="1:22" x14ac:dyDescent="0.25">
      <c r="A17" s="11">
        <v>9</v>
      </c>
      <c r="B17" s="11">
        <f>$Z$3</f>
        <v>500</v>
      </c>
      <c r="C17" s="11">
        <f>$Z$2</f>
        <v>100</v>
      </c>
      <c r="D17" s="13">
        <f>(B17+C17)*A17</f>
        <v>5400</v>
      </c>
      <c r="E17" s="8">
        <f>D17*0.02</f>
        <v>108</v>
      </c>
      <c r="F17" s="8">
        <f>ROUND(E17*0.18,2)</f>
        <v>19.440000000000001</v>
      </c>
      <c r="G17" s="10">
        <f>E17+F17</f>
        <v>127.44</v>
      </c>
      <c r="H17" s="10">
        <v>5</v>
      </c>
      <c r="I17" s="8">
        <f>VLOOKUP(H17,Prize!A$3:G$7,2,FALSE)*B17*A17</f>
        <v>1800</v>
      </c>
      <c r="J17" s="8">
        <f>VLOOKUP(H17,Prize!A$3:G$7,3,FALSE)*B17*A17</f>
        <v>1125</v>
      </c>
      <c r="K17" s="8">
        <f>VLOOKUP(H17,Prize!A$3:G$7,4,FALSE)*B17*A17</f>
        <v>675</v>
      </c>
      <c r="L17" s="8">
        <f>VLOOKUP(H17,Prize!A$3:G$7,5,FALSE)*B17*A17</f>
        <v>562.5</v>
      </c>
      <c r="M17" s="8">
        <f>VLOOKUP(H17,Prize!A$3:G$7,6,FALSE)*B17*A17</f>
        <v>337.5</v>
      </c>
      <c r="N17" s="10">
        <f>SUM(I17:M17)</f>
        <v>4500</v>
      </c>
      <c r="O17" s="8">
        <f>IF(I17&gt;100,11.99,IF(I17&gt;0,7.99,0))</f>
        <v>11.99</v>
      </c>
      <c r="P17" s="8">
        <f>IF(J17&gt;100,11.99,IF(J17&gt;0,7.99,0))</f>
        <v>11.99</v>
      </c>
      <c r="Q17" s="8">
        <f>IF(K17&gt;100,11.99,IF(K17&gt;0,7.99,0))</f>
        <v>11.99</v>
      </c>
      <c r="R17" s="8">
        <f>IF(L17&gt;100,11.99,IF(L17&gt;0,7.99,0))</f>
        <v>11.99</v>
      </c>
      <c r="S17" s="8">
        <f>IF(M17&gt;100,11.99,IF(M17&gt;0,7.99,0))</f>
        <v>11.99</v>
      </c>
      <c r="T17" s="10">
        <f>SUM(O17:S17)</f>
        <v>59.95</v>
      </c>
      <c r="U17" s="9">
        <f>C17*A17-G17-T17</f>
        <v>712.6099999999999</v>
      </c>
      <c r="V17" s="9">
        <f>ROUND(U17/A17*C17/100,2)</f>
        <v>79.180000000000007</v>
      </c>
    </row>
    <row r="18" spans="1:22" x14ac:dyDescent="0.25">
      <c r="A18" s="11">
        <v>9</v>
      </c>
      <c r="B18" s="11">
        <f>$Z$3</f>
        <v>500</v>
      </c>
      <c r="C18" s="11">
        <f>$Z$2</f>
        <v>100</v>
      </c>
      <c r="D18" s="13">
        <f>(B18+C18)*A18</f>
        <v>5400</v>
      </c>
      <c r="E18" s="8">
        <f>D18*0.02</f>
        <v>108</v>
      </c>
      <c r="F18" s="8">
        <f>ROUND(E18*0.18,2)</f>
        <v>19.440000000000001</v>
      </c>
      <c r="G18" s="10">
        <f>E18+F18</f>
        <v>127.44</v>
      </c>
      <c r="H18" s="10">
        <v>4</v>
      </c>
      <c r="I18" s="8">
        <f>VLOOKUP(H18,Prize!A$3:G$7,2,FALSE)*B18*A18</f>
        <v>1800</v>
      </c>
      <c r="J18" s="8">
        <f>VLOOKUP(H18,Prize!A$3:G$7,3,FALSE)*B18*A18</f>
        <v>1350</v>
      </c>
      <c r="K18" s="8">
        <f>VLOOKUP(H18,Prize!A$3:G$7,4,FALSE)*B18*A18</f>
        <v>900</v>
      </c>
      <c r="L18" s="8">
        <f>VLOOKUP(H18,Prize!A$3:G$7,5,FALSE)*B18*A18</f>
        <v>450</v>
      </c>
      <c r="M18" s="8">
        <f>VLOOKUP(H18,Prize!A$3:G$7,6,FALSE)*B18*A18</f>
        <v>0</v>
      </c>
      <c r="N18" s="10">
        <f>SUM(I18:M18)</f>
        <v>4500</v>
      </c>
      <c r="O18" s="8">
        <f>IF(I18&gt;100,11.99,IF(I18&gt;0,7.99,0))</f>
        <v>11.99</v>
      </c>
      <c r="P18" s="8">
        <f>IF(J18&gt;100,11.99,IF(J18&gt;0,7.99,0))</f>
        <v>11.99</v>
      </c>
      <c r="Q18" s="8">
        <f>IF(K18&gt;100,11.99,IF(K18&gt;0,7.99,0))</f>
        <v>11.99</v>
      </c>
      <c r="R18" s="8">
        <f>IF(L18&gt;100,11.99,IF(L18&gt;0,7.99,0))</f>
        <v>11.99</v>
      </c>
      <c r="S18" s="8">
        <f>IF(M18&gt;100,11.99,IF(M18&gt;0,7.99,0))</f>
        <v>0</v>
      </c>
      <c r="T18" s="10">
        <f>SUM(O18:S18)</f>
        <v>47.96</v>
      </c>
      <c r="U18" s="9">
        <f>C18*A18-G18-T18</f>
        <v>724.59999999999991</v>
      </c>
      <c r="V18" s="9">
        <f>ROUND(U18/A18*C18/100,2)</f>
        <v>80.510000000000005</v>
      </c>
    </row>
    <row r="19" spans="1:22" x14ac:dyDescent="0.25">
      <c r="A19" s="11">
        <v>9</v>
      </c>
      <c r="B19" s="11">
        <f>$Z$3</f>
        <v>500</v>
      </c>
      <c r="C19" s="11">
        <f>$Z$2</f>
        <v>100</v>
      </c>
      <c r="D19" s="13">
        <f>(B19+C19)*A19</f>
        <v>5400</v>
      </c>
      <c r="E19" s="8">
        <f>D19*0.02</f>
        <v>108</v>
      </c>
      <c r="F19" s="8">
        <f>ROUND(E19*0.18,2)</f>
        <v>19.440000000000001</v>
      </c>
      <c r="G19" s="10">
        <f>E19+F19</f>
        <v>127.44</v>
      </c>
      <c r="H19" s="10">
        <v>3</v>
      </c>
      <c r="I19" s="8">
        <f>VLOOKUP(H19,Prize!A$3:G$7,2,FALSE)*B19*A19</f>
        <v>2250</v>
      </c>
      <c r="J19" s="8">
        <f>VLOOKUP(H19,Prize!A$3:G$7,3,FALSE)*B19*A19</f>
        <v>1350</v>
      </c>
      <c r="K19" s="8">
        <f>VLOOKUP(H19,Prize!A$3:G$7,4,FALSE)*B19*A19</f>
        <v>900</v>
      </c>
      <c r="L19" s="8">
        <f>VLOOKUP(H19,Prize!A$3:G$7,5,FALSE)*B19*A19</f>
        <v>0</v>
      </c>
      <c r="M19" s="8">
        <f>VLOOKUP(H19,Prize!A$3:G$7,6,FALSE)*B19*A19</f>
        <v>0</v>
      </c>
      <c r="N19" s="10">
        <f>SUM(I19:M19)</f>
        <v>4500</v>
      </c>
      <c r="O19" s="8">
        <f>IF(I19&gt;100,11.99,IF(I19&gt;0,7.99,0))</f>
        <v>11.99</v>
      </c>
      <c r="P19" s="8">
        <f>IF(J19&gt;100,11.99,IF(J19&gt;0,7.99,0))</f>
        <v>11.99</v>
      </c>
      <c r="Q19" s="8">
        <f>IF(K19&gt;100,11.99,IF(K19&gt;0,7.99,0))</f>
        <v>11.99</v>
      </c>
      <c r="R19" s="8">
        <f>IF(L19&gt;100,11.99,IF(L19&gt;0,7.99,0))</f>
        <v>0</v>
      </c>
      <c r="S19" s="8">
        <f>IF(M19&gt;100,11.99,IF(M19&gt;0,7.99,0))</f>
        <v>0</v>
      </c>
      <c r="T19" s="10">
        <f>SUM(O19:S19)</f>
        <v>35.97</v>
      </c>
      <c r="U19" s="9">
        <f>C19*A19-G19-T19</f>
        <v>736.58999999999992</v>
      </c>
      <c r="V19" s="9">
        <f>ROUND(U19/A19*C19/100,2)</f>
        <v>81.84</v>
      </c>
    </row>
    <row r="20" spans="1:22" x14ac:dyDescent="0.25">
      <c r="A20" s="11">
        <v>9</v>
      </c>
      <c r="B20" s="11">
        <f>$Z$3</f>
        <v>500</v>
      </c>
      <c r="C20" s="11">
        <f>$Z$2</f>
        <v>100</v>
      </c>
      <c r="D20" s="13">
        <f>(B20+C20)*A20</f>
        <v>5400</v>
      </c>
      <c r="E20" s="8">
        <f>D20*0.02</f>
        <v>108</v>
      </c>
      <c r="F20" s="8">
        <f>ROUND(E20*0.18,2)</f>
        <v>19.440000000000001</v>
      </c>
      <c r="G20" s="10">
        <f>E20+F20</f>
        <v>127.44</v>
      </c>
      <c r="H20" s="10">
        <v>2</v>
      </c>
      <c r="I20" s="8">
        <f>VLOOKUP(H20,Prize!A$3:G$7,2,FALSE)*B20*A20</f>
        <v>3150</v>
      </c>
      <c r="J20" s="8">
        <f>VLOOKUP(H20,Prize!A$3:G$7,3,FALSE)*B20*A20</f>
        <v>1350</v>
      </c>
      <c r="K20" s="8">
        <f>VLOOKUP(H20,Prize!A$3:G$7,4,FALSE)*B20*A20</f>
        <v>0</v>
      </c>
      <c r="L20" s="8">
        <f>VLOOKUP(H20,Prize!A$3:G$7,5,FALSE)*B20*A20</f>
        <v>0</v>
      </c>
      <c r="M20" s="8">
        <f>VLOOKUP(H20,Prize!A$3:G$7,6,FALSE)*B20*A20</f>
        <v>0</v>
      </c>
      <c r="N20" s="10">
        <f>SUM(I20:M20)</f>
        <v>4500</v>
      </c>
      <c r="O20" s="8">
        <f>IF(I20&gt;100,11.99,IF(I20&gt;0,7.99,0))</f>
        <v>11.99</v>
      </c>
      <c r="P20" s="8">
        <f>IF(J20&gt;100,11.99,IF(J20&gt;0,7.99,0))</f>
        <v>11.99</v>
      </c>
      <c r="Q20" s="8">
        <f>IF(K20&gt;100,11.99,IF(K20&gt;0,7.99,0))</f>
        <v>0</v>
      </c>
      <c r="R20" s="8">
        <f>IF(L20&gt;100,11.99,IF(L20&gt;0,7.99,0))</f>
        <v>0</v>
      </c>
      <c r="S20" s="8">
        <f>IF(M20&gt;100,11.99,IF(M20&gt;0,7.99,0))</f>
        <v>0</v>
      </c>
      <c r="T20" s="10">
        <f>SUM(O20:S20)</f>
        <v>23.98</v>
      </c>
      <c r="U20" s="9">
        <f>C20*A20-G20-T20</f>
        <v>748.57999999999993</v>
      </c>
      <c r="V20" s="9">
        <f>ROUND(U20/A20*C20/100,2)</f>
        <v>83.18</v>
      </c>
    </row>
    <row r="21" spans="1:22" x14ac:dyDescent="0.25">
      <c r="A21" s="11">
        <v>9</v>
      </c>
      <c r="B21" s="11">
        <f>$Z$3</f>
        <v>500</v>
      </c>
      <c r="C21" s="11">
        <f>$Z$2</f>
        <v>100</v>
      </c>
      <c r="D21" s="13">
        <f>(B21+C21)*A21</f>
        <v>5400</v>
      </c>
      <c r="E21" s="8">
        <f>D21*0.02</f>
        <v>108</v>
      </c>
      <c r="F21" s="8">
        <f>ROUND(E21*0.18,2)</f>
        <v>19.440000000000001</v>
      </c>
      <c r="G21" s="10">
        <f>E21+F21</f>
        <v>127.44</v>
      </c>
      <c r="H21" s="10">
        <v>1</v>
      </c>
      <c r="I21" s="8">
        <f>VLOOKUP(H21,Prize!A$3:G$7,2,FALSE)*B21*A21</f>
        <v>4500</v>
      </c>
      <c r="J21" s="8">
        <f>VLOOKUP(H21,Prize!A$3:G$7,3,FALSE)*B21*A21</f>
        <v>0</v>
      </c>
      <c r="K21" s="8">
        <f>VLOOKUP(H21,Prize!A$3:G$7,4,FALSE)*B21*A21</f>
        <v>0</v>
      </c>
      <c r="L21" s="8">
        <f>VLOOKUP(H21,Prize!A$3:G$7,5,FALSE)*B21*A21</f>
        <v>0</v>
      </c>
      <c r="M21" s="8">
        <f>VLOOKUP(H21,Prize!A$3:G$7,6,FALSE)*B21*A21</f>
        <v>0</v>
      </c>
      <c r="N21" s="10">
        <f>SUM(I21:M21)</f>
        <v>4500</v>
      </c>
      <c r="O21" s="8">
        <f>IF(I21&gt;100,11.99,IF(I21&gt;0,7.99,0))</f>
        <v>11.99</v>
      </c>
      <c r="P21" s="8">
        <f>IF(J21&gt;100,11.99,IF(J21&gt;0,7.99,0))</f>
        <v>0</v>
      </c>
      <c r="Q21" s="8">
        <f>IF(K21&gt;100,11.99,IF(K21&gt;0,7.99,0))</f>
        <v>0</v>
      </c>
      <c r="R21" s="8">
        <f>IF(L21&gt;100,11.99,IF(L21&gt;0,7.99,0))</f>
        <v>0</v>
      </c>
      <c r="S21" s="8">
        <f>IF(M21&gt;100,11.99,IF(M21&gt;0,7.99,0))</f>
        <v>0</v>
      </c>
      <c r="T21" s="10">
        <f>SUM(O21:S21)</f>
        <v>11.99</v>
      </c>
      <c r="U21" s="9">
        <f>C21*A21-G21-T21</f>
        <v>760.56999999999994</v>
      </c>
      <c r="V21" s="9">
        <f>ROUND(U21/A21*C21/100,2)</f>
        <v>84.51</v>
      </c>
    </row>
    <row r="22" spans="1:22" x14ac:dyDescent="0.25">
      <c r="A22" s="11">
        <v>8</v>
      </c>
      <c r="B22" s="11">
        <f>$Z$3</f>
        <v>500</v>
      </c>
      <c r="C22" s="11">
        <f>$Z$2</f>
        <v>100</v>
      </c>
      <c r="D22" s="13">
        <f>(B22+C22)*A22</f>
        <v>4800</v>
      </c>
      <c r="E22" s="8">
        <f>D22*0.02</f>
        <v>96</v>
      </c>
      <c r="F22" s="8">
        <f>ROUND(E22*0.18,2)</f>
        <v>17.28</v>
      </c>
      <c r="G22" s="10">
        <f>E22+F22</f>
        <v>113.28</v>
      </c>
      <c r="H22" s="10">
        <v>5</v>
      </c>
      <c r="I22" s="8">
        <f>VLOOKUP(H22,Prize!A$3:G$7,2,FALSE)*B22*A22</f>
        <v>1600</v>
      </c>
      <c r="J22" s="8">
        <f>VLOOKUP(H22,Prize!A$3:G$7,3,FALSE)*B22*A22</f>
        <v>1000</v>
      </c>
      <c r="K22" s="8">
        <f>VLOOKUP(H22,Prize!A$3:G$7,4,FALSE)*B22*A22</f>
        <v>600</v>
      </c>
      <c r="L22" s="8">
        <f>VLOOKUP(H22,Prize!A$3:G$7,5,FALSE)*B22*A22</f>
        <v>500</v>
      </c>
      <c r="M22" s="8">
        <f>VLOOKUP(H22,Prize!A$3:G$7,6,FALSE)*B22*A22</f>
        <v>300</v>
      </c>
      <c r="N22" s="10">
        <f>SUM(I22:M22)</f>
        <v>4000</v>
      </c>
      <c r="O22" s="8">
        <f>IF(I22&gt;100,11.99,IF(I22&gt;0,7.99,0))</f>
        <v>11.99</v>
      </c>
      <c r="P22" s="8">
        <f>IF(J22&gt;100,11.99,IF(J22&gt;0,7.99,0))</f>
        <v>11.99</v>
      </c>
      <c r="Q22" s="8">
        <f>IF(K22&gt;100,11.99,IF(K22&gt;0,7.99,0))</f>
        <v>11.99</v>
      </c>
      <c r="R22" s="8">
        <f>IF(L22&gt;100,11.99,IF(L22&gt;0,7.99,0))</f>
        <v>11.99</v>
      </c>
      <c r="S22" s="8">
        <f>IF(M22&gt;100,11.99,IF(M22&gt;0,7.99,0))</f>
        <v>11.99</v>
      </c>
      <c r="T22" s="10">
        <f>SUM(O22:S22)</f>
        <v>59.95</v>
      </c>
      <c r="U22" s="9">
        <f>C22*A22-G22-T22</f>
        <v>626.77</v>
      </c>
      <c r="V22" s="9">
        <f>ROUND(U22/A22*C22/100,2)</f>
        <v>78.349999999999994</v>
      </c>
    </row>
    <row r="23" spans="1:22" x14ac:dyDescent="0.25">
      <c r="A23" s="11">
        <v>8</v>
      </c>
      <c r="B23" s="11">
        <f>$Z$3</f>
        <v>500</v>
      </c>
      <c r="C23" s="11">
        <f>$Z$2</f>
        <v>100</v>
      </c>
      <c r="D23" s="13">
        <f>(B23+C23)*A23</f>
        <v>4800</v>
      </c>
      <c r="E23" s="8">
        <f>D23*0.02</f>
        <v>96</v>
      </c>
      <c r="F23" s="8">
        <f>ROUND(E23*0.18,2)</f>
        <v>17.28</v>
      </c>
      <c r="G23" s="10">
        <f>E23+F23</f>
        <v>113.28</v>
      </c>
      <c r="H23" s="10">
        <v>4</v>
      </c>
      <c r="I23" s="8">
        <f>VLOOKUP(H23,Prize!A$3:G$7,2,FALSE)*B23*A23</f>
        <v>1600</v>
      </c>
      <c r="J23" s="8">
        <f>VLOOKUP(H23,Prize!A$3:G$7,3,FALSE)*B23*A23</f>
        <v>1200</v>
      </c>
      <c r="K23" s="8">
        <f>VLOOKUP(H23,Prize!A$3:G$7,4,FALSE)*B23*A23</f>
        <v>800</v>
      </c>
      <c r="L23" s="8">
        <f>VLOOKUP(H23,Prize!A$3:G$7,5,FALSE)*B23*A23</f>
        <v>400</v>
      </c>
      <c r="M23" s="8">
        <f>VLOOKUP(H23,Prize!A$3:G$7,6,FALSE)*B23*A23</f>
        <v>0</v>
      </c>
      <c r="N23" s="10">
        <f>SUM(I23:M23)</f>
        <v>4000</v>
      </c>
      <c r="O23" s="8">
        <f>IF(I23&gt;100,11.99,IF(I23&gt;0,7.99,0))</f>
        <v>11.99</v>
      </c>
      <c r="P23" s="8">
        <f>IF(J23&gt;100,11.99,IF(J23&gt;0,7.99,0))</f>
        <v>11.99</v>
      </c>
      <c r="Q23" s="8">
        <f>IF(K23&gt;100,11.99,IF(K23&gt;0,7.99,0))</f>
        <v>11.99</v>
      </c>
      <c r="R23" s="8">
        <f>IF(L23&gt;100,11.99,IF(L23&gt;0,7.99,0))</f>
        <v>11.99</v>
      </c>
      <c r="S23" s="8">
        <f>IF(M23&gt;100,11.99,IF(M23&gt;0,7.99,0))</f>
        <v>0</v>
      </c>
      <c r="T23" s="10">
        <f>SUM(O23:S23)</f>
        <v>47.96</v>
      </c>
      <c r="U23" s="9">
        <f>C23*A23-G23-T23</f>
        <v>638.76</v>
      </c>
      <c r="V23" s="9">
        <f>ROUND(U23/A23*C23/100,2)</f>
        <v>79.849999999999994</v>
      </c>
    </row>
    <row r="24" spans="1:22" x14ac:dyDescent="0.25">
      <c r="A24" s="11">
        <v>8</v>
      </c>
      <c r="B24" s="11">
        <f>$Z$3</f>
        <v>500</v>
      </c>
      <c r="C24" s="11">
        <f>$Z$2</f>
        <v>100</v>
      </c>
      <c r="D24" s="13">
        <f>(B24+C24)*A24</f>
        <v>4800</v>
      </c>
      <c r="E24" s="8">
        <f>D24*0.02</f>
        <v>96</v>
      </c>
      <c r="F24" s="8">
        <f>ROUND(E24*0.18,2)</f>
        <v>17.28</v>
      </c>
      <c r="G24" s="10">
        <f>E24+F24</f>
        <v>113.28</v>
      </c>
      <c r="H24" s="10">
        <v>3</v>
      </c>
      <c r="I24" s="8">
        <f>VLOOKUP(H24,Prize!A$3:G$7,2,FALSE)*B24*A24</f>
        <v>2000</v>
      </c>
      <c r="J24" s="8">
        <f>VLOOKUP(H24,Prize!A$3:G$7,3,FALSE)*B24*A24</f>
        <v>1200</v>
      </c>
      <c r="K24" s="8">
        <f>VLOOKUP(H24,Prize!A$3:G$7,4,FALSE)*B24*A24</f>
        <v>800</v>
      </c>
      <c r="L24" s="8">
        <f>VLOOKUP(H24,Prize!A$3:G$7,5,FALSE)*B24*A24</f>
        <v>0</v>
      </c>
      <c r="M24" s="8">
        <f>VLOOKUP(H24,Prize!A$3:G$7,6,FALSE)*B24*A24</f>
        <v>0</v>
      </c>
      <c r="N24" s="10">
        <f>SUM(I24:M24)</f>
        <v>4000</v>
      </c>
      <c r="O24" s="8">
        <f>IF(I24&gt;100,11.99,IF(I24&gt;0,7.99,0))</f>
        <v>11.99</v>
      </c>
      <c r="P24" s="8">
        <f>IF(J24&gt;100,11.99,IF(J24&gt;0,7.99,0))</f>
        <v>11.99</v>
      </c>
      <c r="Q24" s="8">
        <f>IF(K24&gt;100,11.99,IF(K24&gt;0,7.99,0))</f>
        <v>11.99</v>
      </c>
      <c r="R24" s="8">
        <f>IF(L24&gt;100,11.99,IF(L24&gt;0,7.99,0))</f>
        <v>0</v>
      </c>
      <c r="S24" s="8">
        <f>IF(M24&gt;100,11.99,IF(M24&gt;0,7.99,0))</f>
        <v>0</v>
      </c>
      <c r="T24" s="10">
        <f>SUM(O24:S24)</f>
        <v>35.97</v>
      </c>
      <c r="U24" s="9">
        <f>C24*A24-G24-T24</f>
        <v>650.75</v>
      </c>
      <c r="V24" s="9">
        <f>ROUND(U24/A24*C24/100,2)</f>
        <v>81.34</v>
      </c>
    </row>
    <row r="25" spans="1:22" x14ac:dyDescent="0.25">
      <c r="A25" s="11">
        <v>8</v>
      </c>
      <c r="B25" s="11">
        <f>$Z$3</f>
        <v>500</v>
      </c>
      <c r="C25" s="11">
        <f>$Z$2</f>
        <v>100</v>
      </c>
      <c r="D25" s="13">
        <f>(B25+C25)*A25</f>
        <v>4800</v>
      </c>
      <c r="E25" s="8">
        <f>D25*0.02</f>
        <v>96</v>
      </c>
      <c r="F25" s="8">
        <f>ROUND(E25*0.18,2)</f>
        <v>17.28</v>
      </c>
      <c r="G25" s="10">
        <f>E25+F25</f>
        <v>113.28</v>
      </c>
      <c r="H25" s="10">
        <v>2</v>
      </c>
      <c r="I25" s="8">
        <f>VLOOKUP(H25,Prize!A$3:G$7,2,FALSE)*B25*A25</f>
        <v>2800</v>
      </c>
      <c r="J25" s="8">
        <f>VLOOKUP(H25,Prize!A$3:G$7,3,FALSE)*B25*A25</f>
        <v>1200</v>
      </c>
      <c r="K25" s="8">
        <f>VLOOKUP(H25,Prize!A$3:G$7,4,FALSE)*B25*A25</f>
        <v>0</v>
      </c>
      <c r="L25" s="8">
        <f>VLOOKUP(H25,Prize!A$3:G$7,5,FALSE)*B25*A25</f>
        <v>0</v>
      </c>
      <c r="M25" s="8">
        <f>VLOOKUP(H25,Prize!A$3:G$7,6,FALSE)*B25*A25</f>
        <v>0</v>
      </c>
      <c r="N25" s="10">
        <f>SUM(I25:M25)</f>
        <v>4000</v>
      </c>
      <c r="O25" s="8">
        <f>IF(I25&gt;100,11.99,IF(I25&gt;0,7.99,0))</f>
        <v>11.99</v>
      </c>
      <c r="P25" s="8">
        <f>IF(J25&gt;100,11.99,IF(J25&gt;0,7.99,0))</f>
        <v>11.99</v>
      </c>
      <c r="Q25" s="8">
        <f>IF(K25&gt;100,11.99,IF(K25&gt;0,7.99,0))</f>
        <v>0</v>
      </c>
      <c r="R25" s="8">
        <f>IF(L25&gt;100,11.99,IF(L25&gt;0,7.99,0))</f>
        <v>0</v>
      </c>
      <c r="S25" s="8">
        <f>IF(M25&gt;100,11.99,IF(M25&gt;0,7.99,0))</f>
        <v>0</v>
      </c>
      <c r="T25" s="10">
        <f>SUM(O25:S25)</f>
        <v>23.98</v>
      </c>
      <c r="U25" s="9">
        <f>C25*A25-G25-T25</f>
        <v>662.74</v>
      </c>
      <c r="V25" s="9">
        <f>ROUND(U25/A25*C25/100,2)</f>
        <v>82.84</v>
      </c>
    </row>
    <row r="26" spans="1:22" x14ac:dyDescent="0.25">
      <c r="A26" s="11">
        <v>8</v>
      </c>
      <c r="B26" s="11">
        <f>$Z$3</f>
        <v>500</v>
      </c>
      <c r="C26" s="11">
        <f>$Z$2</f>
        <v>100</v>
      </c>
      <c r="D26" s="13">
        <f>(B26+C26)*A26</f>
        <v>4800</v>
      </c>
      <c r="E26" s="8">
        <f>D26*0.02</f>
        <v>96</v>
      </c>
      <c r="F26" s="8">
        <f>ROUND(E26*0.18,2)</f>
        <v>17.28</v>
      </c>
      <c r="G26" s="10">
        <f>E26+F26</f>
        <v>113.28</v>
      </c>
      <c r="H26" s="10">
        <v>1</v>
      </c>
      <c r="I26" s="8">
        <f>VLOOKUP(H26,Prize!A$3:G$7,2,FALSE)*B26*A26</f>
        <v>4000</v>
      </c>
      <c r="J26" s="8">
        <f>VLOOKUP(H26,Prize!A$3:G$7,3,FALSE)*B26*A26</f>
        <v>0</v>
      </c>
      <c r="K26" s="8">
        <f>VLOOKUP(H26,Prize!A$3:G$7,4,FALSE)*B26*A26</f>
        <v>0</v>
      </c>
      <c r="L26" s="8">
        <f>VLOOKUP(H26,Prize!A$3:G$7,5,FALSE)*B26*A26</f>
        <v>0</v>
      </c>
      <c r="M26" s="8">
        <f>VLOOKUP(H26,Prize!A$3:G$7,6,FALSE)*B26*A26</f>
        <v>0</v>
      </c>
      <c r="N26" s="10">
        <f>SUM(I26:M26)</f>
        <v>4000</v>
      </c>
      <c r="O26" s="8">
        <f>IF(I26&gt;100,11.99,IF(I26&gt;0,7.99,0))</f>
        <v>11.99</v>
      </c>
      <c r="P26" s="8">
        <f>IF(J26&gt;100,11.99,IF(J26&gt;0,7.99,0))</f>
        <v>0</v>
      </c>
      <c r="Q26" s="8">
        <f>IF(K26&gt;100,11.99,IF(K26&gt;0,7.99,0))</f>
        <v>0</v>
      </c>
      <c r="R26" s="8">
        <f>IF(L26&gt;100,11.99,IF(L26&gt;0,7.99,0))</f>
        <v>0</v>
      </c>
      <c r="S26" s="8">
        <f>IF(M26&gt;100,11.99,IF(M26&gt;0,7.99,0))</f>
        <v>0</v>
      </c>
      <c r="T26" s="10">
        <f>SUM(O26:S26)</f>
        <v>11.99</v>
      </c>
      <c r="U26" s="9">
        <f>C26*A26-G26-T26</f>
        <v>674.73</v>
      </c>
      <c r="V26" s="9">
        <f>ROUND(U26/A26*C26/100,2)</f>
        <v>84.34</v>
      </c>
    </row>
    <row r="27" spans="1:22" x14ac:dyDescent="0.25">
      <c r="A27" s="11">
        <v>7</v>
      </c>
      <c r="B27" s="11">
        <f>$Z$3</f>
        <v>500</v>
      </c>
      <c r="C27" s="11">
        <f>$Z$2</f>
        <v>100</v>
      </c>
      <c r="D27" s="13">
        <f>(B27+C27)*A27</f>
        <v>4200</v>
      </c>
      <c r="E27" s="8">
        <f>D27*0.02</f>
        <v>84</v>
      </c>
      <c r="F27" s="8">
        <f>ROUND(E27*0.18,2)</f>
        <v>15.12</v>
      </c>
      <c r="G27" s="10">
        <f>E27+F27</f>
        <v>99.12</v>
      </c>
      <c r="H27" s="10">
        <v>5</v>
      </c>
      <c r="I27" s="8">
        <f>VLOOKUP(H27,Prize!A$3:G$7,2,FALSE)*B27*A27</f>
        <v>1400</v>
      </c>
      <c r="J27" s="8">
        <f>VLOOKUP(H27,Prize!A$3:G$7,3,FALSE)*B27*A27</f>
        <v>875</v>
      </c>
      <c r="K27" s="8">
        <f>VLOOKUP(H27,Prize!A$3:G$7,4,FALSE)*B27*A27</f>
        <v>525</v>
      </c>
      <c r="L27" s="8">
        <f>VLOOKUP(H27,Prize!A$3:G$7,5,FALSE)*B27*A27</f>
        <v>437.5</v>
      </c>
      <c r="M27" s="8">
        <f>VLOOKUP(H27,Prize!A$3:G$7,6,FALSE)*B27*A27</f>
        <v>262.5</v>
      </c>
      <c r="N27" s="10">
        <f>SUM(I27:M27)</f>
        <v>3500</v>
      </c>
      <c r="O27" s="8">
        <f>IF(I27&gt;100,11.99,IF(I27&gt;0,7.99,0))</f>
        <v>11.99</v>
      </c>
      <c r="P27" s="8">
        <f>IF(J27&gt;100,11.99,IF(J27&gt;0,7.99,0))</f>
        <v>11.99</v>
      </c>
      <c r="Q27" s="8">
        <f>IF(K27&gt;100,11.99,IF(K27&gt;0,7.99,0))</f>
        <v>11.99</v>
      </c>
      <c r="R27" s="8">
        <f>IF(L27&gt;100,11.99,IF(L27&gt;0,7.99,0))</f>
        <v>11.99</v>
      </c>
      <c r="S27" s="8">
        <f>IF(M27&gt;100,11.99,IF(M27&gt;0,7.99,0))</f>
        <v>11.99</v>
      </c>
      <c r="T27" s="10">
        <f>SUM(O27:S27)</f>
        <v>59.95</v>
      </c>
      <c r="U27" s="9">
        <f>C27*A27-G27-T27</f>
        <v>540.92999999999995</v>
      </c>
      <c r="V27" s="9">
        <f>ROUND(U27/A27*C27/100,2)</f>
        <v>77.28</v>
      </c>
    </row>
    <row r="28" spans="1:22" x14ac:dyDescent="0.25">
      <c r="A28" s="11">
        <v>7</v>
      </c>
      <c r="B28" s="11">
        <f>$Z$3</f>
        <v>500</v>
      </c>
      <c r="C28" s="11">
        <f>$Z$2</f>
        <v>100</v>
      </c>
      <c r="D28" s="13">
        <f>(B28+C28)*A28</f>
        <v>4200</v>
      </c>
      <c r="E28" s="8">
        <f>D28*0.02</f>
        <v>84</v>
      </c>
      <c r="F28" s="8">
        <f>ROUND(E28*0.18,2)</f>
        <v>15.12</v>
      </c>
      <c r="G28" s="10">
        <f>E28+F28</f>
        <v>99.12</v>
      </c>
      <c r="H28" s="10">
        <v>4</v>
      </c>
      <c r="I28" s="8">
        <f>VLOOKUP(H28,Prize!A$3:G$7,2,FALSE)*B28*A28</f>
        <v>1400</v>
      </c>
      <c r="J28" s="8">
        <f>VLOOKUP(H28,Prize!A$3:G$7,3,FALSE)*B28*A28</f>
        <v>1050</v>
      </c>
      <c r="K28" s="8">
        <f>VLOOKUP(H28,Prize!A$3:G$7,4,FALSE)*B28*A28</f>
        <v>700</v>
      </c>
      <c r="L28" s="8">
        <f>VLOOKUP(H28,Prize!A$3:G$7,5,FALSE)*B28*A28</f>
        <v>350</v>
      </c>
      <c r="M28" s="8">
        <f>VLOOKUP(H28,Prize!A$3:G$7,6,FALSE)*B28*A28</f>
        <v>0</v>
      </c>
      <c r="N28" s="10">
        <f>SUM(I28:M28)</f>
        <v>3500</v>
      </c>
      <c r="O28" s="8">
        <f>IF(I28&gt;100,11.99,IF(I28&gt;0,7.99,0))</f>
        <v>11.99</v>
      </c>
      <c r="P28" s="8">
        <f>IF(J28&gt;100,11.99,IF(J28&gt;0,7.99,0))</f>
        <v>11.99</v>
      </c>
      <c r="Q28" s="8">
        <f>IF(K28&gt;100,11.99,IF(K28&gt;0,7.99,0))</f>
        <v>11.99</v>
      </c>
      <c r="R28" s="8">
        <f>IF(L28&gt;100,11.99,IF(L28&gt;0,7.99,0))</f>
        <v>11.99</v>
      </c>
      <c r="S28" s="8">
        <f>IF(M28&gt;100,11.99,IF(M28&gt;0,7.99,0))</f>
        <v>0</v>
      </c>
      <c r="T28" s="10">
        <f>SUM(O28:S28)</f>
        <v>47.96</v>
      </c>
      <c r="U28" s="9">
        <f>C28*A28-G28-T28</f>
        <v>552.91999999999996</v>
      </c>
      <c r="V28" s="9">
        <f>ROUND(U28/A28*C28/100,2)</f>
        <v>78.989999999999995</v>
      </c>
    </row>
    <row r="29" spans="1:22" x14ac:dyDescent="0.25">
      <c r="A29" s="11">
        <v>7</v>
      </c>
      <c r="B29" s="11">
        <f>$Z$3</f>
        <v>500</v>
      </c>
      <c r="C29" s="11">
        <f>$Z$2</f>
        <v>100</v>
      </c>
      <c r="D29" s="13">
        <f>(B29+C29)*A29</f>
        <v>4200</v>
      </c>
      <c r="E29" s="8">
        <f>D29*0.02</f>
        <v>84</v>
      </c>
      <c r="F29" s="8">
        <f>ROUND(E29*0.18,2)</f>
        <v>15.12</v>
      </c>
      <c r="G29" s="10">
        <f>E29+F29</f>
        <v>99.12</v>
      </c>
      <c r="H29" s="10">
        <v>3</v>
      </c>
      <c r="I29" s="8">
        <f>VLOOKUP(H29,Prize!A$3:G$7,2,FALSE)*B29*A29</f>
        <v>1750</v>
      </c>
      <c r="J29" s="8">
        <f>VLOOKUP(H29,Prize!A$3:G$7,3,FALSE)*B29*A29</f>
        <v>1050</v>
      </c>
      <c r="K29" s="8">
        <f>VLOOKUP(H29,Prize!A$3:G$7,4,FALSE)*B29*A29</f>
        <v>700</v>
      </c>
      <c r="L29" s="8">
        <f>VLOOKUP(H29,Prize!A$3:G$7,5,FALSE)*B29*A29</f>
        <v>0</v>
      </c>
      <c r="M29" s="8">
        <f>VLOOKUP(H29,Prize!A$3:G$7,6,FALSE)*B29*A29</f>
        <v>0</v>
      </c>
      <c r="N29" s="10">
        <f>SUM(I29:M29)</f>
        <v>3500</v>
      </c>
      <c r="O29" s="8">
        <f>IF(I29&gt;100,11.99,IF(I29&gt;0,7.99,0))</f>
        <v>11.99</v>
      </c>
      <c r="P29" s="8">
        <f>IF(J29&gt;100,11.99,IF(J29&gt;0,7.99,0))</f>
        <v>11.99</v>
      </c>
      <c r="Q29" s="8">
        <f>IF(K29&gt;100,11.99,IF(K29&gt;0,7.99,0))</f>
        <v>11.99</v>
      </c>
      <c r="R29" s="8">
        <f>IF(L29&gt;100,11.99,IF(L29&gt;0,7.99,0))</f>
        <v>0</v>
      </c>
      <c r="S29" s="8">
        <f>IF(M29&gt;100,11.99,IF(M29&gt;0,7.99,0))</f>
        <v>0</v>
      </c>
      <c r="T29" s="10">
        <f>SUM(O29:S29)</f>
        <v>35.97</v>
      </c>
      <c r="U29" s="9">
        <f>C29*A29-G29-T29</f>
        <v>564.91</v>
      </c>
      <c r="V29" s="9">
        <f>ROUND(U29/A29*C29/100,2)</f>
        <v>80.7</v>
      </c>
    </row>
    <row r="30" spans="1:22" x14ac:dyDescent="0.25">
      <c r="A30" s="11">
        <v>7</v>
      </c>
      <c r="B30" s="11">
        <f>$Z$3</f>
        <v>500</v>
      </c>
      <c r="C30" s="11">
        <f>$Z$2</f>
        <v>100</v>
      </c>
      <c r="D30" s="13">
        <f>(B30+C30)*A30</f>
        <v>4200</v>
      </c>
      <c r="E30" s="8">
        <f>D30*0.02</f>
        <v>84</v>
      </c>
      <c r="F30" s="8">
        <f>ROUND(E30*0.18,2)</f>
        <v>15.12</v>
      </c>
      <c r="G30" s="10">
        <f>E30+F30</f>
        <v>99.12</v>
      </c>
      <c r="H30" s="10">
        <v>2</v>
      </c>
      <c r="I30" s="8">
        <f>VLOOKUP(H30,Prize!A$3:G$7,2,FALSE)*B30*A30</f>
        <v>2450</v>
      </c>
      <c r="J30" s="8">
        <f>VLOOKUP(H30,Prize!A$3:G$7,3,FALSE)*B30*A30</f>
        <v>1050</v>
      </c>
      <c r="K30" s="8">
        <f>VLOOKUP(H30,Prize!A$3:G$7,4,FALSE)*B30*A30</f>
        <v>0</v>
      </c>
      <c r="L30" s="8">
        <f>VLOOKUP(H30,Prize!A$3:G$7,5,FALSE)*B30*A30</f>
        <v>0</v>
      </c>
      <c r="M30" s="8">
        <f>VLOOKUP(H30,Prize!A$3:G$7,6,FALSE)*B30*A30</f>
        <v>0</v>
      </c>
      <c r="N30" s="10">
        <f>SUM(I30:M30)</f>
        <v>3500</v>
      </c>
      <c r="O30" s="8">
        <f>IF(I30&gt;100,11.99,IF(I30&gt;0,7.99,0))</f>
        <v>11.99</v>
      </c>
      <c r="P30" s="8">
        <f>IF(J30&gt;100,11.99,IF(J30&gt;0,7.99,0))</f>
        <v>11.99</v>
      </c>
      <c r="Q30" s="8">
        <f>IF(K30&gt;100,11.99,IF(K30&gt;0,7.99,0))</f>
        <v>0</v>
      </c>
      <c r="R30" s="8">
        <f>IF(L30&gt;100,11.99,IF(L30&gt;0,7.99,0))</f>
        <v>0</v>
      </c>
      <c r="S30" s="8">
        <f>IF(M30&gt;100,11.99,IF(M30&gt;0,7.99,0))</f>
        <v>0</v>
      </c>
      <c r="T30" s="10">
        <f>SUM(O30:S30)</f>
        <v>23.98</v>
      </c>
      <c r="U30" s="9">
        <f>C30*A30-G30-T30</f>
        <v>576.9</v>
      </c>
      <c r="V30" s="9">
        <f>ROUND(U30/A30*C30/100,2)</f>
        <v>82.41</v>
      </c>
    </row>
    <row r="31" spans="1:22" x14ac:dyDescent="0.25">
      <c r="A31" s="11">
        <v>7</v>
      </c>
      <c r="B31" s="11">
        <f>$Z$3</f>
        <v>500</v>
      </c>
      <c r="C31" s="11">
        <f>$Z$2</f>
        <v>100</v>
      </c>
      <c r="D31" s="13">
        <f>(B31+C31)*A31</f>
        <v>4200</v>
      </c>
      <c r="E31" s="8">
        <f>D31*0.02</f>
        <v>84</v>
      </c>
      <c r="F31" s="8">
        <f>ROUND(E31*0.18,2)</f>
        <v>15.12</v>
      </c>
      <c r="G31" s="10">
        <f>E31+F31</f>
        <v>99.12</v>
      </c>
      <c r="H31" s="10">
        <v>1</v>
      </c>
      <c r="I31" s="8">
        <f>VLOOKUP(H31,Prize!A$3:G$7,2,FALSE)*B31*A31</f>
        <v>3500</v>
      </c>
      <c r="J31" s="8">
        <f>VLOOKUP(H31,Prize!A$3:G$7,3,FALSE)*B31*A31</f>
        <v>0</v>
      </c>
      <c r="K31" s="8">
        <f>VLOOKUP(H31,Prize!A$3:G$7,4,FALSE)*B31*A31</f>
        <v>0</v>
      </c>
      <c r="L31" s="8">
        <f>VLOOKUP(H31,Prize!A$3:G$7,5,FALSE)*B31*A31</f>
        <v>0</v>
      </c>
      <c r="M31" s="8">
        <f>VLOOKUP(H31,Prize!A$3:G$7,6,FALSE)*B31*A31</f>
        <v>0</v>
      </c>
      <c r="N31" s="10">
        <f>SUM(I31:M31)</f>
        <v>3500</v>
      </c>
      <c r="O31" s="8">
        <f>IF(I31&gt;100,11.99,IF(I31&gt;0,7.99,0))</f>
        <v>11.99</v>
      </c>
      <c r="P31" s="8">
        <f>IF(J31&gt;100,11.99,IF(J31&gt;0,7.99,0))</f>
        <v>0</v>
      </c>
      <c r="Q31" s="8">
        <f>IF(K31&gt;100,11.99,IF(K31&gt;0,7.99,0))</f>
        <v>0</v>
      </c>
      <c r="R31" s="8">
        <f>IF(L31&gt;100,11.99,IF(L31&gt;0,7.99,0))</f>
        <v>0</v>
      </c>
      <c r="S31" s="8">
        <f>IF(M31&gt;100,11.99,IF(M31&gt;0,7.99,0))</f>
        <v>0</v>
      </c>
      <c r="T31" s="10">
        <f>SUM(O31:S31)</f>
        <v>11.99</v>
      </c>
      <c r="U31" s="9">
        <f>C31*A31-G31-T31</f>
        <v>588.89</v>
      </c>
      <c r="V31" s="9">
        <f>ROUND(U31/A31*C31/100,2)</f>
        <v>84.13</v>
      </c>
    </row>
    <row r="32" spans="1:22" x14ac:dyDescent="0.25">
      <c r="A32" s="11">
        <v>6</v>
      </c>
      <c r="B32" s="11">
        <f>$Z$3</f>
        <v>500</v>
      </c>
      <c r="C32" s="11">
        <f>$Z$2</f>
        <v>100</v>
      </c>
      <c r="D32" s="13">
        <f>(B32+C32)*A32</f>
        <v>3600</v>
      </c>
      <c r="E32" s="8">
        <f>D32*0.02</f>
        <v>72</v>
      </c>
      <c r="F32" s="8">
        <f>ROUND(E32*0.18,2)</f>
        <v>12.96</v>
      </c>
      <c r="G32" s="10">
        <f>E32+F32</f>
        <v>84.960000000000008</v>
      </c>
      <c r="H32" s="10">
        <v>5</v>
      </c>
      <c r="I32" s="8">
        <f>VLOOKUP(H32,Prize!A$3:G$7,2,FALSE)*B32*A32</f>
        <v>1200</v>
      </c>
      <c r="J32" s="8">
        <f>VLOOKUP(H32,Prize!A$3:G$7,3,FALSE)*B32*A32</f>
        <v>750</v>
      </c>
      <c r="K32" s="8">
        <f>VLOOKUP(H32,Prize!A$3:G$7,4,FALSE)*B32*A32</f>
        <v>450</v>
      </c>
      <c r="L32" s="8">
        <f>VLOOKUP(H32,Prize!A$3:G$7,5,FALSE)*B32*A32</f>
        <v>375</v>
      </c>
      <c r="M32" s="8">
        <f>VLOOKUP(H32,Prize!A$3:G$7,6,FALSE)*B32*A32</f>
        <v>225</v>
      </c>
      <c r="N32" s="10">
        <f>SUM(I32:M32)</f>
        <v>3000</v>
      </c>
      <c r="O32" s="8">
        <f>IF(I32&gt;100,11.99,IF(I32&gt;0,7.99,0))</f>
        <v>11.99</v>
      </c>
      <c r="P32" s="8">
        <f>IF(J32&gt;100,11.99,IF(J32&gt;0,7.99,0))</f>
        <v>11.99</v>
      </c>
      <c r="Q32" s="8">
        <f>IF(K32&gt;100,11.99,IF(K32&gt;0,7.99,0))</f>
        <v>11.99</v>
      </c>
      <c r="R32" s="8">
        <f>IF(L32&gt;100,11.99,IF(L32&gt;0,7.99,0))</f>
        <v>11.99</v>
      </c>
      <c r="S32" s="8">
        <f>IF(M32&gt;100,11.99,IF(M32&gt;0,7.99,0))</f>
        <v>11.99</v>
      </c>
      <c r="T32" s="10">
        <f>SUM(O32:S32)</f>
        <v>59.95</v>
      </c>
      <c r="U32" s="9">
        <f>C32*A32-G32-T32</f>
        <v>455.09</v>
      </c>
      <c r="V32" s="9">
        <f>ROUND(U32/A32*C32/100,2)</f>
        <v>75.849999999999994</v>
      </c>
    </row>
    <row r="33" spans="1:22" x14ac:dyDescent="0.25">
      <c r="A33" s="11">
        <v>6</v>
      </c>
      <c r="B33" s="11">
        <f>$Z$3</f>
        <v>500</v>
      </c>
      <c r="C33" s="11">
        <f>$Z$2</f>
        <v>100</v>
      </c>
      <c r="D33" s="13">
        <f>(B33+C33)*A33</f>
        <v>3600</v>
      </c>
      <c r="E33" s="8">
        <f>D33*0.02</f>
        <v>72</v>
      </c>
      <c r="F33" s="8">
        <f>ROUND(E33*0.18,2)</f>
        <v>12.96</v>
      </c>
      <c r="G33" s="10">
        <f>E33+F33</f>
        <v>84.960000000000008</v>
      </c>
      <c r="H33" s="10">
        <v>4</v>
      </c>
      <c r="I33" s="8">
        <f>VLOOKUP(H33,Prize!A$3:G$7,2,FALSE)*B33*A33</f>
        <v>1200</v>
      </c>
      <c r="J33" s="8">
        <f>VLOOKUP(H33,Prize!A$3:G$7,3,FALSE)*B33*A33</f>
        <v>900</v>
      </c>
      <c r="K33" s="8">
        <f>VLOOKUP(H33,Prize!A$3:G$7,4,FALSE)*B33*A33</f>
        <v>600</v>
      </c>
      <c r="L33" s="8">
        <f>VLOOKUP(H33,Prize!A$3:G$7,5,FALSE)*B33*A33</f>
        <v>300</v>
      </c>
      <c r="M33" s="8">
        <f>VLOOKUP(H33,Prize!A$3:G$7,6,FALSE)*B33*A33</f>
        <v>0</v>
      </c>
      <c r="N33" s="10">
        <f>SUM(I33:M33)</f>
        <v>3000</v>
      </c>
      <c r="O33" s="8">
        <f>IF(I33&gt;100,11.99,IF(I33&gt;0,7.99,0))</f>
        <v>11.99</v>
      </c>
      <c r="P33" s="8">
        <f>IF(J33&gt;100,11.99,IF(J33&gt;0,7.99,0))</f>
        <v>11.99</v>
      </c>
      <c r="Q33" s="8">
        <f>IF(K33&gt;100,11.99,IF(K33&gt;0,7.99,0))</f>
        <v>11.99</v>
      </c>
      <c r="R33" s="8">
        <f>IF(L33&gt;100,11.99,IF(L33&gt;0,7.99,0))</f>
        <v>11.99</v>
      </c>
      <c r="S33" s="8">
        <f>IF(M33&gt;100,11.99,IF(M33&gt;0,7.99,0))</f>
        <v>0</v>
      </c>
      <c r="T33" s="10">
        <f>SUM(O33:S33)</f>
        <v>47.96</v>
      </c>
      <c r="U33" s="9">
        <f>C33*A33-G33-T33</f>
        <v>467.08</v>
      </c>
      <c r="V33" s="9">
        <f>ROUND(U33/A33*C33/100,2)</f>
        <v>77.849999999999994</v>
      </c>
    </row>
    <row r="34" spans="1:22" x14ac:dyDescent="0.25">
      <c r="A34" s="11">
        <v>6</v>
      </c>
      <c r="B34" s="11">
        <f>$Z$3</f>
        <v>500</v>
      </c>
      <c r="C34" s="11">
        <f>$Z$2</f>
        <v>100</v>
      </c>
      <c r="D34" s="13">
        <f>(B34+C34)*A34</f>
        <v>3600</v>
      </c>
      <c r="E34" s="8">
        <f>D34*0.02</f>
        <v>72</v>
      </c>
      <c r="F34" s="8">
        <f>ROUND(E34*0.18,2)</f>
        <v>12.96</v>
      </c>
      <c r="G34" s="10">
        <f>E34+F34</f>
        <v>84.960000000000008</v>
      </c>
      <c r="H34" s="10">
        <v>3</v>
      </c>
      <c r="I34" s="8">
        <f>VLOOKUP(H34,Prize!A$3:G$7,2,FALSE)*B34*A34</f>
        <v>1500</v>
      </c>
      <c r="J34" s="8">
        <f>VLOOKUP(H34,Prize!A$3:G$7,3,FALSE)*B34*A34</f>
        <v>900</v>
      </c>
      <c r="K34" s="8">
        <f>VLOOKUP(H34,Prize!A$3:G$7,4,FALSE)*B34*A34</f>
        <v>600</v>
      </c>
      <c r="L34" s="8">
        <f>VLOOKUP(H34,Prize!A$3:G$7,5,FALSE)*B34*A34</f>
        <v>0</v>
      </c>
      <c r="M34" s="8">
        <f>VLOOKUP(H34,Prize!A$3:G$7,6,FALSE)*B34*A34</f>
        <v>0</v>
      </c>
      <c r="N34" s="10">
        <f>SUM(I34:M34)</f>
        <v>3000</v>
      </c>
      <c r="O34" s="8">
        <f>IF(I34&gt;100,11.99,IF(I34&gt;0,7.99,0))</f>
        <v>11.99</v>
      </c>
      <c r="P34" s="8">
        <f>IF(J34&gt;100,11.99,IF(J34&gt;0,7.99,0))</f>
        <v>11.99</v>
      </c>
      <c r="Q34" s="8">
        <f>IF(K34&gt;100,11.99,IF(K34&gt;0,7.99,0))</f>
        <v>11.99</v>
      </c>
      <c r="R34" s="8">
        <f>IF(L34&gt;100,11.99,IF(L34&gt;0,7.99,0))</f>
        <v>0</v>
      </c>
      <c r="S34" s="8">
        <f>IF(M34&gt;100,11.99,IF(M34&gt;0,7.99,0))</f>
        <v>0</v>
      </c>
      <c r="T34" s="10">
        <f>SUM(O34:S34)</f>
        <v>35.97</v>
      </c>
      <c r="U34" s="9">
        <f>C34*A34-G34-T34</f>
        <v>479.06999999999994</v>
      </c>
      <c r="V34" s="9">
        <f>ROUND(U34/A34*C34/100,2)</f>
        <v>79.849999999999994</v>
      </c>
    </row>
    <row r="35" spans="1:22" x14ac:dyDescent="0.25">
      <c r="A35" s="11">
        <v>6</v>
      </c>
      <c r="B35" s="11">
        <f>$Z$3</f>
        <v>500</v>
      </c>
      <c r="C35" s="11">
        <f>$Z$2</f>
        <v>100</v>
      </c>
      <c r="D35" s="13">
        <f>(B35+C35)*A35</f>
        <v>3600</v>
      </c>
      <c r="E35" s="8">
        <f>D35*0.02</f>
        <v>72</v>
      </c>
      <c r="F35" s="8">
        <f>ROUND(E35*0.18,2)</f>
        <v>12.96</v>
      </c>
      <c r="G35" s="10">
        <f>E35+F35</f>
        <v>84.960000000000008</v>
      </c>
      <c r="H35" s="10">
        <v>2</v>
      </c>
      <c r="I35" s="8">
        <f>VLOOKUP(H35,Prize!A$3:G$7,2,FALSE)*B35*A35</f>
        <v>2100</v>
      </c>
      <c r="J35" s="8">
        <f>VLOOKUP(H35,Prize!A$3:G$7,3,FALSE)*B35*A35</f>
        <v>900</v>
      </c>
      <c r="K35" s="8">
        <f>VLOOKUP(H35,Prize!A$3:G$7,4,FALSE)*B35*A35</f>
        <v>0</v>
      </c>
      <c r="L35" s="8">
        <f>VLOOKUP(H35,Prize!A$3:G$7,5,FALSE)*B35*A35</f>
        <v>0</v>
      </c>
      <c r="M35" s="8">
        <f>VLOOKUP(H35,Prize!A$3:G$7,6,FALSE)*B35*A35</f>
        <v>0</v>
      </c>
      <c r="N35" s="10">
        <f>SUM(I35:M35)</f>
        <v>3000</v>
      </c>
      <c r="O35" s="8">
        <f>IF(I35&gt;100,11.99,IF(I35&gt;0,7.99,0))</f>
        <v>11.99</v>
      </c>
      <c r="P35" s="8">
        <f>IF(J35&gt;100,11.99,IF(J35&gt;0,7.99,0))</f>
        <v>11.99</v>
      </c>
      <c r="Q35" s="8">
        <f>IF(K35&gt;100,11.99,IF(K35&gt;0,7.99,0))</f>
        <v>0</v>
      </c>
      <c r="R35" s="8">
        <f>IF(L35&gt;100,11.99,IF(L35&gt;0,7.99,0))</f>
        <v>0</v>
      </c>
      <c r="S35" s="8">
        <f>IF(M35&gt;100,11.99,IF(M35&gt;0,7.99,0))</f>
        <v>0</v>
      </c>
      <c r="T35" s="10">
        <f>SUM(O35:S35)</f>
        <v>23.98</v>
      </c>
      <c r="U35" s="9">
        <f>C35*A35-G35-T35</f>
        <v>491.05999999999995</v>
      </c>
      <c r="V35" s="9">
        <f>ROUND(U35/A35*C35/100,2)</f>
        <v>81.84</v>
      </c>
    </row>
    <row r="36" spans="1:22" x14ac:dyDescent="0.25">
      <c r="A36" s="11">
        <v>6</v>
      </c>
      <c r="B36" s="11">
        <f>$Z$3</f>
        <v>500</v>
      </c>
      <c r="C36" s="11">
        <f>$Z$2</f>
        <v>100</v>
      </c>
      <c r="D36" s="13">
        <f>(B36+C36)*A36</f>
        <v>3600</v>
      </c>
      <c r="E36" s="8">
        <f>D36*0.02</f>
        <v>72</v>
      </c>
      <c r="F36" s="8">
        <f>ROUND(E36*0.18,2)</f>
        <v>12.96</v>
      </c>
      <c r="G36" s="10">
        <f>E36+F36</f>
        <v>84.960000000000008</v>
      </c>
      <c r="H36" s="10">
        <v>1</v>
      </c>
      <c r="I36" s="8">
        <f>VLOOKUP(H36,Prize!A$3:G$7,2,FALSE)*B36*A36</f>
        <v>3000</v>
      </c>
      <c r="J36" s="8">
        <f>VLOOKUP(H36,Prize!A$3:G$7,3,FALSE)*B36*A36</f>
        <v>0</v>
      </c>
      <c r="K36" s="8">
        <f>VLOOKUP(H36,Prize!A$3:G$7,4,FALSE)*B36*A36</f>
        <v>0</v>
      </c>
      <c r="L36" s="8">
        <f>VLOOKUP(H36,Prize!A$3:G$7,5,FALSE)*B36*A36</f>
        <v>0</v>
      </c>
      <c r="M36" s="8">
        <f>VLOOKUP(H36,Prize!A$3:G$7,6,FALSE)*B36*A36</f>
        <v>0</v>
      </c>
      <c r="N36" s="10">
        <f>SUM(I36:M36)</f>
        <v>3000</v>
      </c>
      <c r="O36" s="8">
        <f>IF(I36&gt;100,11.99,IF(I36&gt;0,7.99,0))</f>
        <v>11.99</v>
      </c>
      <c r="P36" s="8">
        <f>IF(J36&gt;100,11.99,IF(J36&gt;0,7.99,0))</f>
        <v>0</v>
      </c>
      <c r="Q36" s="8">
        <f>IF(K36&gt;100,11.99,IF(K36&gt;0,7.99,0))</f>
        <v>0</v>
      </c>
      <c r="R36" s="8">
        <f>IF(L36&gt;100,11.99,IF(L36&gt;0,7.99,0))</f>
        <v>0</v>
      </c>
      <c r="S36" s="8">
        <f>IF(M36&gt;100,11.99,IF(M36&gt;0,7.99,0))</f>
        <v>0</v>
      </c>
      <c r="T36" s="10">
        <f>SUM(O36:S36)</f>
        <v>11.99</v>
      </c>
      <c r="U36" s="9">
        <f>C36*A36-G36-T36</f>
        <v>503.04999999999995</v>
      </c>
      <c r="V36" s="9">
        <f>ROUND(U36/A36*C36/100,2)</f>
        <v>83.84</v>
      </c>
    </row>
    <row r="37" spans="1:22" x14ac:dyDescent="0.25">
      <c r="A37" s="11">
        <v>5</v>
      </c>
      <c r="B37" s="11">
        <f>$Z$3</f>
        <v>500</v>
      </c>
      <c r="C37" s="11">
        <f>$Z$2</f>
        <v>100</v>
      </c>
      <c r="D37" s="13">
        <f>(B37+C37)*A37</f>
        <v>3000</v>
      </c>
      <c r="E37" s="8">
        <f>D37*0.02</f>
        <v>60</v>
      </c>
      <c r="F37" s="8">
        <f>ROUND(E37*0.18,2)</f>
        <v>10.8</v>
      </c>
      <c r="G37" s="10">
        <f>E37+F37</f>
        <v>70.8</v>
      </c>
      <c r="H37" s="10">
        <v>5</v>
      </c>
      <c r="I37" s="8">
        <f>VLOOKUP(H37,Prize!A$3:G$7,2,FALSE)*B37*A37</f>
        <v>1000</v>
      </c>
      <c r="J37" s="8">
        <f>VLOOKUP(H37,Prize!A$3:G$7,3,FALSE)*B37*A37</f>
        <v>625</v>
      </c>
      <c r="K37" s="8">
        <f>VLOOKUP(H37,Prize!A$3:G$7,4,FALSE)*B37*A37</f>
        <v>375</v>
      </c>
      <c r="L37" s="8">
        <f>VLOOKUP(H37,Prize!A$3:G$7,5,FALSE)*B37*A37</f>
        <v>312.5</v>
      </c>
      <c r="M37" s="8">
        <f>VLOOKUP(H37,Prize!A$3:G$7,6,FALSE)*B37*A37</f>
        <v>187.5</v>
      </c>
      <c r="N37" s="10">
        <f>SUM(I37:M37)</f>
        <v>2500</v>
      </c>
      <c r="O37" s="8">
        <f>IF(I37&gt;100,11.99,IF(I37&gt;0,7.99,0))</f>
        <v>11.99</v>
      </c>
      <c r="P37" s="8">
        <f>IF(J37&gt;100,11.99,IF(J37&gt;0,7.99,0))</f>
        <v>11.99</v>
      </c>
      <c r="Q37" s="8">
        <f>IF(K37&gt;100,11.99,IF(K37&gt;0,7.99,0))</f>
        <v>11.99</v>
      </c>
      <c r="R37" s="8">
        <f>IF(L37&gt;100,11.99,IF(L37&gt;0,7.99,0))</f>
        <v>11.99</v>
      </c>
      <c r="S37" s="8">
        <f>IF(M37&gt;100,11.99,IF(M37&gt;0,7.99,0))</f>
        <v>11.99</v>
      </c>
      <c r="T37" s="10">
        <f>SUM(O37:S37)</f>
        <v>59.95</v>
      </c>
      <c r="U37" s="9">
        <f>C37*A37-G37-T37</f>
        <v>369.25</v>
      </c>
      <c r="V37" s="9">
        <f>ROUND(U37/A37*C37/100,2)</f>
        <v>73.849999999999994</v>
      </c>
    </row>
    <row r="38" spans="1:22" x14ac:dyDescent="0.25">
      <c r="A38" s="11">
        <v>5</v>
      </c>
      <c r="B38" s="11">
        <f>$Z$3</f>
        <v>500</v>
      </c>
      <c r="C38" s="11">
        <f>$Z$2</f>
        <v>100</v>
      </c>
      <c r="D38" s="13">
        <f>(B38+C38)*A38</f>
        <v>3000</v>
      </c>
      <c r="E38" s="8">
        <f>D38*0.02</f>
        <v>60</v>
      </c>
      <c r="F38" s="8">
        <f>ROUND(E38*0.18,2)</f>
        <v>10.8</v>
      </c>
      <c r="G38" s="10">
        <f>E38+F38</f>
        <v>70.8</v>
      </c>
      <c r="H38" s="10">
        <v>4</v>
      </c>
      <c r="I38" s="8">
        <f>VLOOKUP(H38,Prize!A$3:G$7,2,FALSE)*B38*A38</f>
        <v>1000</v>
      </c>
      <c r="J38" s="8">
        <f>VLOOKUP(H38,Prize!A$3:G$7,3,FALSE)*B38*A38</f>
        <v>750</v>
      </c>
      <c r="K38" s="8">
        <f>VLOOKUP(H38,Prize!A$3:G$7,4,FALSE)*B38*A38</f>
        <v>500</v>
      </c>
      <c r="L38" s="8">
        <f>VLOOKUP(H38,Prize!A$3:G$7,5,FALSE)*B38*A38</f>
        <v>250</v>
      </c>
      <c r="M38" s="8">
        <f>VLOOKUP(H38,Prize!A$3:G$7,6,FALSE)*B38*A38</f>
        <v>0</v>
      </c>
      <c r="N38" s="10">
        <f>SUM(I38:M38)</f>
        <v>2500</v>
      </c>
      <c r="O38" s="8">
        <f>IF(I38&gt;100,11.99,IF(I38&gt;0,7.99,0))</f>
        <v>11.99</v>
      </c>
      <c r="P38" s="8">
        <f>IF(J38&gt;100,11.99,IF(J38&gt;0,7.99,0))</f>
        <v>11.99</v>
      </c>
      <c r="Q38" s="8">
        <f>IF(K38&gt;100,11.99,IF(K38&gt;0,7.99,0))</f>
        <v>11.99</v>
      </c>
      <c r="R38" s="8">
        <f>IF(L38&gt;100,11.99,IF(L38&gt;0,7.99,0))</f>
        <v>11.99</v>
      </c>
      <c r="S38" s="8">
        <f>IF(M38&gt;100,11.99,IF(M38&gt;0,7.99,0))</f>
        <v>0</v>
      </c>
      <c r="T38" s="10">
        <f>SUM(O38:S38)</f>
        <v>47.96</v>
      </c>
      <c r="U38" s="9">
        <f>C38*A38-G38-T38</f>
        <v>381.24</v>
      </c>
      <c r="V38" s="9">
        <f>ROUND(U38/A38*C38/100,2)</f>
        <v>76.25</v>
      </c>
    </row>
    <row r="39" spans="1:22" x14ac:dyDescent="0.25">
      <c r="A39" s="11">
        <v>5</v>
      </c>
      <c r="B39" s="11">
        <f>$Z$3</f>
        <v>500</v>
      </c>
      <c r="C39" s="11">
        <f>$Z$2</f>
        <v>100</v>
      </c>
      <c r="D39" s="13">
        <f>(B39+C39)*A39</f>
        <v>3000</v>
      </c>
      <c r="E39" s="8">
        <f>D39*0.02</f>
        <v>60</v>
      </c>
      <c r="F39" s="8">
        <f>ROUND(E39*0.18,2)</f>
        <v>10.8</v>
      </c>
      <c r="G39" s="10">
        <f>E39+F39</f>
        <v>70.8</v>
      </c>
      <c r="H39" s="10">
        <v>3</v>
      </c>
      <c r="I39" s="8">
        <f>VLOOKUP(H39,Prize!A$3:G$7,2,FALSE)*B39*A39</f>
        <v>1250</v>
      </c>
      <c r="J39" s="8">
        <f>VLOOKUP(H39,Prize!A$3:G$7,3,FALSE)*B39*A39</f>
        <v>750</v>
      </c>
      <c r="K39" s="8">
        <f>VLOOKUP(H39,Prize!A$3:G$7,4,FALSE)*B39*A39</f>
        <v>500</v>
      </c>
      <c r="L39" s="8">
        <f>VLOOKUP(H39,Prize!A$3:G$7,5,FALSE)*B39*A39</f>
        <v>0</v>
      </c>
      <c r="M39" s="8">
        <f>VLOOKUP(H39,Prize!A$3:G$7,6,FALSE)*B39*A39</f>
        <v>0</v>
      </c>
      <c r="N39" s="10">
        <f>SUM(I39:M39)</f>
        <v>2500</v>
      </c>
      <c r="O39" s="8">
        <f>IF(I39&gt;100,11.99,IF(I39&gt;0,7.99,0))</f>
        <v>11.99</v>
      </c>
      <c r="P39" s="8">
        <f>IF(J39&gt;100,11.99,IF(J39&gt;0,7.99,0))</f>
        <v>11.99</v>
      </c>
      <c r="Q39" s="8">
        <f>IF(K39&gt;100,11.99,IF(K39&gt;0,7.99,0))</f>
        <v>11.99</v>
      </c>
      <c r="R39" s="8">
        <f>IF(L39&gt;100,11.99,IF(L39&gt;0,7.99,0))</f>
        <v>0</v>
      </c>
      <c r="S39" s="8">
        <f>IF(M39&gt;100,11.99,IF(M39&gt;0,7.99,0))</f>
        <v>0</v>
      </c>
      <c r="T39" s="10">
        <f>SUM(O39:S39)</f>
        <v>35.97</v>
      </c>
      <c r="U39" s="9">
        <f>C39*A39-G39-T39</f>
        <v>393.23</v>
      </c>
      <c r="V39" s="9">
        <f>ROUND(U39/A39*C39/100,2)</f>
        <v>78.650000000000006</v>
      </c>
    </row>
    <row r="40" spans="1:22" x14ac:dyDescent="0.25">
      <c r="A40" s="11">
        <v>5</v>
      </c>
      <c r="B40" s="11">
        <f>$Z$3</f>
        <v>500</v>
      </c>
      <c r="C40" s="11">
        <f>$Z$2</f>
        <v>100</v>
      </c>
      <c r="D40" s="13">
        <f>(B40+C40)*A40</f>
        <v>3000</v>
      </c>
      <c r="E40" s="8">
        <f>D40*0.02</f>
        <v>60</v>
      </c>
      <c r="F40" s="8">
        <f>ROUND(E40*0.18,2)</f>
        <v>10.8</v>
      </c>
      <c r="G40" s="10">
        <f>E40+F40</f>
        <v>70.8</v>
      </c>
      <c r="H40" s="10">
        <v>2</v>
      </c>
      <c r="I40" s="8">
        <f>VLOOKUP(H40,Prize!A$3:G$7,2,FALSE)*B40*A40</f>
        <v>1750</v>
      </c>
      <c r="J40" s="8">
        <f>VLOOKUP(H40,Prize!A$3:G$7,3,FALSE)*B40*A40</f>
        <v>750</v>
      </c>
      <c r="K40" s="8">
        <f>VLOOKUP(H40,Prize!A$3:G$7,4,FALSE)*B40*A40</f>
        <v>0</v>
      </c>
      <c r="L40" s="8">
        <f>VLOOKUP(H40,Prize!A$3:G$7,5,FALSE)*B40*A40</f>
        <v>0</v>
      </c>
      <c r="M40" s="8">
        <f>VLOOKUP(H40,Prize!A$3:G$7,6,FALSE)*B40*A40</f>
        <v>0</v>
      </c>
      <c r="N40" s="10">
        <f>SUM(I40:M40)</f>
        <v>2500</v>
      </c>
      <c r="O40" s="8">
        <f>IF(I40&gt;100,11.99,IF(I40&gt;0,7.99,0))</f>
        <v>11.99</v>
      </c>
      <c r="P40" s="8">
        <f>IF(J40&gt;100,11.99,IF(J40&gt;0,7.99,0))</f>
        <v>11.99</v>
      </c>
      <c r="Q40" s="8">
        <f>IF(K40&gt;100,11.99,IF(K40&gt;0,7.99,0))</f>
        <v>0</v>
      </c>
      <c r="R40" s="8">
        <f>IF(L40&gt;100,11.99,IF(L40&gt;0,7.99,0))</f>
        <v>0</v>
      </c>
      <c r="S40" s="8">
        <f>IF(M40&gt;100,11.99,IF(M40&gt;0,7.99,0))</f>
        <v>0</v>
      </c>
      <c r="T40" s="10">
        <f>SUM(O40:S40)</f>
        <v>23.98</v>
      </c>
      <c r="U40" s="9">
        <f>C40*A40-G40-T40</f>
        <v>405.21999999999997</v>
      </c>
      <c r="V40" s="9">
        <f>ROUND(U40/A40*C40/100,2)</f>
        <v>81.040000000000006</v>
      </c>
    </row>
    <row r="41" spans="1:22" x14ac:dyDescent="0.25">
      <c r="A41" s="11">
        <v>5</v>
      </c>
      <c r="B41" s="11">
        <f>$Z$3</f>
        <v>500</v>
      </c>
      <c r="C41" s="11">
        <f>$Z$2</f>
        <v>100</v>
      </c>
      <c r="D41" s="13">
        <f>(B41+C41)*A41</f>
        <v>3000</v>
      </c>
      <c r="E41" s="8">
        <f>D41*0.02</f>
        <v>60</v>
      </c>
      <c r="F41" s="8">
        <f>ROUND(E41*0.18,2)</f>
        <v>10.8</v>
      </c>
      <c r="G41" s="10">
        <f>E41+F41</f>
        <v>70.8</v>
      </c>
      <c r="H41" s="10">
        <v>1</v>
      </c>
      <c r="I41" s="8">
        <f>VLOOKUP(H41,Prize!A$3:G$7,2,FALSE)*B41*A41</f>
        <v>2500</v>
      </c>
      <c r="J41" s="8">
        <f>VLOOKUP(H41,Prize!A$3:G$7,3,FALSE)*B41*A41</f>
        <v>0</v>
      </c>
      <c r="K41" s="8">
        <f>VLOOKUP(H41,Prize!A$3:G$7,4,FALSE)*B41*A41</f>
        <v>0</v>
      </c>
      <c r="L41" s="8">
        <f>VLOOKUP(H41,Prize!A$3:G$7,5,FALSE)*B41*A41</f>
        <v>0</v>
      </c>
      <c r="M41" s="8">
        <f>VLOOKUP(H41,Prize!A$3:G$7,6,FALSE)*B41*A41</f>
        <v>0</v>
      </c>
      <c r="N41" s="10">
        <f>SUM(I41:M41)</f>
        <v>2500</v>
      </c>
      <c r="O41" s="8">
        <f>IF(I41&gt;100,11.99,IF(I41&gt;0,7.99,0))</f>
        <v>11.99</v>
      </c>
      <c r="P41" s="8">
        <f>IF(J41&gt;100,11.99,IF(J41&gt;0,7.99,0))</f>
        <v>0</v>
      </c>
      <c r="Q41" s="8">
        <f>IF(K41&gt;100,11.99,IF(K41&gt;0,7.99,0))</f>
        <v>0</v>
      </c>
      <c r="R41" s="8">
        <f>IF(L41&gt;100,11.99,IF(L41&gt;0,7.99,0))</f>
        <v>0</v>
      </c>
      <c r="S41" s="8">
        <f>IF(M41&gt;100,11.99,IF(M41&gt;0,7.99,0))</f>
        <v>0</v>
      </c>
      <c r="T41" s="10">
        <f>SUM(O41:S41)</f>
        <v>11.99</v>
      </c>
      <c r="U41" s="9">
        <f>C41*A41-G41-T41</f>
        <v>417.21</v>
      </c>
      <c r="V41" s="9">
        <f>ROUND(U41/A41*C41/100,2)</f>
        <v>83.44</v>
      </c>
    </row>
    <row r="42" spans="1:22" x14ac:dyDescent="0.25">
      <c r="A42" s="11">
        <v>4</v>
      </c>
      <c r="B42" s="11">
        <f>$Z$3</f>
        <v>500</v>
      </c>
      <c r="C42" s="11">
        <f>$Z$2</f>
        <v>100</v>
      </c>
      <c r="D42" s="13">
        <f>(B42+C42)*A42</f>
        <v>2400</v>
      </c>
      <c r="E42" s="8">
        <f>D42*0.02</f>
        <v>48</v>
      </c>
      <c r="F42" s="8">
        <f>ROUND(E42*0.18,2)</f>
        <v>8.64</v>
      </c>
      <c r="G42" s="10">
        <f>E42+F42</f>
        <v>56.64</v>
      </c>
      <c r="H42" s="10">
        <v>4</v>
      </c>
      <c r="I42" s="8">
        <f>VLOOKUP(H42,Prize!A$3:G$7,2,FALSE)*B42*A42</f>
        <v>800</v>
      </c>
      <c r="J42" s="8">
        <f>VLOOKUP(H42,Prize!A$3:G$7,3,FALSE)*B42*A42</f>
        <v>600</v>
      </c>
      <c r="K42" s="8">
        <f>VLOOKUP(H42,Prize!A$3:G$7,4,FALSE)*B42*A42</f>
        <v>400</v>
      </c>
      <c r="L42" s="8">
        <f>VLOOKUP(H42,Prize!A$3:G$7,5,FALSE)*B42*A42</f>
        <v>200</v>
      </c>
      <c r="M42" s="8">
        <f>VLOOKUP(H42,Prize!A$3:G$7,6,FALSE)*B42*A42</f>
        <v>0</v>
      </c>
      <c r="N42" s="10">
        <f>SUM(I42:M42)</f>
        <v>2000</v>
      </c>
      <c r="O42" s="8">
        <f>IF(I42&gt;100,11.99,IF(I42&gt;0,7.99,0))</f>
        <v>11.99</v>
      </c>
      <c r="P42" s="8">
        <f>IF(J42&gt;100,11.99,IF(J42&gt;0,7.99,0))</f>
        <v>11.99</v>
      </c>
      <c r="Q42" s="8">
        <f>IF(K42&gt;100,11.99,IF(K42&gt;0,7.99,0))</f>
        <v>11.99</v>
      </c>
      <c r="R42" s="8">
        <f>IF(L42&gt;100,11.99,IF(L42&gt;0,7.99,0))</f>
        <v>11.99</v>
      </c>
      <c r="S42" s="8">
        <f>IF(M42&gt;100,11.99,IF(M42&gt;0,7.99,0))</f>
        <v>0</v>
      </c>
      <c r="T42" s="10">
        <f>SUM(O42:S42)</f>
        <v>47.96</v>
      </c>
      <c r="U42" s="9">
        <f>C42*A42-G42-T42</f>
        <v>295.40000000000003</v>
      </c>
      <c r="V42" s="9">
        <f>ROUND(U42/A42*C42/100,2)</f>
        <v>73.849999999999994</v>
      </c>
    </row>
    <row r="43" spans="1:22" x14ac:dyDescent="0.25">
      <c r="A43" s="11">
        <v>4</v>
      </c>
      <c r="B43" s="11">
        <f>$Z$3</f>
        <v>500</v>
      </c>
      <c r="C43" s="11">
        <f>$Z$2</f>
        <v>100</v>
      </c>
      <c r="D43" s="13">
        <f>(B43+C43)*A43</f>
        <v>2400</v>
      </c>
      <c r="E43" s="8">
        <f>D43*0.02</f>
        <v>48</v>
      </c>
      <c r="F43" s="8">
        <f>ROUND(E43*0.18,2)</f>
        <v>8.64</v>
      </c>
      <c r="G43" s="10">
        <f>E43+F43</f>
        <v>56.64</v>
      </c>
      <c r="H43" s="10">
        <v>3</v>
      </c>
      <c r="I43" s="8">
        <f>VLOOKUP(H43,Prize!A$3:G$7,2,FALSE)*B43*A43</f>
        <v>1000</v>
      </c>
      <c r="J43" s="8">
        <f>VLOOKUP(H43,Prize!A$3:G$7,3,FALSE)*B43*A43</f>
        <v>600</v>
      </c>
      <c r="K43" s="8">
        <f>VLOOKUP(H43,Prize!A$3:G$7,4,FALSE)*B43*A43</f>
        <v>400</v>
      </c>
      <c r="L43" s="8">
        <f>VLOOKUP(H43,Prize!A$3:G$7,5,FALSE)*B43*A43</f>
        <v>0</v>
      </c>
      <c r="M43" s="8">
        <f>VLOOKUP(H43,Prize!A$3:G$7,6,FALSE)*B43*A43</f>
        <v>0</v>
      </c>
      <c r="N43" s="10">
        <f>SUM(I43:M43)</f>
        <v>2000</v>
      </c>
      <c r="O43" s="8">
        <f>IF(I43&gt;100,11.99,IF(I43&gt;0,7.99,0))</f>
        <v>11.99</v>
      </c>
      <c r="P43" s="8">
        <f>IF(J43&gt;100,11.99,IF(J43&gt;0,7.99,0))</f>
        <v>11.99</v>
      </c>
      <c r="Q43" s="8">
        <f>IF(K43&gt;100,11.99,IF(K43&gt;0,7.99,0))</f>
        <v>11.99</v>
      </c>
      <c r="R43" s="8">
        <f>IF(L43&gt;100,11.99,IF(L43&gt;0,7.99,0))</f>
        <v>0</v>
      </c>
      <c r="S43" s="8">
        <f>IF(M43&gt;100,11.99,IF(M43&gt;0,7.99,0))</f>
        <v>0</v>
      </c>
      <c r="T43" s="10">
        <f>SUM(O43:S43)</f>
        <v>35.97</v>
      </c>
      <c r="U43" s="9">
        <f>C43*A43-G43-T43</f>
        <v>307.39</v>
      </c>
      <c r="V43" s="9">
        <f>ROUND(U43/A43*C43/100,2)</f>
        <v>76.849999999999994</v>
      </c>
    </row>
    <row r="44" spans="1:22" x14ac:dyDescent="0.25">
      <c r="A44" s="11">
        <v>4</v>
      </c>
      <c r="B44" s="11">
        <f>$Z$3</f>
        <v>500</v>
      </c>
      <c r="C44" s="11">
        <f>$Z$2</f>
        <v>100</v>
      </c>
      <c r="D44" s="13">
        <f>(B44+C44)*A44</f>
        <v>2400</v>
      </c>
      <c r="E44" s="8">
        <f>D44*0.02</f>
        <v>48</v>
      </c>
      <c r="F44" s="8">
        <f>ROUND(E44*0.18,2)</f>
        <v>8.64</v>
      </c>
      <c r="G44" s="10">
        <f>E44+F44</f>
        <v>56.64</v>
      </c>
      <c r="H44" s="10">
        <v>2</v>
      </c>
      <c r="I44" s="8">
        <f>VLOOKUP(H44,Prize!A$3:G$7,2,FALSE)*B44*A44</f>
        <v>1400</v>
      </c>
      <c r="J44" s="8">
        <f>VLOOKUP(H44,Prize!A$3:G$7,3,FALSE)*B44*A44</f>
        <v>600</v>
      </c>
      <c r="K44" s="8">
        <f>VLOOKUP(H44,Prize!A$3:G$7,4,FALSE)*B44*A44</f>
        <v>0</v>
      </c>
      <c r="L44" s="8">
        <f>VLOOKUP(H44,Prize!A$3:G$7,5,FALSE)*B44*A44</f>
        <v>0</v>
      </c>
      <c r="M44" s="8">
        <f>VLOOKUP(H44,Prize!A$3:G$7,6,FALSE)*B44*A44</f>
        <v>0</v>
      </c>
      <c r="N44" s="10">
        <f>SUM(I44:M44)</f>
        <v>2000</v>
      </c>
      <c r="O44" s="8">
        <f>IF(I44&gt;100,11.99,IF(I44&gt;0,7.99,0))</f>
        <v>11.99</v>
      </c>
      <c r="P44" s="8">
        <f>IF(J44&gt;100,11.99,IF(J44&gt;0,7.99,0))</f>
        <v>11.99</v>
      </c>
      <c r="Q44" s="8">
        <f>IF(K44&gt;100,11.99,IF(K44&gt;0,7.99,0))</f>
        <v>0</v>
      </c>
      <c r="R44" s="8">
        <f>IF(L44&gt;100,11.99,IF(L44&gt;0,7.99,0))</f>
        <v>0</v>
      </c>
      <c r="S44" s="8">
        <f>IF(M44&gt;100,11.99,IF(M44&gt;0,7.99,0))</f>
        <v>0</v>
      </c>
      <c r="T44" s="10">
        <f>SUM(O44:S44)</f>
        <v>23.98</v>
      </c>
      <c r="U44" s="9">
        <f>C44*A44-G44-T44</f>
        <v>319.38</v>
      </c>
      <c r="V44" s="9">
        <f>ROUND(U44/A44*C44/100,2)</f>
        <v>79.849999999999994</v>
      </c>
    </row>
    <row r="45" spans="1:22" x14ac:dyDescent="0.25">
      <c r="A45" s="11">
        <v>4</v>
      </c>
      <c r="B45" s="11">
        <f>$Z$3</f>
        <v>500</v>
      </c>
      <c r="C45" s="11">
        <f>$Z$2</f>
        <v>100</v>
      </c>
      <c r="D45" s="13">
        <f>(B45+C45)*A45</f>
        <v>2400</v>
      </c>
      <c r="E45" s="8">
        <f>D45*0.02</f>
        <v>48</v>
      </c>
      <c r="F45" s="8">
        <f>ROUND(E45*0.18,2)</f>
        <v>8.64</v>
      </c>
      <c r="G45" s="10">
        <f>E45+F45</f>
        <v>56.64</v>
      </c>
      <c r="H45" s="10">
        <v>1</v>
      </c>
      <c r="I45" s="8">
        <f>VLOOKUP(H45,Prize!A$3:G$7,2,FALSE)*B45*A45</f>
        <v>2000</v>
      </c>
      <c r="J45" s="8">
        <f>VLOOKUP(H45,Prize!A$3:G$7,3,FALSE)*B45*A45</f>
        <v>0</v>
      </c>
      <c r="K45" s="8">
        <f>VLOOKUP(H45,Prize!A$3:G$7,4,FALSE)*B45*A45</f>
        <v>0</v>
      </c>
      <c r="L45" s="8">
        <f>VLOOKUP(H45,Prize!A$3:G$7,5,FALSE)*B45*A45</f>
        <v>0</v>
      </c>
      <c r="M45" s="8">
        <f>VLOOKUP(H45,Prize!A$3:G$7,6,FALSE)*B45*A45</f>
        <v>0</v>
      </c>
      <c r="N45" s="10">
        <f>SUM(I45:M45)</f>
        <v>2000</v>
      </c>
      <c r="O45" s="8">
        <f>IF(I45&gt;100,11.99,IF(I45&gt;0,7.99,0))</f>
        <v>11.99</v>
      </c>
      <c r="P45" s="8">
        <f>IF(J45&gt;100,11.99,IF(J45&gt;0,7.99,0))</f>
        <v>0</v>
      </c>
      <c r="Q45" s="8">
        <f>IF(K45&gt;100,11.99,IF(K45&gt;0,7.99,0))</f>
        <v>0</v>
      </c>
      <c r="R45" s="8">
        <f>IF(L45&gt;100,11.99,IF(L45&gt;0,7.99,0))</f>
        <v>0</v>
      </c>
      <c r="S45" s="8">
        <f>IF(M45&gt;100,11.99,IF(M45&gt;0,7.99,0))</f>
        <v>0</v>
      </c>
      <c r="T45" s="10">
        <f>SUM(O45:S45)</f>
        <v>11.99</v>
      </c>
      <c r="U45" s="9">
        <f>C45*A45-G45-T45</f>
        <v>331.37</v>
      </c>
      <c r="V45" s="9">
        <f>ROUND(U45/A45*C45/100,2)</f>
        <v>82.84</v>
      </c>
    </row>
    <row r="46" spans="1:22" x14ac:dyDescent="0.25">
      <c r="A46" s="11">
        <v>3</v>
      </c>
      <c r="B46" s="11">
        <f>$Z$3</f>
        <v>500</v>
      </c>
      <c r="C46" s="11">
        <f>$Z$2</f>
        <v>100</v>
      </c>
      <c r="D46" s="13">
        <f>(B46+C46)*A46</f>
        <v>1800</v>
      </c>
      <c r="E46" s="8">
        <f>D46*0.02</f>
        <v>36</v>
      </c>
      <c r="F46" s="8">
        <f>ROUND(E46*0.18,2)</f>
        <v>6.48</v>
      </c>
      <c r="G46" s="10">
        <f>E46+F46</f>
        <v>42.480000000000004</v>
      </c>
      <c r="H46" s="10">
        <v>3</v>
      </c>
      <c r="I46" s="8">
        <f>VLOOKUP(H46,Prize!A$3:G$7,2,FALSE)*B46*A46</f>
        <v>750</v>
      </c>
      <c r="J46" s="8">
        <f>VLOOKUP(H46,Prize!A$3:G$7,3,FALSE)*B46*A46</f>
        <v>450</v>
      </c>
      <c r="K46" s="8">
        <f>VLOOKUP(H46,Prize!A$3:G$7,4,FALSE)*B46*A46</f>
        <v>300</v>
      </c>
      <c r="L46" s="8">
        <f>VLOOKUP(H46,Prize!A$3:G$7,5,FALSE)*B46*A46</f>
        <v>0</v>
      </c>
      <c r="M46" s="8">
        <f>VLOOKUP(H46,Prize!A$3:G$7,6,FALSE)*B46*A46</f>
        <v>0</v>
      </c>
      <c r="N46" s="10">
        <f>SUM(I46:M46)</f>
        <v>1500</v>
      </c>
      <c r="O46" s="8">
        <f>IF(I46&gt;100,11.99,IF(I46&gt;0,7.99,0))</f>
        <v>11.99</v>
      </c>
      <c r="P46" s="8">
        <f>IF(J46&gt;100,11.99,IF(J46&gt;0,7.99,0))</f>
        <v>11.99</v>
      </c>
      <c r="Q46" s="8">
        <f>IF(K46&gt;100,11.99,IF(K46&gt;0,7.99,0))</f>
        <v>11.99</v>
      </c>
      <c r="R46" s="8">
        <f>IF(L46&gt;100,11.99,IF(L46&gt;0,7.99,0))</f>
        <v>0</v>
      </c>
      <c r="S46" s="8">
        <f>IF(M46&gt;100,11.99,IF(M46&gt;0,7.99,0))</f>
        <v>0</v>
      </c>
      <c r="T46" s="10">
        <f>SUM(O46:S46)</f>
        <v>35.97</v>
      </c>
      <c r="U46" s="9">
        <f>C46*A46-G46-T46</f>
        <v>221.54999999999998</v>
      </c>
      <c r="V46" s="9">
        <f>ROUND(U46/A46*C46/100,2)</f>
        <v>73.849999999999994</v>
      </c>
    </row>
    <row r="47" spans="1:22" x14ac:dyDescent="0.25">
      <c r="A47" s="11">
        <v>3</v>
      </c>
      <c r="B47" s="11">
        <f>$Z$3</f>
        <v>500</v>
      </c>
      <c r="C47" s="11">
        <f>$Z$2</f>
        <v>100</v>
      </c>
      <c r="D47" s="13">
        <f>(B47+C47)*A47</f>
        <v>1800</v>
      </c>
      <c r="E47" s="8">
        <f>D47*0.02</f>
        <v>36</v>
      </c>
      <c r="F47" s="8">
        <f>ROUND(E47*0.18,2)</f>
        <v>6.48</v>
      </c>
      <c r="G47" s="10">
        <f>E47+F47</f>
        <v>42.480000000000004</v>
      </c>
      <c r="H47" s="10">
        <v>2</v>
      </c>
      <c r="I47" s="8">
        <f>VLOOKUP(H47,Prize!A$3:G$7,2,FALSE)*B47*A47</f>
        <v>1050</v>
      </c>
      <c r="J47" s="8">
        <f>VLOOKUP(H47,Prize!A$3:G$7,3,FALSE)*B47*A47</f>
        <v>450</v>
      </c>
      <c r="K47" s="8">
        <f>VLOOKUP(H47,Prize!A$3:G$7,4,FALSE)*B47*A47</f>
        <v>0</v>
      </c>
      <c r="L47" s="8">
        <f>VLOOKUP(H47,Prize!A$3:G$7,5,FALSE)*B47*A47</f>
        <v>0</v>
      </c>
      <c r="M47" s="8">
        <f>VLOOKUP(H47,Prize!A$3:G$7,6,FALSE)*B47*A47</f>
        <v>0</v>
      </c>
      <c r="N47" s="10">
        <f>SUM(I47:M47)</f>
        <v>1500</v>
      </c>
      <c r="O47" s="8">
        <f>IF(I47&gt;100,11.99,IF(I47&gt;0,7.99,0))</f>
        <v>11.99</v>
      </c>
      <c r="P47" s="8">
        <f>IF(J47&gt;100,11.99,IF(J47&gt;0,7.99,0))</f>
        <v>11.99</v>
      </c>
      <c r="Q47" s="8">
        <f>IF(K47&gt;100,11.99,IF(K47&gt;0,7.99,0))</f>
        <v>0</v>
      </c>
      <c r="R47" s="8">
        <f>IF(L47&gt;100,11.99,IF(L47&gt;0,7.99,0))</f>
        <v>0</v>
      </c>
      <c r="S47" s="8">
        <f>IF(M47&gt;100,11.99,IF(M47&gt;0,7.99,0))</f>
        <v>0</v>
      </c>
      <c r="T47" s="10">
        <f>SUM(O47:S47)</f>
        <v>23.98</v>
      </c>
      <c r="U47" s="9">
        <f>C47*A47-G47-T47</f>
        <v>233.54</v>
      </c>
      <c r="V47" s="9">
        <f>ROUND(U47/A47*C47/100,2)</f>
        <v>77.849999999999994</v>
      </c>
    </row>
    <row r="48" spans="1:22" x14ac:dyDescent="0.25">
      <c r="A48" s="11">
        <v>3</v>
      </c>
      <c r="B48" s="11">
        <f>$Z$3</f>
        <v>500</v>
      </c>
      <c r="C48" s="11">
        <f>$Z$2</f>
        <v>100</v>
      </c>
      <c r="D48" s="13">
        <f>(B48+C48)*A48</f>
        <v>1800</v>
      </c>
      <c r="E48" s="8">
        <f>D48*0.02</f>
        <v>36</v>
      </c>
      <c r="F48" s="8">
        <f>ROUND(E48*0.18,2)</f>
        <v>6.48</v>
      </c>
      <c r="G48" s="10">
        <f>E48+F48</f>
        <v>42.480000000000004</v>
      </c>
      <c r="H48" s="10">
        <v>1</v>
      </c>
      <c r="I48" s="8">
        <f>VLOOKUP(H48,Prize!A$3:G$7,2,FALSE)*B48*A48</f>
        <v>1500</v>
      </c>
      <c r="J48" s="8">
        <f>VLOOKUP(H48,Prize!A$3:G$7,3,FALSE)*B48*A48</f>
        <v>0</v>
      </c>
      <c r="K48" s="8">
        <f>VLOOKUP(H48,Prize!A$3:G$7,4,FALSE)*B48*A48</f>
        <v>0</v>
      </c>
      <c r="L48" s="8">
        <f>VLOOKUP(H48,Prize!A$3:G$7,5,FALSE)*B48*A48</f>
        <v>0</v>
      </c>
      <c r="M48" s="8">
        <f>VLOOKUP(H48,Prize!A$3:G$7,6,FALSE)*B48*A48</f>
        <v>0</v>
      </c>
      <c r="N48" s="10">
        <f>SUM(I48:M48)</f>
        <v>1500</v>
      </c>
      <c r="O48" s="8">
        <f>IF(I48&gt;100,11.99,IF(I48&gt;0,7.99,0))</f>
        <v>11.99</v>
      </c>
      <c r="P48" s="8">
        <f>IF(J48&gt;100,11.99,IF(J48&gt;0,7.99,0))</f>
        <v>0</v>
      </c>
      <c r="Q48" s="8">
        <f>IF(K48&gt;100,11.99,IF(K48&gt;0,7.99,0))</f>
        <v>0</v>
      </c>
      <c r="R48" s="8">
        <f>IF(L48&gt;100,11.99,IF(L48&gt;0,7.99,0))</f>
        <v>0</v>
      </c>
      <c r="S48" s="8">
        <f>IF(M48&gt;100,11.99,IF(M48&gt;0,7.99,0))</f>
        <v>0</v>
      </c>
      <c r="T48" s="10">
        <f>SUM(O48:S48)</f>
        <v>11.99</v>
      </c>
      <c r="U48" s="9">
        <f>C48*A48-G48-T48</f>
        <v>245.52999999999997</v>
      </c>
      <c r="V48" s="9">
        <f>ROUND(U48/A48*C48/100,2)</f>
        <v>81.84</v>
      </c>
    </row>
    <row r="49" spans="1:22" x14ac:dyDescent="0.25">
      <c r="A49" s="11">
        <v>2</v>
      </c>
      <c r="B49" s="11">
        <f>$Z$3</f>
        <v>500</v>
      </c>
      <c r="C49" s="11">
        <f>$Z$2</f>
        <v>100</v>
      </c>
      <c r="D49" s="13">
        <f>(B49+C49)*A49</f>
        <v>1200</v>
      </c>
      <c r="E49" s="8">
        <f>D49*0.02</f>
        <v>24</v>
      </c>
      <c r="F49" s="8">
        <f>ROUND(E49*0.18,2)</f>
        <v>4.32</v>
      </c>
      <c r="G49" s="10">
        <f>E49+F49</f>
        <v>28.32</v>
      </c>
      <c r="H49" s="10">
        <v>2</v>
      </c>
      <c r="I49" s="8">
        <f>VLOOKUP(H49,Prize!A$3:G$7,2,FALSE)*B49*A49</f>
        <v>700</v>
      </c>
      <c r="J49" s="8">
        <f>VLOOKUP(H49,Prize!A$3:G$7,3,FALSE)*B49*A49</f>
        <v>300</v>
      </c>
      <c r="K49" s="8">
        <f>VLOOKUP(H49,Prize!A$3:G$7,4,FALSE)*B49*A49</f>
        <v>0</v>
      </c>
      <c r="L49" s="8">
        <f>VLOOKUP(H49,Prize!A$3:G$7,5,FALSE)*B49*A49</f>
        <v>0</v>
      </c>
      <c r="M49" s="8">
        <f>VLOOKUP(H49,Prize!A$3:G$7,6,FALSE)*B49*A49</f>
        <v>0</v>
      </c>
      <c r="N49" s="10">
        <f>SUM(I49:M49)</f>
        <v>1000</v>
      </c>
      <c r="O49" s="8">
        <f>IF(I49&gt;100,11.99,IF(I49&gt;0,7.99,0))</f>
        <v>11.99</v>
      </c>
      <c r="P49" s="8">
        <f>IF(J49&gt;100,11.99,IF(J49&gt;0,7.99,0))</f>
        <v>11.99</v>
      </c>
      <c r="Q49" s="8">
        <f>IF(K49&gt;100,11.99,IF(K49&gt;0,7.99,0))</f>
        <v>0</v>
      </c>
      <c r="R49" s="8">
        <f>IF(L49&gt;100,11.99,IF(L49&gt;0,7.99,0))</f>
        <v>0</v>
      </c>
      <c r="S49" s="8">
        <f>IF(M49&gt;100,11.99,IF(M49&gt;0,7.99,0))</f>
        <v>0</v>
      </c>
      <c r="T49" s="10">
        <f>SUM(O49:S49)</f>
        <v>23.98</v>
      </c>
      <c r="U49" s="9">
        <f>C49*A49-G49-T49</f>
        <v>147.70000000000002</v>
      </c>
      <c r="V49" s="9">
        <f>ROUND(U49/A49*C49/100,2)</f>
        <v>73.849999999999994</v>
      </c>
    </row>
    <row r="50" spans="1:22" x14ac:dyDescent="0.25">
      <c r="A50" s="11">
        <v>2</v>
      </c>
      <c r="B50" s="11">
        <f>$Z$3</f>
        <v>500</v>
      </c>
      <c r="C50" s="11">
        <f>$Z$2</f>
        <v>100</v>
      </c>
      <c r="D50" s="13">
        <f>(B50+C50)*A50</f>
        <v>1200</v>
      </c>
      <c r="E50" s="8">
        <f>D50*0.02</f>
        <v>24</v>
      </c>
      <c r="F50" s="8">
        <f>ROUND(E50*0.18,2)</f>
        <v>4.32</v>
      </c>
      <c r="G50" s="10">
        <f>E50+F50</f>
        <v>28.32</v>
      </c>
      <c r="H50" s="10">
        <v>1</v>
      </c>
      <c r="I50" s="8">
        <f>VLOOKUP(H50,Prize!A$3:G$7,2,FALSE)*B50*A50</f>
        <v>1000</v>
      </c>
      <c r="J50" s="8">
        <f>VLOOKUP(H50,Prize!A$3:G$7,3,FALSE)*B50*A50</f>
        <v>0</v>
      </c>
      <c r="K50" s="8">
        <f>VLOOKUP(H50,Prize!A$3:G$7,4,FALSE)*B50*A50</f>
        <v>0</v>
      </c>
      <c r="L50" s="8">
        <f>VLOOKUP(H50,Prize!A$3:G$7,5,FALSE)*B50*A50</f>
        <v>0</v>
      </c>
      <c r="M50" s="8">
        <f>VLOOKUP(H50,Prize!A$3:G$7,6,FALSE)*B50*A50</f>
        <v>0</v>
      </c>
      <c r="N50" s="10">
        <f>SUM(I50:M50)</f>
        <v>1000</v>
      </c>
      <c r="O50" s="8">
        <f>IF(I50&gt;100,11.99,IF(I50&gt;0,7.99,0))</f>
        <v>11.99</v>
      </c>
      <c r="P50" s="8">
        <f>IF(J50&gt;100,11.99,IF(J50&gt;0,7.99,0))</f>
        <v>0</v>
      </c>
      <c r="Q50" s="8">
        <f>IF(K50&gt;100,11.99,IF(K50&gt;0,7.99,0))</f>
        <v>0</v>
      </c>
      <c r="R50" s="8">
        <f>IF(L50&gt;100,11.99,IF(L50&gt;0,7.99,0))</f>
        <v>0</v>
      </c>
      <c r="S50" s="8">
        <f>IF(M50&gt;100,11.99,IF(M50&gt;0,7.99,0))</f>
        <v>0</v>
      </c>
      <c r="T50" s="10">
        <f>SUM(O50:S50)</f>
        <v>11.99</v>
      </c>
      <c r="U50" s="9">
        <f>C50*A50-G50-T50</f>
        <v>159.69</v>
      </c>
      <c r="V50" s="9">
        <f>ROUND(U50/A50*C50/100,2)</f>
        <v>79.849999999999994</v>
      </c>
    </row>
  </sheetData>
  <autoFilter ref="A1:V1"/>
  <sortState ref="A2:V50">
    <sortCondition descending="1" ref="A2:A50"/>
    <sortCondition descending="1" ref="H2:H50"/>
    <sortCondition descending="1" ref="B2:B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H10" sqref="H10"/>
    </sheetView>
  </sheetViews>
  <sheetFormatPr defaultRowHeight="15" x14ac:dyDescent="0.25"/>
  <cols>
    <col min="1" max="1" width="11.5703125" bestFit="1" customWidth="1"/>
    <col min="2" max="2" width="10.140625" bestFit="1" customWidth="1"/>
    <col min="3" max="6" width="9.28515625" bestFit="1" customWidth="1"/>
    <col min="7" max="7" width="10.140625" bestFit="1" customWidth="1"/>
  </cols>
  <sheetData>
    <row r="1" spans="1:7" x14ac:dyDescent="0.25">
      <c r="A1" s="1" t="s">
        <v>1</v>
      </c>
      <c r="B1" s="1"/>
      <c r="C1" s="1"/>
      <c r="D1" s="1"/>
      <c r="E1" s="1"/>
      <c r="F1" s="1"/>
      <c r="G1" s="1"/>
    </row>
    <row r="2" spans="1:7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</row>
    <row r="3" spans="1:7" x14ac:dyDescent="0.25">
      <c r="A3" s="3">
        <v>1</v>
      </c>
      <c r="B3" s="4">
        <v>1</v>
      </c>
      <c r="C3" s="4">
        <v>0</v>
      </c>
      <c r="D3" s="4">
        <v>0</v>
      </c>
      <c r="E3" s="4">
        <v>0</v>
      </c>
      <c r="F3" s="4">
        <v>0</v>
      </c>
      <c r="G3" s="4">
        <f>SUM(B3:F3)</f>
        <v>1</v>
      </c>
    </row>
    <row r="4" spans="1:7" x14ac:dyDescent="0.25">
      <c r="A4" s="3">
        <v>2</v>
      </c>
      <c r="B4" s="4">
        <v>0.7</v>
      </c>
      <c r="C4" s="4">
        <v>0.3</v>
      </c>
      <c r="D4" s="4">
        <v>0</v>
      </c>
      <c r="E4" s="4">
        <v>0</v>
      </c>
      <c r="F4" s="4">
        <v>0</v>
      </c>
      <c r="G4" s="4">
        <f t="shared" ref="G4:G7" si="0">SUM(B4:F4)</f>
        <v>1</v>
      </c>
    </row>
    <row r="5" spans="1:7" x14ac:dyDescent="0.25">
      <c r="A5" s="3">
        <v>3</v>
      </c>
      <c r="B5" s="4">
        <v>0.5</v>
      </c>
      <c r="C5" s="4">
        <v>0.3</v>
      </c>
      <c r="D5" s="4">
        <v>0.2</v>
      </c>
      <c r="E5" s="4">
        <v>0</v>
      </c>
      <c r="F5" s="4">
        <v>0</v>
      </c>
      <c r="G5" s="4">
        <f t="shared" si="0"/>
        <v>1</v>
      </c>
    </row>
    <row r="6" spans="1:7" x14ac:dyDescent="0.25">
      <c r="A6" s="3">
        <v>4</v>
      </c>
      <c r="B6" s="4">
        <v>0.4</v>
      </c>
      <c r="C6" s="4">
        <v>0.3</v>
      </c>
      <c r="D6" s="4">
        <v>0.2</v>
      </c>
      <c r="E6" s="4">
        <v>0.1</v>
      </c>
      <c r="F6" s="4">
        <v>0</v>
      </c>
      <c r="G6" s="4">
        <f t="shared" si="0"/>
        <v>0.99999999999999989</v>
      </c>
    </row>
    <row r="7" spans="1:7" x14ac:dyDescent="0.25">
      <c r="A7" s="3">
        <v>5</v>
      </c>
      <c r="B7" s="4">
        <v>0.4</v>
      </c>
      <c r="C7" s="4">
        <v>0.25</v>
      </c>
      <c r="D7" s="4">
        <v>0.15</v>
      </c>
      <c r="E7" s="4">
        <v>0.125</v>
      </c>
      <c r="F7" s="4">
        <v>7.4999999999999997E-2</v>
      </c>
      <c r="G7" s="4">
        <f t="shared" si="0"/>
        <v>1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Prize</vt:lpstr>
    </vt:vector>
  </TitlesOfParts>
  <Company>Chemtrols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Salgia</dc:creator>
  <cp:lastModifiedBy>Arun Salgia</cp:lastModifiedBy>
  <dcterms:created xsi:type="dcterms:W3CDTF">2022-11-25T03:33:32Z</dcterms:created>
  <dcterms:modified xsi:type="dcterms:W3CDTF">2022-11-25T04:29:58Z</dcterms:modified>
</cp:coreProperties>
</file>