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\Desktop\minor pr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" i="1" l="1"/>
  <c r="I10" i="1"/>
  <c r="N28" i="1"/>
  <c r="N27" i="1"/>
  <c r="I22" i="1" s="1"/>
  <c r="N26" i="1"/>
  <c r="J8" i="1"/>
  <c r="G9" i="1" s="1"/>
  <c r="H8" i="1"/>
  <c r="G8" i="1"/>
  <c r="J7" i="1"/>
  <c r="H7" i="1"/>
  <c r="G7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8" i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8" i="1"/>
  <c r="E7" i="1"/>
  <c r="D7" i="1"/>
  <c r="H9" i="1" l="1"/>
  <c r="J9" i="1" s="1"/>
  <c r="G10" i="1" s="1"/>
  <c r="H10" i="1" l="1"/>
  <c r="J10" i="1" s="1"/>
  <c r="G11" i="1" s="1"/>
  <c r="H11" i="1" l="1"/>
  <c r="J11" i="1" s="1"/>
  <c r="G12" i="1" s="1"/>
  <c r="H12" i="1" l="1"/>
  <c r="J12" i="1" s="1"/>
  <c r="G13" i="1" s="1"/>
  <c r="H13" i="1" l="1"/>
  <c r="J13" i="1" s="1"/>
  <c r="G14" i="1" s="1"/>
  <c r="H14" i="1" l="1"/>
  <c r="J14" i="1" s="1"/>
  <c r="G15" i="1" s="1"/>
  <c r="H15" i="1" l="1"/>
  <c r="J15" i="1" s="1"/>
  <c r="G16" i="1" s="1"/>
  <c r="H16" i="1" l="1"/>
  <c r="J16" i="1" s="1"/>
  <c r="G17" i="1" s="1"/>
  <c r="H17" i="1" l="1"/>
  <c r="J17" i="1" s="1"/>
  <c r="G18" i="1" s="1"/>
  <c r="H18" i="1" l="1"/>
  <c r="J18" i="1" s="1"/>
  <c r="G19" i="1" s="1"/>
  <c r="H19" i="1" l="1"/>
  <c r="J19" i="1" s="1"/>
  <c r="G20" i="1" s="1"/>
  <c r="H20" i="1" l="1"/>
  <c r="J20" i="1" s="1"/>
  <c r="G21" i="1" s="1"/>
  <c r="H21" i="1" l="1"/>
  <c r="J21" i="1" s="1"/>
  <c r="G22" i="1" s="1"/>
  <c r="H22" i="1" l="1"/>
  <c r="J22" i="1" s="1"/>
  <c r="G23" i="1" s="1"/>
  <c r="H23" i="1" l="1"/>
  <c r="J23" i="1" s="1"/>
  <c r="G24" i="1" s="1"/>
  <c r="H24" i="1" l="1"/>
  <c r="J24" i="1" s="1"/>
  <c r="G25" i="1" s="1"/>
  <c r="H25" i="1" l="1"/>
  <c r="J25" i="1" s="1"/>
  <c r="G26" i="1" s="1"/>
  <c r="H26" i="1" l="1"/>
  <c r="J26" i="1" s="1"/>
  <c r="G27" i="1" s="1"/>
  <c r="H27" i="1" l="1"/>
  <c r="J27" i="1" s="1"/>
  <c r="J30" i="1" s="1"/>
</calcChain>
</file>

<file path=xl/sharedStrings.xml><?xml version="1.0" encoding="utf-8"?>
<sst xmlns="http://schemas.openxmlformats.org/spreadsheetml/2006/main" count="42" uniqueCount="35">
  <si>
    <t>MINOR PROJECT</t>
  </si>
  <si>
    <t>STOCK MARKET AND FINANCE</t>
  </si>
  <si>
    <t>DONE BY ARUN KUMAR D</t>
  </si>
  <si>
    <t>Mr .Ravi aged 35 earns 10lakh per annum with increment of 5% and his wife sunitha earns 6lakh per annum with increment of 8%.</t>
  </si>
  <si>
    <t>YEAR</t>
  </si>
  <si>
    <t>DEBT</t>
  </si>
  <si>
    <t>EQUITY</t>
  </si>
  <si>
    <t>CASH</t>
  </si>
  <si>
    <t>WEIGHT ASSET RETURNS</t>
  </si>
  <si>
    <t>EQUITY:DEBT:CASH=50:40:10</t>
  </si>
  <si>
    <t>ASSET</t>
  </si>
  <si>
    <t>%</t>
  </si>
  <si>
    <t>WEIGHTS</t>
  </si>
  <si>
    <t>W%</t>
  </si>
  <si>
    <t>SALARY RAVI</t>
  </si>
  <si>
    <t>SALARY SUNITHA</t>
  </si>
  <si>
    <t>SAVINGS RAVI</t>
  </si>
  <si>
    <t>TOTAL SAVINGS</t>
  </si>
  <si>
    <t>O/P</t>
  </si>
  <si>
    <t>ADDITIONS</t>
  </si>
  <si>
    <t>OUTFLOW</t>
  </si>
  <si>
    <t>C/B</t>
  </si>
  <si>
    <t>FUTURE VALUE</t>
  </si>
  <si>
    <t>CURRENT  VALUE</t>
  </si>
  <si>
    <t>CAR</t>
  </si>
  <si>
    <t>EDUCATION</t>
  </si>
  <si>
    <t>MARRIAGE</t>
  </si>
  <si>
    <t>SAVINGS SUNITHA</t>
  </si>
  <si>
    <t>FINAL CORPUS  =</t>
  </si>
  <si>
    <t>DATE</t>
  </si>
  <si>
    <t>PLACE</t>
  </si>
  <si>
    <t>CHENNAI</t>
  </si>
  <si>
    <t>COMPLETED THE MINOR PROJECT GIVEN BY UNSCHOOL STOCK MARKET AND FINANCE</t>
  </si>
  <si>
    <t>DONE BY ARUN KUMAR DHAYALAN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</si>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</sst>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Arial Narrow"/>
      <family val="2"/>
    </font>
    <font>
      <b/>
      <sz val="14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1" fillId="5" borderId="2" applyNumberFormat="0" applyFont="0" applyAlignment="0" applyProtection="0"/>
    <xf numFmtId="0" fontId="6" fillId="0" borderId="0" applyNumberFormat="0" applyFill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/>
    <xf numFmtId="164" fontId="0" fillId="0" borderId="0" xfId="0" applyNumberFormat="1"/>
    <xf numFmtId="0" fontId="7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0" fillId="0" borderId="0" xfId="0" applyAlignment="1">
      <alignment horizontal="right"/>
    </xf>
    <xf numFmtId="0" fontId="6" fillId="0" borderId="0" xfId="6"/>
    <xf numFmtId="0" fontId="0" fillId="5" borderId="2" xfId="5" applyFont="1"/>
    <xf numFmtId="164" fontId="0" fillId="5" borderId="2" xfId="5" applyNumberFormat="1" applyFont="1"/>
    <xf numFmtId="9" fontId="6" fillId="0" borderId="0" xfId="6" applyNumberFormat="1"/>
    <xf numFmtId="0" fontId="4" fillId="4" borderId="1" xfId="3" applyAlignment="1">
      <alignment horizontal="center"/>
    </xf>
    <xf numFmtId="0" fontId="2" fillId="2" borderId="0" xfId="1" applyAlignment="1">
      <alignment horizontal="right"/>
    </xf>
    <xf numFmtId="164" fontId="2" fillId="2" borderId="0" xfId="1" applyNumberFormat="1" applyAlignment="1">
      <alignment horizontal="left"/>
    </xf>
    <xf numFmtId="0" fontId="9" fillId="2" borderId="3" xfId="1" applyFont="1" applyBorder="1" applyAlignment="1">
      <alignment horizontal="center"/>
    </xf>
    <xf numFmtId="0" fontId="1" fillId="6" borderId="3" xfId="7" applyBorder="1"/>
    <xf numFmtId="164" fontId="1" fillId="8" borderId="3" xfId="9" applyNumberFormat="1" applyBorder="1"/>
    <xf numFmtId="164" fontId="1" fillId="7" borderId="3" xfId="8" applyNumberFormat="1" applyBorder="1"/>
    <xf numFmtId="164" fontId="1" fillId="9" borderId="3" xfId="10" applyNumberFormat="1" applyBorder="1"/>
    <xf numFmtId="164" fontId="3" fillId="3" borderId="3" xfId="2" applyNumberFormat="1" applyBorder="1"/>
    <xf numFmtId="164" fontId="1" fillId="10" borderId="3" xfId="11" applyNumberFormat="1" applyBorder="1"/>
    <xf numFmtId="164" fontId="5" fillId="11" borderId="3" xfId="4" applyNumberFormat="1" applyFill="1" applyBorder="1"/>
    <xf numFmtId="0" fontId="10" fillId="0" borderId="0" xfId="0" applyFont="1" applyAlignment="1"/>
    <xf numFmtId="14" fontId="0" fillId="0" borderId="0" xfId="0" applyNumberFormat="1"/>
    <xf numFmtId="0" fontId="10" fillId="0" borderId="0" xfId="0" applyFont="1" applyAlignment="1">
      <alignment horizontal="center"/>
    </xf>
  </cellXfs>
  <cellStyles count="12">
    <cellStyle name="20% - Accent1" xfId="7" builtinId="30"/>
    <cellStyle name="20% - Accent2" xfId="8" builtinId="34"/>
    <cellStyle name="20% - Accent3" xfId="9" builtinId="38"/>
    <cellStyle name="20% - Accent4" xfId="10" builtinId="42"/>
    <cellStyle name="20% - Accent5" xfId="11" builtinId="46"/>
    <cellStyle name="Bad" xfId="2" builtinId="27"/>
    <cellStyle name="Explanatory Text" xfId="6" builtinId="53"/>
    <cellStyle name="Good" xfId="1" builtinId="26"/>
    <cellStyle name="Normal" xfId="0" builtinId="0"/>
    <cellStyle name="Note" xfId="5" builtinId="10"/>
    <cellStyle name="Output" xfId="3" builtinId="21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zoomScale="80" workbookViewId="0">
      <selection activeCell="J33" sqref="J33"/>
    </sheetView>
  </sheetViews>
  <sheetFormatPr defaultRowHeight="14.4" x14ac:dyDescent="0.3"/>
  <cols>
    <col min="2" max="2" width="19.21875" customWidth="1"/>
    <col min="3" max="3" width="18.109375" customWidth="1"/>
    <col min="4" max="4" width="17.5546875" customWidth="1"/>
    <col min="5" max="5" width="19.44140625" customWidth="1"/>
    <col min="6" max="6" width="21.44140625" customWidth="1"/>
    <col min="7" max="7" width="19.44140625" customWidth="1"/>
    <col min="8" max="8" width="18.5546875" customWidth="1"/>
    <col min="9" max="9" width="23" customWidth="1"/>
    <col min="10" max="10" width="19.109375" customWidth="1"/>
    <col min="11" max="11" width="1.77734375" customWidth="1"/>
    <col min="12" max="12" width="10.88671875" customWidth="1"/>
    <col min="14" max="14" width="14.5546875" bestFit="1" customWidth="1"/>
  </cols>
  <sheetData>
    <row r="1" spans="1:15" ht="18" x14ac:dyDescent="0.35">
      <c r="A1" s="24" t="s">
        <v>0</v>
      </c>
      <c r="B1" s="24"/>
      <c r="C1" s="24"/>
      <c r="D1" s="4"/>
      <c r="E1" s="4"/>
      <c r="F1" s="22" t="s">
        <v>1</v>
      </c>
      <c r="G1" s="5"/>
      <c r="H1" s="5"/>
      <c r="I1" s="5"/>
      <c r="J1" s="5"/>
      <c r="K1" s="4"/>
      <c r="L1" s="4"/>
      <c r="M1" s="22" t="s">
        <v>2</v>
      </c>
      <c r="N1" s="22"/>
      <c r="O1" s="5"/>
    </row>
    <row r="2" spans="1:15" x14ac:dyDescent="0.3">
      <c r="M2" s="1"/>
      <c r="N2" s="1"/>
      <c r="O2" s="1"/>
    </row>
    <row r="4" spans="1:15" x14ac:dyDescent="0.3">
      <c r="A4" s="3" t="s">
        <v>3</v>
      </c>
      <c r="B4" s="1"/>
      <c r="C4" s="1"/>
      <c r="D4" s="1"/>
      <c r="E4" s="1"/>
      <c r="F4" s="1"/>
      <c r="G4" s="1"/>
      <c r="H4" s="1"/>
      <c r="I4" s="1"/>
      <c r="J4" s="1"/>
      <c r="L4" s="7" t="s">
        <v>5</v>
      </c>
      <c r="M4" s="10">
        <v>0.08</v>
      </c>
      <c r="N4" s="7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L5" s="7" t="s">
        <v>6</v>
      </c>
      <c r="M5" s="10">
        <v>0.14000000000000001</v>
      </c>
      <c r="N5" s="7"/>
    </row>
    <row r="6" spans="1:15" ht="15.6" x14ac:dyDescent="0.3">
      <c r="A6" s="14" t="s">
        <v>4</v>
      </c>
      <c r="B6" s="14" t="s">
        <v>14</v>
      </c>
      <c r="C6" s="14" t="s">
        <v>15</v>
      </c>
      <c r="D6" s="14" t="s">
        <v>16</v>
      </c>
      <c r="E6" s="14" t="s">
        <v>27</v>
      </c>
      <c r="F6" s="14" t="s">
        <v>17</v>
      </c>
      <c r="G6" s="14" t="s">
        <v>18</v>
      </c>
      <c r="H6" s="14" t="s">
        <v>19</v>
      </c>
      <c r="I6" s="14" t="s">
        <v>20</v>
      </c>
      <c r="J6" s="14" t="s">
        <v>21</v>
      </c>
      <c r="L6" s="7" t="s">
        <v>7</v>
      </c>
      <c r="M6" s="10">
        <v>0.04</v>
      </c>
      <c r="N6" s="7"/>
    </row>
    <row r="7" spans="1:15" x14ac:dyDescent="0.3">
      <c r="A7" s="15">
        <v>2020</v>
      </c>
      <c r="B7" s="17">
        <v>1000000</v>
      </c>
      <c r="C7" s="17">
        <v>600000</v>
      </c>
      <c r="D7" s="16">
        <f>B7*0.3</f>
        <v>300000</v>
      </c>
      <c r="E7" s="16">
        <f>C7*0.3</f>
        <v>180000</v>
      </c>
      <c r="F7" s="18">
        <f>D7+E7</f>
        <v>480000</v>
      </c>
      <c r="G7" s="19">
        <f>F7</f>
        <v>480000</v>
      </c>
      <c r="H7" s="20">
        <f>G7*(10.6/100)</f>
        <v>50880</v>
      </c>
      <c r="I7" s="21">
        <v>0</v>
      </c>
      <c r="J7" s="19">
        <f>G7+H7-I7</f>
        <v>530880</v>
      </c>
      <c r="L7" s="7"/>
      <c r="M7" s="7"/>
      <c r="N7" s="7"/>
    </row>
    <row r="8" spans="1:15" x14ac:dyDescent="0.3">
      <c r="A8" s="15">
        <v>2021</v>
      </c>
      <c r="B8" s="17">
        <f>B7+(B7*0.05)</f>
        <v>1050000</v>
      </c>
      <c r="C8" s="17">
        <f>C7+(C7*0.08)</f>
        <v>648000</v>
      </c>
      <c r="D8" s="16">
        <f>B8*0.3</f>
        <v>315000</v>
      </c>
      <c r="E8" s="16">
        <f t="shared" ref="E8:E27" si="0">C8*0.3</f>
        <v>194400</v>
      </c>
      <c r="F8" s="18">
        <f t="shared" ref="F8:F27" si="1">D8+E8</f>
        <v>509400</v>
      </c>
      <c r="G8" s="19">
        <f>J7+F8</f>
        <v>1040280</v>
      </c>
      <c r="H8" s="20">
        <f t="shared" ref="H8:H27" si="2">G8*(10.6/100)</f>
        <v>110269.68</v>
      </c>
      <c r="I8" s="21">
        <v>0</v>
      </c>
      <c r="J8" s="19">
        <f t="shared" ref="J8:J27" si="3">G8+H8-I8</f>
        <v>1150549.68</v>
      </c>
      <c r="L8" s="7" t="s">
        <v>8</v>
      </c>
      <c r="M8" s="7"/>
      <c r="N8" s="7"/>
    </row>
    <row r="9" spans="1:15" x14ac:dyDescent="0.3">
      <c r="A9" s="15">
        <v>2022</v>
      </c>
      <c r="B9" s="17">
        <f t="shared" ref="B9:B27" si="4">B8+(B8*0.05)</f>
        <v>1102500</v>
      </c>
      <c r="C9" s="17">
        <f t="shared" ref="C9:C27" si="5">C8+(C8*0.08)</f>
        <v>699840</v>
      </c>
      <c r="D9" s="16">
        <f t="shared" ref="D9:D27" si="6">B9*0.3</f>
        <v>330750</v>
      </c>
      <c r="E9" s="16">
        <f t="shared" si="0"/>
        <v>209952</v>
      </c>
      <c r="F9" s="18">
        <f t="shared" si="1"/>
        <v>540702</v>
      </c>
      <c r="G9" s="19">
        <f t="shared" ref="G9:G27" si="7">J8+F9</f>
        <v>1691251.68</v>
      </c>
      <c r="H9" s="20">
        <f t="shared" si="2"/>
        <v>179272.67807999998</v>
      </c>
      <c r="I9" s="21">
        <v>0</v>
      </c>
      <c r="J9" s="19">
        <f t="shared" si="3"/>
        <v>1870524.3580799999</v>
      </c>
      <c r="L9" s="7"/>
      <c r="M9" s="7"/>
      <c r="N9" s="7"/>
    </row>
    <row r="10" spans="1:15" x14ac:dyDescent="0.3">
      <c r="A10" s="15">
        <v>2023</v>
      </c>
      <c r="B10" s="17">
        <f t="shared" si="4"/>
        <v>1157625</v>
      </c>
      <c r="C10" s="17">
        <f t="shared" si="5"/>
        <v>755827.19999999995</v>
      </c>
      <c r="D10" s="16">
        <f t="shared" si="6"/>
        <v>347287.5</v>
      </c>
      <c r="E10" s="16">
        <f t="shared" si="0"/>
        <v>226748.15999999997</v>
      </c>
      <c r="F10" s="18">
        <f t="shared" si="1"/>
        <v>574035.65999999992</v>
      </c>
      <c r="G10" s="19">
        <f t="shared" si="7"/>
        <v>2444560.0180799998</v>
      </c>
      <c r="H10" s="20">
        <f t="shared" si="2"/>
        <v>259123.36191647997</v>
      </c>
      <c r="I10" s="21">
        <f>N26</f>
        <v>952812.80000000028</v>
      </c>
      <c r="J10" s="19">
        <f t="shared" si="3"/>
        <v>1750870.5799964797</v>
      </c>
      <c r="L10" s="7" t="s">
        <v>9</v>
      </c>
      <c r="M10" s="7"/>
      <c r="N10" s="7"/>
    </row>
    <row r="11" spans="1:15" x14ac:dyDescent="0.3">
      <c r="A11" s="15">
        <v>2024</v>
      </c>
      <c r="B11" s="17">
        <f t="shared" si="4"/>
        <v>1215506.25</v>
      </c>
      <c r="C11" s="17">
        <f t="shared" si="5"/>
        <v>816293.37599999993</v>
      </c>
      <c r="D11" s="16">
        <f t="shared" si="6"/>
        <v>364651.875</v>
      </c>
      <c r="E11" s="16">
        <f t="shared" si="0"/>
        <v>244888.01279999997</v>
      </c>
      <c r="F11" s="18">
        <f t="shared" si="1"/>
        <v>609539.88779999991</v>
      </c>
      <c r="G11" s="19">
        <f t="shared" si="7"/>
        <v>2360410.4677964794</v>
      </c>
      <c r="H11" s="20">
        <f t="shared" si="2"/>
        <v>250203.50958642681</v>
      </c>
      <c r="I11" s="21">
        <v>0</v>
      </c>
      <c r="J11" s="19">
        <f t="shared" si="3"/>
        <v>2610613.9773829062</v>
      </c>
    </row>
    <row r="12" spans="1:15" x14ac:dyDescent="0.3">
      <c r="A12" s="15">
        <v>2025</v>
      </c>
      <c r="B12" s="17">
        <f t="shared" si="4"/>
        <v>1276281.5625</v>
      </c>
      <c r="C12" s="17">
        <f t="shared" si="5"/>
        <v>881596.84607999993</v>
      </c>
      <c r="D12" s="16">
        <f t="shared" si="6"/>
        <v>382884.46875</v>
      </c>
      <c r="E12" s="16">
        <f t="shared" si="0"/>
        <v>264479.05382399994</v>
      </c>
      <c r="F12" s="18">
        <f t="shared" si="1"/>
        <v>647363.52257399994</v>
      </c>
      <c r="G12" s="19">
        <f t="shared" si="7"/>
        <v>3257977.4999569063</v>
      </c>
      <c r="H12" s="20">
        <f t="shared" si="2"/>
        <v>345345.61499543209</v>
      </c>
      <c r="I12" s="21">
        <v>1500000</v>
      </c>
      <c r="J12" s="19">
        <f t="shared" si="3"/>
        <v>2103323.1149523384</v>
      </c>
      <c r="L12" s="11" t="s">
        <v>10</v>
      </c>
      <c r="M12" s="11" t="s">
        <v>11</v>
      </c>
      <c r="N12" s="11" t="s">
        <v>12</v>
      </c>
      <c r="O12" s="11" t="s">
        <v>13</v>
      </c>
    </row>
    <row r="13" spans="1:15" x14ac:dyDescent="0.3">
      <c r="A13" s="15">
        <v>2026</v>
      </c>
      <c r="B13" s="17">
        <f t="shared" si="4"/>
        <v>1340095.640625</v>
      </c>
      <c r="C13" s="17">
        <f t="shared" si="5"/>
        <v>952124.59376639989</v>
      </c>
      <c r="D13" s="16">
        <f t="shared" si="6"/>
        <v>402028.69218750001</v>
      </c>
      <c r="E13" s="16">
        <f t="shared" si="0"/>
        <v>285637.37812991993</v>
      </c>
      <c r="F13" s="18">
        <f t="shared" si="1"/>
        <v>687666.07031741994</v>
      </c>
      <c r="G13" s="19">
        <f t="shared" si="7"/>
        <v>2790989.1852697581</v>
      </c>
      <c r="H13" s="20">
        <f t="shared" si="2"/>
        <v>295844.85363859433</v>
      </c>
      <c r="I13" s="21">
        <v>0</v>
      </c>
      <c r="J13" s="19">
        <f t="shared" si="3"/>
        <v>3086834.0389083526</v>
      </c>
      <c r="L13" s="11" t="s">
        <v>6</v>
      </c>
      <c r="M13" s="11">
        <v>14</v>
      </c>
      <c r="N13" s="11">
        <v>0.5</v>
      </c>
      <c r="O13" s="11">
        <v>7</v>
      </c>
    </row>
    <row r="14" spans="1:15" x14ac:dyDescent="0.3">
      <c r="A14" s="15">
        <v>2027</v>
      </c>
      <c r="B14" s="17">
        <f t="shared" si="4"/>
        <v>1407100.42265625</v>
      </c>
      <c r="C14" s="17">
        <f t="shared" si="5"/>
        <v>1028294.5612677119</v>
      </c>
      <c r="D14" s="16">
        <f t="shared" si="6"/>
        <v>422130.12679687497</v>
      </c>
      <c r="E14" s="16">
        <f t="shared" si="0"/>
        <v>308488.36838031356</v>
      </c>
      <c r="F14" s="18">
        <f t="shared" si="1"/>
        <v>730618.49517718854</v>
      </c>
      <c r="G14" s="19">
        <f t="shared" si="7"/>
        <v>3817452.534085541</v>
      </c>
      <c r="H14" s="20">
        <f t="shared" si="2"/>
        <v>404649.96861306735</v>
      </c>
      <c r="I14" s="21">
        <v>0</v>
      </c>
      <c r="J14" s="19">
        <f t="shared" si="3"/>
        <v>4222102.5026986087</v>
      </c>
      <c r="L14" s="11" t="s">
        <v>5</v>
      </c>
      <c r="M14" s="11">
        <v>8</v>
      </c>
      <c r="N14" s="11">
        <v>0.4</v>
      </c>
      <c r="O14" s="11">
        <v>3.2</v>
      </c>
    </row>
    <row r="15" spans="1:15" x14ac:dyDescent="0.3">
      <c r="A15" s="15">
        <v>2028</v>
      </c>
      <c r="B15" s="17">
        <f t="shared" si="4"/>
        <v>1477455.4437890626</v>
      </c>
      <c r="C15" s="17">
        <f t="shared" si="5"/>
        <v>1110558.1261691288</v>
      </c>
      <c r="D15" s="16">
        <f t="shared" si="6"/>
        <v>443236.63313671877</v>
      </c>
      <c r="E15" s="16">
        <f t="shared" si="0"/>
        <v>333167.43785073864</v>
      </c>
      <c r="F15" s="18">
        <f t="shared" si="1"/>
        <v>776404.07098745741</v>
      </c>
      <c r="G15" s="19">
        <f t="shared" si="7"/>
        <v>4998506.5736860661</v>
      </c>
      <c r="H15" s="20">
        <f t="shared" si="2"/>
        <v>529841.69681072293</v>
      </c>
      <c r="I15" s="21">
        <v>0</v>
      </c>
      <c r="J15" s="19">
        <f t="shared" si="3"/>
        <v>5528348.2704967894</v>
      </c>
      <c r="L15" s="11" t="s">
        <v>7</v>
      </c>
      <c r="M15" s="11">
        <v>4</v>
      </c>
      <c r="N15" s="11">
        <v>0.1</v>
      </c>
      <c r="O15" s="11">
        <v>0.4</v>
      </c>
    </row>
    <row r="16" spans="1:15" x14ac:dyDescent="0.3">
      <c r="A16" s="15">
        <v>2029</v>
      </c>
      <c r="B16" s="17">
        <f t="shared" si="4"/>
        <v>1551328.2159785158</v>
      </c>
      <c r="C16" s="17">
        <f t="shared" si="5"/>
        <v>1199402.7762626591</v>
      </c>
      <c r="D16" s="16">
        <f t="shared" si="6"/>
        <v>465398.46479355474</v>
      </c>
      <c r="E16" s="16">
        <f t="shared" si="0"/>
        <v>359820.83287879772</v>
      </c>
      <c r="F16" s="18">
        <f t="shared" si="1"/>
        <v>825219.29767235252</v>
      </c>
      <c r="G16" s="19">
        <f t="shared" si="7"/>
        <v>6353567.5681691421</v>
      </c>
      <c r="H16" s="20">
        <f t="shared" si="2"/>
        <v>673478.16222592909</v>
      </c>
      <c r="I16" s="21">
        <v>0</v>
      </c>
      <c r="J16" s="19">
        <f t="shared" si="3"/>
        <v>7027045.7303950712</v>
      </c>
      <c r="L16" s="11"/>
      <c r="M16" s="11"/>
      <c r="N16" s="11"/>
      <c r="O16" s="11">
        <v>10.6</v>
      </c>
    </row>
    <row r="17" spans="1:14" x14ac:dyDescent="0.3">
      <c r="A17" s="15">
        <v>2030</v>
      </c>
      <c r="B17" s="17">
        <f t="shared" si="4"/>
        <v>1628894.6267774417</v>
      </c>
      <c r="C17" s="17">
        <f t="shared" si="5"/>
        <v>1295354.9983636718</v>
      </c>
      <c r="D17" s="16">
        <f t="shared" si="6"/>
        <v>488668.38803323248</v>
      </c>
      <c r="E17" s="16">
        <f t="shared" si="0"/>
        <v>388606.49950910156</v>
      </c>
      <c r="F17" s="18">
        <f t="shared" si="1"/>
        <v>877274.88754233404</v>
      </c>
      <c r="G17" s="19">
        <f t="shared" si="7"/>
        <v>7904320.6179374056</v>
      </c>
      <c r="H17" s="20">
        <f t="shared" si="2"/>
        <v>837857.98550136492</v>
      </c>
      <c r="I17" s="21">
        <v>0</v>
      </c>
      <c r="J17" s="19">
        <f t="shared" si="3"/>
        <v>8742178.6034387704</v>
      </c>
    </row>
    <row r="18" spans="1:14" x14ac:dyDescent="0.3">
      <c r="A18" s="15">
        <v>2031</v>
      </c>
      <c r="B18" s="17">
        <f t="shared" si="4"/>
        <v>1710339.3581163138</v>
      </c>
      <c r="C18" s="17">
        <f t="shared" si="5"/>
        <v>1398983.3982327655</v>
      </c>
      <c r="D18" s="16">
        <f t="shared" si="6"/>
        <v>513101.80743489414</v>
      </c>
      <c r="E18" s="16">
        <f t="shared" si="0"/>
        <v>419695.01946982963</v>
      </c>
      <c r="F18" s="18">
        <f t="shared" si="1"/>
        <v>932796.82690472377</v>
      </c>
      <c r="G18" s="19">
        <f t="shared" si="7"/>
        <v>9674975.4303434938</v>
      </c>
      <c r="H18" s="20">
        <f t="shared" si="2"/>
        <v>1025547.3956164103</v>
      </c>
      <c r="I18" s="21">
        <v>0</v>
      </c>
      <c r="J18" s="19">
        <f t="shared" si="3"/>
        <v>10700522.825959904</v>
      </c>
    </row>
    <row r="19" spans="1:14" x14ac:dyDescent="0.3">
      <c r="A19" s="15">
        <v>2032</v>
      </c>
      <c r="B19" s="17">
        <f t="shared" si="4"/>
        <v>1795856.3260221295</v>
      </c>
      <c r="C19" s="17">
        <f t="shared" si="5"/>
        <v>1510902.0700913868</v>
      </c>
      <c r="D19" s="16">
        <f t="shared" si="6"/>
        <v>538756.89780663885</v>
      </c>
      <c r="E19" s="16">
        <f t="shared" si="0"/>
        <v>453270.62102741603</v>
      </c>
      <c r="F19" s="18">
        <f t="shared" si="1"/>
        <v>992027.51883405494</v>
      </c>
      <c r="G19" s="19">
        <f t="shared" si="7"/>
        <v>11692550.344793959</v>
      </c>
      <c r="H19" s="20">
        <f t="shared" si="2"/>
        <v>1239410.3365481596</v>
      </c>
      <c r="I19" s="21">
        <v>0</v>
      </c>
      <c r="J19" s="19">
        <f t="shared" si="3"/>
        <v>12931960.681342117</v>
      </c>
      <c r="L19" s="8" t="s">
        <v>23</v>
      </c>
      <c r="M19" s="8"/>
      <c r="N19" s="8"/>
    </row>
    <row r="20" spans="1:14" x14ac:dyDescent="0.3">
      <c r="A20" s="15">
        <v>2033</v>
      </c>
      <c r="B20" s="17">
        <f t="shared" si="4"/>
        <v>1885649.142323236</v>
      </c>
      <c r="C20" s="17">
        <f t="shared" si="5"/>
        <v>1631774.2356986976</v>
      </c>
      <c r="D20" s="16">
        <f t="shared" si="6"/>
        <v>565694.74269697082</v>
      </c>
      <c r="E20" s="16">
        <f t="shared" si="0"/>
        <v>489532.27070960926</v>
      </c>
      <c r="F20" s="18">
        <f t="shared" si="1"/>
        <v>1055227.0134065801</v>
      </c>
      <c r="G20" s="19">
        <f t="shared" si="7"/>
        <v>13987187.694748698</v>
      </c>
      <c r="H20" s="20">
        <f t="shared" si="2"/>
        <v>1482641.8956433618</v>
      </c>
      <c r="I20" s="21">
        <v>0</v>
      </c>
      <c r="J20" s="19">
        <f t="shared" si="3"/>
        <v>15469829.590392061</v>
      </c>
      <c r="L20" s="8" t="s">
        <v>24</v>
      </c>
      <c r="M20" s="8">
        <v>2023</v>
      </c>
      <c r="N20" s="9">
        <v>800000</v>
      </c>
    </row>
    <row r="21" spans="1:14" x14ac:dyDescent="0.3">
      <c r="A21" s="15">
        <v>2034</v>
      </c>
      <c r="B21" s="17">
        <f t="shared" si="4"/>
        <v>1979931.5994393977</v>
      </c>
      <c r="C21" s="17">
        <f t="shared" si="5"/>
        <v>1762316.1745545934</v>
      </c>
      <c r="D21" s="16">
        <f t="shared" si="6"/>
        <v>593979.47983181931</v>
      </c>
      <c r="E21" s="16">
        <f t="shared" si="0"/>
        <v>528694.85236637795</v>
      </c>
      <c r="F21" s="18">
        <f t="shared" si="1"/>
        <v>1122674.3321981973</v>
      </c>
      <c r="G21" s="19">
        <f t="shared" si="7"/>
        <v>16592503.922590258</v>
      </c>
      <c r="H21" s="20">
        <f t="shared" si="2"/>
        <v>1758805.4157945672</v>
      </c>
      <c r="I21" s="21">
        <v>0</v>
      </c>
      <c r="J21" s="19">
        <f t="shared" si="3"/>
        <v>18351309.338384826</v>
      </c>
      <c r="L21" s="8" t="s">
        <v>25</v>
      </c>
      <c r="M21" s="8">
        <v>2035</v>
      </c>
      <c r="N21" s="9">
        <v>2500000</v>
      </c>
    </row>
    <row r="22" spans="1:14" x14ac:dyDescent="0.3">
      <c r="A22" s="15">
        <v>2035</v>
      </c>
      <c r="B22" s="17">
        <f t="shared" si="4"/>
        <v>2078928.1794113675</v>
      </c>
      <c r="C22" s="17">
        <f t="shared" si="5"/>
        <v>1903301.4685189608</v>
      </c>
      <c r="D22" s="16">
        <f t="shared" si="6"/>
        <v>623678.45382341021</v>
      </c>
      <c r="E22" s="16">
        <f t="shared" si="0"/>
        <v>570990.44055568823</v>
      </c>
      <c r="F22" s="18">
        <f t="shared" si="1"/>
        <v>1194668.8943790984</v>
      </c>
      <c r="G22" s="19">
        <f t="shared" si="7"/>
        <v>19545978.232763924</v>
      </c>
      <c r="H22" s="20">
        <f t="shared" si="2"/>
        <v>2071873.6926729758</v>
      </c>
      <c r="I22" s="21">
        <f>N27</f>
        <v>5991395.4827492312</v>
      </c>
      <c r="J22" s="19">
        <f t="shared" si="3"/>
        <v>15626456.442687668</v>
      </c>
      <c r="L22" s="8" t="s">
        <v>26</v>
      </c>
      <c r="M22" s="8">
        <v>2039</v>
      </c>
      <c r="N22" s="9">
        <v>5000000</v>
      </c>
    </row>
    <row r="23" spans="1:14" x14ac:dyDescent="0.3">
      <c r="A23" s="15">
        <v>2036</v>
      </c>
      <c r="B23" s="17">
        <f t="shared" si="4"/>
        <v>2182874.5883819358</v>
      </c>
      <c r="C23" s="17">
        <f t="shared" si="5"/>
        <v>2055565.5860004777</v>
      </c>
      <c r="D23" s="16">
        <f t="shared" si="6"/>
        <v>654862.37651458068</v>
      </c>
      <c r="E23" s="16">
        <f t="shared" si="0"/>
        <v>616669.67580014328</v>
      </c>
      <c r="F23" s="18">
        <f t="shared" si="1"/>
        <v>1271532.0523147238</v>
      </c>
      <c r="G23" s="19">
        <f t="shared" si="7"/>
        <v>16897988.495002393</v>
      </c>
      <c r="H23" s="20">
        <f t="shared" si="2"/>
        <v>1791186.7804702537</v>
      </c>
      <c r="I23" s="21">
        <v>0</v>
      </c>
      <c r="J23" s="19">
        <f t="shared" si="3"/>
        <v>18689175.275472645</v>
      </c>
      <c r="L23" s="8"/>
      <c r="M23" s="8"/>
      <c r="N23" s="9"/>
    </row>
    <row r="24" spans="1:14" x14ac:dyDescent="0.3">
      <c r="A24" s="15">
        <v>2037</v>
      </c>
      <c r="B24" s="17">
        <f t="shared" si="4"/>
        <v>2292018.3178010327</v>
      </c>
      <c r="C24" s="17">
        <f t="shared" si="5"/>
        <v>2220010.8328805161</v>
      </c>
      <c r="D24" s="16">
        <f t="shared" si="6"/>
        <v>687605.4953403098</v>
      </c>
      <c r="E24" s="16">
        <f t="shared" si="0"/>
        <v>666003.24986415484</v>
      </c>
      <c r="F24" s="18">
        <f t="shared" si="1"/>
        <v>1353608.7452044645</v>
      </c>
      <c r="G24" s="19">
        <f t="shared" si="7"/>
        <v>20042784.020677108</v>
      </c>
      <c r="H24" s="20">
        <f t="shared" si="2"/>
        <v>2124535.1061917734</v>
      </c>
      <c r="I24" s="21">
        <v>0</v>
      </c>
      <c r="J24" s="19">
        <f t="shared" si="3"/>
        <v>22167319.126868881</v>
      </c>
      <c r="L24" s="8" t="s">
        <v>22</v>
      </c>
      <c r="M24" s="8"/>
      <c r="N24" s="9"/>
    </row>
    <row r="25" spans="1:14" x14ac:dyDescent="0.3">
      <c r="A25" s="15">
        <v>2038</v>
      </c>
      <c r="B25" s="17">
        <f t="shared" si="4"/>
        <v>2406619.2336910842</v>
      </c>
      <c r="C25" s="17">
        <f t="shared" si="5"/>
        <v>2397611.6995109571</v>
      </c>
      <c r="D25" s="16">
        <f t="shared" si="6"/>
        <v>721985.77010732528</v>
      </c>
      <c r="E25" s="16">
        <f t="shared" si="0"/>
        <v>719283.50985328713</v>
      </c>
      <c r="F25" s="18">
        <f t="shared" si="1"/>
        <v>1441269.2799606123</v>
      </c>
      <c r="G25" s="19">
        <f t="shared" si="7"/>
        <v>23608588.406829495</v>
      </c>
      <c r="H25" s="20">
        <f t="shared" si="2"/>
        <v>2502510.3711239262</v>
      </c>
      <c r="I25" s="21">
        <v>0</v>
      </c>
      <c r="J25" s="19">
        <f t="shared" si="3"/>
        <v>26111098.77795342</v>
      </c>
      <c r="L25" s="8"/>
      <c r="M25" s="8"/>
      <c r="N25" s="9"/>
    </row>
    <row r="26" spans="1:14" x14ac:dyDescent="0.3">
      <c r="A26" s="15">
        <v>2039</v>
      </c>
      <c r="B26" s="17">
        <f t="shared" si="4"/>
        <v>2526950.1953756385</v>
      </c>
      <c r="C26" s="17">
        <f t="shared" si="5"/>
        <v>2589420.6354718339</v>
      </c>
      <c r="D26" s="16">
        <f t="shared" si="6"/>
        <v>758085.05861269159</v>
      </c>
      <c r="E26" s="16">
        <f t="shared" si="0"/>
        <v>776826.19064155011</v>
      </c>
      <c r="F26" s="18">
        <f t="shared" si="1"/>
        <v>1534911.2492542416</v>
      </c>
      <c r="G26" s="19">
        <f t="shared" si="7"/>
        <v>27646010.027207661</v>
      </c>
      <c r="H26" s="20">
        <f t="shared" si="2"/>
        <v>2930477.0628840122</v>
      </c>
      <c r="I26" s="21">
        <f>N28</f>
        <v>15127997.510437964</v>
      </c>
      <c r="J26" s="19">
        <f t="shared" si="3"/>
        <v>15448489.579653712</v>
      </c>
      <c r="L26" s="8" t="s">
        <v>24</v>
      </c>
      <c r="M26" s="8">
        <v>2023</v>
      </c>
      <c r="N26" s="9">
        <f>N20*POWER(1.06,3)</f>
        <v>952812.80000000028</v>
      </c>
    </row>
    <row r="27" spans="1:14" x14ac:dyDescent="0.3">
      <c r="A27" s="15">
        <v>2040</v>
      </c>
      <c r="B27" s="17">
        <f t="shared" si="4"/>
        <v>2653297.7051444203</v>
      </c>
      <c r="C27" s="17">
        <f t="shared" si="5"/>
        <v>2796574.2863095808</v>
      </c>
      <c r="D27" s="16">
        <f t="shared" si="6"/>
        <v>795989.31154332601</v>
      </c>
      <c r="E27" s="16">
        <f t="shared" si="0"/>
        <v>838972.28589287424</v>
      </c>
      <c r="F27" s="18">
        <f t="shared" si="1"/>
        <v>1634961.5974362004</v>
      </c>
      <c r="G27" s="19">
        <f t="shared" si="7"/>
        <v>17083451.177089911</v>
      </c>
      <c r="H27" s="20">
        <f t="shared" si="2"/>
        <v>1810845.8247715305</v>
      </c>
      <c r="I27" s="21">
        <v>0</v>
      </c>
      <c r="J27" s="19">
        <f t="shared" si="3"/>
        <v>18894297.001861442</v>
      </c>
      <c r="L27" s="8" t="s">
        <v>25</v>
      </c>
      <c r="M27" s="8">
        <v>2035</v>
      </c>
      <c r="N27" s="9">
        <f>N21*POWER(1.06,15)</f>
        <v>5991395.4827492312</v>
      </c>
    </row>
    <row r="28" spans="1:14" x14ac:dyDescent="0.3">
      <c r="L28" s="8" t="s">
        <v>26</v>
      </c>
      <c r="M28" s="8">
        <v>2039</v>
      </c>
      <c r="N28" s="9">
        <f>N22*POWER(1.06,19)</f>
        <v>15127997.510437964</v>
      </c>
    </row>
    <row r="29" spans="1:14" x14ac:dyDescent="0.3">
      <c r="N29" s="2"/>
    </row>
    <row r="30" spans="1:14" x14ac:dyDescent="0.3">
      <c r="I30" s="12" t="s">
        <v>28</v>
      </c>
      <c r="J30" s="13">
        <f>J27</f>
        <v>18894297.001861442</v>
      </c>
      <c r="N30" s="2"/>
    </row>
    <row r="31" spans="1:14" x14ac:dyDescent="0.3">
      <c r="N31" s="2"/>
    </row>
    <row r="32" spans="1:14" x14ac:dyDescent="0.3">
      <c r="N32" s="2"/>
    </row>
    <row r="33" spans="1:14" x14ac:dyDescent="0.3">
      <c r="A33" t="s">
        <v>29</v>
      </c>
      <c r="B33" s="23">
        <v>44026</v>
      </c>
      <c r="N33" s="2"/>
    </row>
    <row r="34" spans="1:14" x14ac:dyDescent="0.3">
      <c r="A34" t="s">
        <v>30</v>
      </c>
      <c r="B34" s="6" t="s">
        <v>31</v>
      </c>
      <c r="N34" s="2"/>
    </row>
    <row r="35" spans="1:14" x14ac:dyDescent="0.3">
      <c r="A35" s="6" t="s">
        <v>34</v>
      </c>
      <c r="B35" t="s">
        <v>32</v>
      </c>
    </row>
    <row r="36" spans="1:14" x14ac:dyDescent="0.3">
      <c r="A36" s="6" t="s">
        <v>34</v>
      </c>
      <c r="B36" t="s">
        <v>33</v>
      </c>
    </row>
  </sheetData>
  <mergeCells count="1">
    <mergeCell ref="A1:C1"/>
  </mergeCells>
  <pageMargins left="0.7" right="0.7" top="0.75" bottom="0.75" header="0.3" footer="0.3"/>
  <pageSetup paperSize="26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cp:lastPrinted>2020-07-14T01:39:04Z</cp:lastPrinted>
  <dcterms:created xsi:type="dcterms:W3CDTF">2020-07-14T00:44:57Z</dcterms:created>
  <dcterms:modified xsi:type="dcterms:W3CDTF">2020-07-14T14:33:25Z</dcterms:modified>
</cp:coreProperties>
</file>