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fileSharing readOnlyRecommended="1"/>
  <workbookPr defaultThemeVersion="166925"/>
  <xr:revisionPtr revIDLastSave="236" documentId="11_F0EEC8336CC49322454DA058D82362A8ADA839C9" xr6:coauthVersionLast="47" xr6:coauthVersionMax="47" xr10:uidLastSave="{B05FA8C4-155C-4492-8F15-BBBC50C2BFAB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5" i="1"/>
  <c r="E34" i="1"/>
  <c r="E33" i="1"/>
  <c r="E32" i="1"/>
  <c r="B33" i="1"/>
  <c r="E31" i="1"/>
  <c r="E30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4" i="1"/>
  <c r="K24" i="1"/>
  <c r="G15" i="1"/>
  <c r="G16" i="1"/>
  <c r="G17" i="1"/>
  <c r="G18" i="1"/>
  <c r="G19" i="1"/>
  <c r="G20" i="1"/>
  <c r="G21" i="1"/>
  <c r="G24" i="1"/>
  <c r="K14" i="1"/>
  <c r="J14" i="1"/>
  <c r="G14" i="1"/>
  <c r="J13" i="1"/>
  <c r="K13" i="1" s="1"/>
  <c r="G13" i="1"/>
  <c r="J12" i="1"/>
  <c r="K12" i="1" s="1"/>
  <c r="G12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6" i="1"/>
  <c r="K6" i="1" s="1"/>
  <c r="G6" i="1"/>
  <c r="J5" i="1"/>
  <c r="K5" i="1" s="1"/>
  <c r="G5" i="1"/>
  <c r="B32" i="1" l="1"/>
  <c r="B31" i="1"/>
  <c r="B30" i="1"/>
</calcChain>
</file>

<file path=xl/sharedStrings.xml><?xml version="1.0" encoding="utf-8"?>
<sst xmlns="http://schemas.openxmlformats.org/spreadsheetml/2006/main" count="55" uniqueCount="34">
  <si>
    <t>Name</t>
  </si>
  <si>
    <t>PIN</t>
  </si>
  <si>
    <t>Date</t>
  </si>
  <si>
    <t>No.</t>
  </si>
  <si>
    <t>Ord.</t>
  </si>
  <si>
    <t>Target</t>
  </si>
  <si>
    <t>Label (6 chr)</t>
  </si>
  <si>
    <t>Electrode</t>
  </si>
  <si>
    <t>Suggested</t>
  </si>
  <si>
    <t>Anchor</t>
  </si>
  <si>
    <t>Scalp-Dura</t>
  </si>
  <si>
    <t>Trajectory</t>
  </si>
  <si>
    <t>Tool len</t>
  </si>
  <si>
    <t>Drill depth</t>
  </si>
  <si>
    <t>Implanter</t>
  </si>
  <si>
    <t>Electrode label ("aborted" if skipped)</t>
  </si>
  <si>
    <t>-</t>
  </si>
  <si>
    <t>Right Reference</t>
  </si>
  <si>
    <t>n/a</t>
  </si>
  <si>
    <t>Left Reference</t>
  </si>
  <si>
    <t>Shopping List</t>
  </si>
  <si>
    <t>C-Arm Side:</t>
  </si>
  <si>
    <t>anchors</t>
  </si>
  <si>
    <t>electrodes</t>
  </si>
  <si>
    <t>Frame error:</t>
  </si>
  <si>
    <t>13 mm</t>
  </si>
  <si>
    <t xml:space="preserve">3 mm </t>
  </si>
  <si>
    <t>Subdermal:</t>
  </si>
  <si>
    <t>21 mm</t>
  </si>
  <si>
    <t xml:space="preserve">4 mm </t>
  </si>
  <si>
    <t>26 mm</t>
  </si>
  <si>
    <t xml:space="preserve">5 mm </t>
  </si>
  <si>
    <t>Research</t>
  </si>
  <si>
    <t xml:space="preserve">6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</si>
</sst>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0.0"/>
  </numFmts>
  <fonts count="10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color rgb="FF404040"/>
      <name val="Calibri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4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0" fillId="0" borderId="15" xfId="0" applyBorder="1" applyAlignment="1">
      <alignment horizontal="right" indent="3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2" borderId="3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1" fontId="7" fillId="2" borderId="23" xfId="0" applyNumberFormat="1" applyFont="1" applyFill="1" applyBorder="1" applyAlignment="1">
      <alignment horizontal="center"/>
    </xf>
    <xf numFmtId="165" fontId="8" fillId="0" borderId="23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/>
    </xf>
    <xf numFmtId="1" fontId="7" fillId="2" borderId="22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" fontId="7" fillId="2" borderId="27" xfId="0" applyNumberFormat="1" applyFont="1" applyFill="1" applyBorder="1" applyAlignment="1">
      <alignment horizontal="center"/>
    </xf>
    <xf numFmtId="0" fontId="5" fillId="0" borderId="29" xfId="0" applyFont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wrapText="1"/>
    </xf>
    <xf numFmtId="0" fontId="5" fillId="0" borderId="36" xfId="0" applyFont="1" applyBorder="1"/>
    <xf numFmtId="0" fontId="3" fillId="0" borderId="10" xfId="0" applyFont="1" applyBorder="1" applyAlignment="1">
      <alignment horizontal="left" indent="2"/>
    </xf>
    <xf numFmtId="0" fontId="6" fillId="0" borderId="0" xfId="0" applyFont="1" applyAlignment="1">
      <alignment horizontal="center"/>
    </xf>
    <xf numFmtId="0" fontId="5" fillId="0" borderId="37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indent="3"/>
    </xf>
    <xf numFmtId="0" fontId="0" fillId="0" borderId="15" xfId="0" applyBorder="1" applyAlignment="1">
      <alignment horizontal="center" vertical="center" indent="3"/>
    </xf>
    <xf numFmtId="0" fontId="0" fillId="0" borderId="13" xfId="0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4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3" fillId="0" borderId="45" xfId="0" applyFont="1" applyBorder="1" applyAlignment="1">
      <alignment horizontal="left" wrapText="1"/>
    </xf>
    <xf numFmtId="0" fontId="3" fillId="0" borderId="46" xfId="0" applyFont="1" applyBorder="1" applyAlignment="1">
      <alignment horizontal="left" wrapText="1"/>
    </xf>
    <xf numFmtId="0" fontId="3" fillId="0" borderId="43" xfId="0" applyFont="1" applyBorder="1" applyAlignment="1">
      <alignment horizontal="left" wrapText="1"/>
    </xf>
    <xf numFmtId="0" fontId="3" fillId="0" borderId="44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10" xfId="0" applyFont="1" applyBorder="1" applyAlignment="1">
      <alignment horizontal="left" indent="2"/>
    </xf>
    <xf numFmtId="0" fontId="3" fillId="0" borderId="10" xfId="0" applyFont="1" applyBorder="1" applyAlignment="1">
      <alignment horizontal="left" indent="4"/>
    </xf>
    <xf numFmtId="0" fontId="3" fillId="0" borderId="11" xfId="0" applyFont="1" applyBorder="1" applyAlignment="1">
      <alignment horizontal="left" indent="4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4" xfId="0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1" xfId="0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3" fillId="0" borderId="45" xfId="0" applyFont="1" applyBorder="1" applyAlignment="1">
      <alignment horizontal="right"/>
    </xf>
    <xf numFmtId="0" fontId="3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1508865</xdr:colOff>
      <xdr:row>0</xdr:row>
      <xdr:rowOff>15705</xdr:rowOff>
    </xdr:from>
    <xdr:to>
      <xdr:col>4</xdr:col>
      <xdr:colOff>602130</xdr:colOff>
      <xdr:row>1</xdr:row>
      <xdr:rowOff>117390</xdr:rowOff>
    </xdr:to>
    <xdr:pic>
      <xdr:nvPicPr>
        <xdr:cNvPr id="2" name="Picture 2" descr="Macintosh HD:Users:HJ:Medizin:NCH:Vorträge:Epilepsy Sx Rounds - Mirthful laughter:Pics:Spencer electrode draw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8015" y="15705"/>
          <a:ext cx="1731690" cy="33981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1800705</xdr:colOff>
      <xdr:row>1</xdr:row>
      <xdr:rowOff>82500</xdr:rowOff>
    </xdr:from>
    <xdr:to>
      <xdr:col>4</xdr:col>
      <xdr:colOff>173520</xdr:colOff>
      <xdr:row>2</xdr:row>
      <xdr:rowOff>200025</xdr:rowOff>
    </xdr:to>
    <xdr:pic>
      <xdr:nvPicPr>
        <xdr:cNvPr id="3" name="Picture 3" descr="Macintosh HD:Users:HJ:Medizin:NCH:Presentations:Depths vs. Subdurals:Pics:Bushing Renishaw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19855" y="320625"/>
          <a:ext cx="1011240" cy="35565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1447800</xdr:colOff>
      <xdr:row>2</xdr:row>
      <xdr:rowOff>200025</xdr:rowOff>
    </xdr:to>
    <xdr:pic>
      <xdr:nvPicPr>
        <xdr:cNvPr id="4" name="Picture 4" descr="Macintosh HD:Users:HJ:Desktop:Depths vs. Subdurals:Pics:Spencer catalogue.png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38100"/>
          <a:ext cx="2266950" cy="63817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85"/>
  <sheetViews>
    <sheetView showGridLines="0" tabSelected="1" zoomScale="120" zoomScaleNormal="120" workbookViewId="0">
      <selection activeCell="H5" sqref="H5"/>
    </sheetView>
  </sheetViews>
  <sheetFormatPr defaultColWidth="11.375" defaultRowHeight="18.75"/>
  <cols>
    <col min="1" max="2" width="5.375" style="1" customWidth="1"/>
    <col min="3" max="3" width="24.125" style="1" customWidth="1"/>
    <col min="4" max="4" width="10.5" style="1" bestFit="1" customWidth="1"/>
    <col min="5" max="9" width="9.5" style="1" customWidth="1"/>
    <col min="10" max="10" width="8.375" style="1" customWidth="1"/>
    <col min="11" max="12" width="9.5" style="1" customWidth="1"/>
    <col min="13" max="13" width="20.75" style="2" customWidth="1"/>
    <col min="14" max="1027" width="11.375" style="1"/>
  </cols>
  <sheetData>
    <row r="1" spans="1:15">
      <c r="G1" s="25" t="s">
        <v>0</v>
      </c>
      <c r="H1" s="75"/>
      <c r="I1" s="75"/>
      <c r="J1" s="75"/>
      <c r="K1" s="76"/>
      <c r="L1" s="61"/>
      <c r="M1" s="1"/>
    </row>
    <row r="2" spans="1:15">
      <c r="G2" s="48" t="s">
        <v>1</v>
      </c>
      <c r="H2" s="77"/>
      <c r="I2" s="77"/>
      <c r="J2" s="77"/>
      <c r="K2" s="78"/>
      <c r="L2" s="61"/>
      <c r="M2" s="1"/>
    </row>
    <row r="3" spans="1:15" ht="18.75" customHeight="1">
      <c r="G3" s="25" t="s">
        <v>2</v>
      </c>
      <c r="H3" s="79"/>
      <c r="I3" s="79"/>
      <c r="J3" s="79"/>
      <c r="K3" s="80"/>
      <c r="L3" s="62"/>
      <c r="M3" s="1"/>
    </row>
    <row r="4" spans="1:15" ht="30.75">
      <c r="A4" s="45" t="s">
        <v>3</v>
      </c>
      <c r="B4" s="46" t="s">
        <v>4</v>
      </c>
      <c r="C4" s="46" t="s">
        <v>5</v>
      </c>
      <c r="D4" s="46" t="s">
        <v>6</v>
      </c>
      <c r="E4" s="46" t="s">
        <v>7</v>
      </c>
      <c r="F4" s="45" t="s">
        <v>8</v>
      </c>
      <c r="G4" s="47" t="s">
        <v>9</v>
      </c>
      <c r="H4" s="47" t="s">
        <v>10</v>
      </c>
      <c r="I4" s="47" t="s">
        <v>11</v>
      </c>
      <c r="J4" s="47" t="s">
        <v>12</v>
      </c>
      <c r="K4" s="48" t="s">
        <v>13</v>
      </c>
      <c r="L4" s="49" t="s">
        <v>14</v>
      </c>
      <c r="M4" s="49" t="s">
        <v>15</v>
      </c>
    </row>
    <row r="5" spans="1:15" s="3" customFormat="1" ht="18.2" customHeight="1">
      <c r="A5" s="26">
        <v>1</v>
      </c>
      <c r="B5" s="27"/>
      <c r="C5" s="28"/>
      <c r="D5" s="53"/>
      <c r="E5" s="55" t="s">
        <v>16</v>
      </c>
      <c r="F5" s="30" t="str">
        <f>IF(I5&gt;70,"3 mm",IF(I5&gt;53,"6 mm",IF(I5&gt;44,"5 mm",IF(I5&gt;36,"4 mm",IF(I5&gt;15,"3 mm",IF(I5=0,""))))))</f>
        <v/>
      </c>
      <c r="G5" s="29" t="str">
        <f>IF(H5&gt;24,"26 mm",IF(H5&gt;16,"21 mm",IF(H5&gt;0,"13 mm",IF(H5=0,""))))</f>
        <v/>
      </c>
      <c r="H5" s="30"/>
      <c r="I5" s="31"/>
      <c r="J5" s="32" t="str">
        <f>IF(I5=0,"",H5+I5+72)</f>
        <v/>
      </c>
      <c r="K5" s="32" t="str">
        <f>IF(I5=0,"",J5-I5+5)</f>
        <v/>
      </c>
      <c r="L5" s="50"/>
      <c r="M5" s="50"/>
      <c r="O5" s="52"/>
    </row>
    <row r="6" spans="1:15" s="3" customFormat="1" ht="18.2" customHeight="1">
      <c r="A6" s="33">
        <v>2</v>
      </c>
      <c r="B6" s="15"/>
      <c r="C6" s="16"/>
      <c r="D6" s="54"/>
      <c r="E6" s="55" t="s">
        <v>16</v>
      </c>
      <c r="F6" s="22" t="str">
        <f t="shared" ref="F6:F24" si="0">IF(I6&gt;70,"3 mm",IF(I6&gt;53,"6 mm",IF(I6&gt;44,"5 mm",IF(I6&gt;36,"4 mm",IF(I6&gt;15,"3 mm",IF(I6=0,""))))))</f>
        <v/>
      </c>
      <c r="G6" s="24" t="str">
        <f>IF(H6&gt;24,"26 mm",IF(H6&gt;16,"21 mm",IF(H6&gt;0,"13 mm",IF(H6=0,""))))</f>
        <v/>
      </c>
      <c r="H6" s="22"/>
      <c r="I6" s="23"/>
      <c r="J6" s="14" t="str">
        <f>IF(I6=0,"",H6+I6+72)</f>
        <v/>
      </c>
      <c r="K6" s="14" t="str">
        <f>IF(I6=0,"",J6-I6+5)</f>
        <v/>
      </c>
      <c r="L6" s="34"/>
      <c r="M6" s="34"/>
    </row>
    <row r="7" spans="1:15" s="3" customFormat="1" ht="18.2" customHeight="1">
      <c r="A7" s="33">
        <v>3</v>
      </c>
      <c r="B7" s="15"/>
      <c r="C7" s="16"/>
      <c r="D7" s="16"/>
      <c r="E7" s="55" t="s">
        <v>16</v>
      </c>
      <c r="F7" s="22" t="str">
        <f t="shared" si="0"/>
        <v/>
      </c>
      <c r="G7" s="24" t="str">
        <f>IF(H7&gt;24,"26 mm",IF(H7&gt;16,"21 mm",IF(H7&gt;0,"13 mm",IF(H7=0,""))))</f>
        <v/>
      </c>
      <c r="H7" s="22"/>
      <c r="I7" s="23"/>
      <c r="J7" s="14" t="str">
        <f>IF(I7=0,"",H7+I7+72)</f>
        <v/>
      </c>
      <c r="K7" s="14" t="str">
        <f>IF(I7=0,"",J7-I7+5)</f>
        <v/>
      </c>
      <c r="L7" s="34"/>
      <c r="M7" s="34"/>
    </row>
    <row r="8" spans="1:15" s="3" customFormat="1" ht="18.2" customHeight="1">
      <c r="A8" s="33">
        <v>4</v>
      </c>
      <c r="B8" s="15"/>
      <c r="C8" s="16"/>
      <c r="D8" s="16"/>
      <c r="E8" s="55" t="s">
        <v>16</v>
      </c>
      <c r="F8" s="22" t="str">
        <f t="shared" si="0"/>
        <v/>
      </c>
      <c r="G8" s="24" t="str">
        <f>IF(H8&gt;24,"26 mm",IF(H8&gt;16,"21 mm",IF(H8&gt;0,"13 mm",IF(H8=0,""))))</f>
        <v/>
      </c>
      <c r="H8" s="22"/>
      <c r="I8" s="23"/>
      <c r="J8" s="14" t="str">
        <f>IF(I8=0,"",H8+I8+72)</f>
        <v/>
      </c>
      <c r="K8" s="14" t="str">
        <f>IF(I8=0,"",J8-I8+5)</f>
        <v/>
      </c>
      <c r="L8" s="34"/>
      <c r="M8" s="34"/>
    </row>
    <row r="9" spans="1:15" s="3" customFormat="1" ht="18.2" customHeight="1">
      <c r="A9" s="33">
        <v>5</v>
      </c>
      <c r="B9" s="15"/>
      <c r="C9" s="16"/>
      <c r="D9" s="16"/>
      <c r="E9" s="55" t="s">
        <v>16</v>
      </c>
      <c r="F9" s="22" t="str">
        <f t="shared" si="0"/>
        <v/>
      </c>
      <c r="G9" s="24" t="str">
        <f>IF(H9&gt;24,"26 mm",IF(H9&gt;16,"21 mm",IF(H9&gt;0,"13 mm",IF(H9=0,""))))</f>
        <v/>
      </c>
      <c r="H9" s="22"/>
      <c r="I9" s="23"/>
      <c r="J9" s="14" t="str">
        <f>IF(I9=0,"",H9+I9+72)</f>
        <v/>
      </c>
      <c r="K9" s="14" t="str">
        <f>IF(I9=0,"",J9-I9+5)</f>
        <v/>
      </c>
      <c r="L9" s="34"/>
      <c r="M9" s="34"/>
    </row>
    <row r="10" spans="1:15" s="3" customFormat="1" ht="18.2" customHeight="1">
      <c r="A10" s="33">
        <v>6</v>
      </c>
      <c r="B10" s="15"/>
      <c r="C10" s="16"/>
      <c r="D10" s="16"/>
      <c r="E10" s="55" t="s">
        <v>16</v>
      </c>
      <c r="F10" s="22" t="str">
        <f t="shared" si="0"/>
        <v/>
      </c>
      <c r="G10" s="24" t="str">
        <f>IF(H10&gt;24,"26 mm",IF(H10&gt;16,"21 mm",IF(H10&gt;0,"13 mm",IF(H10=0,""))))</f>
        <v/>
      </c>
      <c r="H10" s="22"/>
      <c r="I10" s="23"/>
      <c r="J10" s="14" t="str">
        <f>IF(I10=0,"",H10+I10+72)</f>
        <v/>
      </c>
      <c r="K10" s="14" t="str">
        <f>IF(I10=0,"",J10-I10+5)</f>
        <v/>
      </c>
      <c r="L10" s="34"/>
      <c r="M10" s="34"/>
    </row>
    <row r="11" spans="1:15" s="3" customFormat="1" ht="18.2" customHeight="1">
      <c r="A11" s="33">
        <v>7</v>
      </c>
      <c r="B11" s="15"/>
      <c r="C11" s="16"/>
      <c r="D11" s="16"/>
      <c r="E11" s="55" t="s">
        <v>16</v>
      </c>
      <c r="F11" s="22" t="str">
        <f t="shared" si="0"/>
        <v/>
      </c>
      <c r="G11" s="24" t="str">
        <f>IF(H11&gt;24,"26 mm",IF(H11&gt;16,"21 mm",IF(H11&gt;0,"13 mm",IF(H11=0,""))))</f>
        <v/>
      </c>
      <c r="H11" s="22"/>
      <c r="I11" s="23"/>
      <c r="J11" s="14" t="str">
        <f>IF(I11=0,"",H11+I11+72)</f>
        <v/>
      </c>
      <c r="K11" s="14" t="str">
        <f>IF(I11=0,"",J11-I11+5)</f>
        <v/>
      </c>
      <c r="L11" s="34"/>
      <c r="M11" s="34"/>
    </row>
    <row r="12" spans="1:15" s="3" customFormat="1" ht="18.2" customHeight="1">
      <c r="A12" s="33">
        <v>8</v>
      </c>
      <c r="B12" s="15"/>
      <c r="C12" s="16"/>
      <c r="D12" s="16"/>
      <c r="E12" s="55" t="s">
        <v>16</v>
      </c>
      <c r="F12" s="22" t="str">
        <f t="shared" si="0"/>
        <v/>
      </c>
      <c r="G12" s="24" t="str">
        <f>IF(H12&gt;24,"26 mm",IF(H12&gt;16,"21 mm",IF(H12&gt;0,"13 mm",IF(H12=0,""))))</f>
        <v/>
      </c>
      <c r="H12" s="22"/>
      <c r="I12" s="23"/>
      <c r="J12" s="14" t="str">
        <f>IF(I12=0,"",H12+I12+72)</f>
        <v/>
      </c>
      <c r="K12" s="14" t="str">
        <f>IF(I12=0,"",J12-I12+5)</f>
        <v/>
      </c>
      <c r="L12" s="34"/>
      <c r="M12" s="34"/>
    </row>
    <row r="13" spans="1:15" s="3" customFormat="1" ht="18.2" customHeight="1">
      <c r="A13" s="33">
        <v>9</v>
      </c>
      <c r="B13" s="15"/>
      <c r="C13" s="16"/>
      <c r="D13" s="16"/>
      <c r="E13" s="55" t="s">
        <v>16</v>
      </c>
      <c r="F13" s="22" t="str">
        <f t="shared" si="0"/>
        <v/>
      </c>
      <c r="G13" s="24" t="str">
        <f>IF(H13&gt;24,"26 mm",IF(H13&gt;16,"21 mm",IF(H13&gt;0,"13 mm",IF(H13=0,""))))</f>
        <v/>
      </c>
      <c r="H13" s="22"/>
      <c r="I13" s="23"/>
      <c r="J13" s="14" t="str">
        <f>IF(I13=0,"",H13+I13+72)</f>
        <v/>
      </c>
      <c r="K13" s="14" t="str">
        <f>IF(I13=0,"",J13-I13+5)</f>
        <v/>
      </c>
      <c r="L13" s="34"/>
      <c r="M13" s="34"/>
    </row>
    <row r="14" spans="1:15" s="3" customFormat="1" ht="18.2" customHeight="1">
      <c r="A14" s="33">
        <v>10</v>
      </c>
      <c r="B14" s="15"/>
      <c r="C14" s="16"/>
      <c r="D14" s="16"/>
      <c r="E14" s="55" t="s">
        <v>16</v>
      </c>
      <c r="F14" s="22" t="str">
        <f t="shared" si="0"/>
        <v/>
      </c>
      <c r="G14" s="24" t="str">
        <f>IF(H14&gt;24,"26 mm",IF(H14&gt;16,"21 mm",IF(H14&gt;0,"13 mm",IF(H14=0,""))))</f>
        <v/>
      </c>
      <c r="H14" s="22"/>
      <c r="I14" s="23"/>
      <c r="J14" s="14" t="str">
        <f>IF(I14=0,"",H14+I14+72)</f>
        <v/>
      </c>
      <c r="K14" s="14" t="str">
        <f>IF(I14=0,"",J14-I14+5)</f>
        <v/>
      </c>
      <c r="L14" s="34"/>
      <c r="M14" s="34"/>
    </row>
    <row r="15" spans="1:15" s="3" customFormat="1" ht="18.2" customHeight="1">
      <c r="A15" s="33">
        <v>11</v>
      </c>
      <c r="B15" s="15"/>
      <c r="C15" s="16"/>
      <c r="D15" s="16"/>
      <c r="E15" s="55" t="s">
        <v>16</v>
      </c>
      <c r="F15" s="22" t="str">
        <f t="shared" si="0"/>
        <v/>
      </c>
      <c r="G15" s="24" t="str">
        <f t="shared" ref="G15:G24" si="1">IF(H15&gt;24,"26 mm",IF(H15&gt;16,"21 mm",IF(H15&gt;0,"13 mm",IF(H15=0,""))))</f>
        <v/>
      </c>
      <c r="H15" s="22"/>
      <c r="I15" s="23"/>
      <c r="J15" s="14" t="str">
        <f t="shared" ref="J15:J24" si="2">IF(I15=0,"",H15+I15+72)</f>
        <v/>
      </c>
      <c r="K15" s="14" t="str">
        <f t="shared" ref="K15:K24" si="3">IF(I15=0,"",J15-I15+5)</f>
        <v/>
      </c>
      <c r="L15" s="34"/>
      <c r="M15" s="34"/>
    </row>
    <row r="16" spans="1:15" s="3" customFormat="1" ht="18.2" customHeight="1">
      <c r="A16" s="33">
        <v>12</v>
      </c>
      <c r="B16" s="15"/>
      <c r="C16" s="16"/>
      <c r="D16" s="16"/>
      <c r="E16" s="55" t="s">
        <v>16</v>
      </c>
      <c r="F16" s="22" t="str">
        <f t="shared" si="0"/>
        <v/>
      </c>
      <c r="G16" s="24" t="str">
        <f t="shared" si="1"/>
        <v/>
      </c>
      <c r="H16" s="22"/>
      <c r="I16" s="23"/>
      <c r="J16" s="14" t="str">
        <f t="shared" si="2"/>
        <v/>
      </c>
      <c r="K16" s="14" t="str">
        <f t="shared" si="3"/>
        <v/>
      </c>
      <c r="L16" s="34"/>
      <c r="M16" s="34"/>
    </row>
    <row r="17" spans="1:13" s="3" customFormat="1" ht="18.2" customHeight="1">
      <c r="A17" s="33">
        <v>13</v>
      </c>
      <c r="B17" s="15"/>
      <c r="C17" s="16"/>
      <c r="D17" s="16"/>
      <c r="E17" s="55" t="s">
        <v>16</v>
      </c>
      <c r="F17" s="22" t="str">
        <f t="shared" si="0"/>
        <v/>
      </c>
      <c r="G17" s="24" t="str">
        <f t="shared" si="1"/>
        <v/>
      </c>
      <c r="H17" s="22"/>
      <c r="I17" s="23"/>
      <c r="J17" s="14" t="str">
        <f t="shared" si="2"/>
        <v/>
      </c>
      <c r="K17" s="14" t="str">
        <f t="shared" si="3"/>
        <v/>
      </c>
      <c r="L17" s="34"/>
      <c r="M17" s="34"/>
    </row>
    <row r="18" spans="1:13" s="3" customFormat="1" ht="18.2" customHeight="1">
      <c r="A18" s="33">
        <v>14</v>
      </c>
      <c r="B18" s="15"/>
      <c r="C18" s="16"/>
      <c r="D18" s="16"/>
      <c r="E18" s="55" t="s">
        <v>16</v>
      </c>
      <c r="F18" s="22" t="str">
        <f t="shared" si="0"/>
        <v/>
      </c>
      <c r="G18" s="24" t="str">
        <f t="shared" si="1"/>
        <v/>
      </c>
      <c r="H18" s="22"/>
      <c r="I18" s="23"/>
      <c r="J18" s="14" t="str">
        <f t="shared" si="2"/>
        <v/>
      </c>
      <c r="K18" s="14" t="str">
        <f t="shared" si="3"/>
        <v/>
      </c>
      <c r="L18" s="34"/>
      <c r="M18" s="34"/>
    </row>
    <row r="19" spans="1:13" s="3" customFormat="1" ht="18.2" customHeight="1">
      <c r="A19" s="33">
        <v>15</v>
      </c>
      <c r="B19" s="15"/>
      <c r="C19" s="16"/>
      <c r="D19" s="16"/>
      <c r="E19" s="55" t="s">
        <v>16</v>
      </c>
      <c r="F19" s="22" t="str">
        <f t="shared" si="0"/>
        <v/>
      </c>
      <c r="G19" s="24" t="str">
        <f t="shared" si="1"/>
        <v/>
      </c>
      <c r="H19" s="22"/>
      <c r="I19" s="23"/>
      <c r="J19" s="14" t="str">
        <f t="shared" si="2"/>
        <v/>
      </c>
      <c r="K19" s="14" t="str">
        <f t="shared" si="3"/>
        <v/>
      </c>
      <c r="L19" s="34"/>
      <c r="M19" s="34"/>
    </row>
    <row r="20" spans="1:13" s="3" customFormat="1" ht="18.2" customHeight="1">
      <c r="A20" s="33">
        <v>16</v>
      </c>
      <c r="B20" s="15"/>
      <c r="C20" s="16"/>
      <c r="D20" s="16"/>
      <c r="E20" s="55" t="s">
        <v>16</v>
      </c>
      <c r="F20" s="22" t="str">
        <f t="shared" si="0"/>
        <v/>
      </c>
      <c r="G20" s="24" t="str">
        <f t="shared" si="1"/>
        <v/>
      </c>
      <c r="H20" s="22"/>
      <c r="I20" s="23"/>
      <c r="J20" s="14" t="str">
        <f t="shared" si="2"/>
        <v/>
      </c>
      <c r="K20" s="14" t="str">
        <f t="shared" si="3"/>
        <v/>
      </c>
      <c r="L20" s="34"/>
      <c r="M20" s="34"/>
    </row>
    <row r="21" spans="1:13" s="3" customFormat="1" ht="18.2" customHeight="1">
      <c r="A21" s="33">
        <v>17</v>
      </c>
      <c r="B21" s="15"/>
      <c r="C21" s="16"/>
      <c r="D21" s="16"/>
      <c r="E21" s="55" t="s">
        <v>16</v>
      </c>
      <c r="F21" s="22" t="str">
        <f t="shared" si="0"/>
        <v/>
      </c>
      <c r="G21" s="24" t="str">
        <f t="shared" si="1"/>
        <v/>
      </c>
      <c r="H21" s="22"/>
      <c r="I21" s="23"/>
      <c r="J21" s="14" t="str">
        <f t="shared" si="2"/>
        <v/>
      </c>
      <c r="K21" s="14" t="str">
        <f t="shared" si="3"/>
        <v/>
      </c>
      <c r="L21" s="34"/>
      <c r="M21" s="34"/>
    </row>
    <row r="22" spans="1:13" s="3" customFormat="1" ht="18.2" customHeight="1">
      <c r="A22" s="33">
        <v>18</v>
      </c>
      <c r="B22" s="15"/>
      <c r="C22" s="16"/>
      <c r="D22" s="16"/>
      <c r="E22" s="55" t="s">
        <v>16</v>
      </c>
      <c r="F22" s="22"/>
      <c r="G22" s="24"/>
      <c r="H22" s="22"/>
      <c r="I22" s="23"/>
      <c r="J22" s="14"/>
      <c r="K22" s="14"/>
      <c r="L22" s="34"/>
      <c r="M22" s="34"/>
    </row>
    <row r="23" spans="1:13" s="3" customFormat="1" ht="18.2" customHeight="1">
      <c r="A23" s="33">
        <v>19</v>
      </c>
      <c r="B23" s="15"/>
      <c r="C23" s="16"/>
      <c r="D23" s="16"/>
      <c r="E23" s="55" t="s">
        <v>16</v>
      </c>
      <c r="F23" s="22"/>
      <c r="G23" s="24"/>
      <c r="H23" s="22"/>
      <c r="I23" s="23"/>
      <c r="J23" s="14"/>
      <c r="K23" s="14"/>
      <c r="L23" s="34"/>
      <c r="M23" s="34"/>
    </row>
    <row r="24" spans="1:13" s="3" customFormat="1" ht="18.2" customHeight="1">
      <c r="A24" s="33">
        <v>20</v>
      </c>
      <c r="B24" s="15"/>
      <c r="C24" s="16"/>
      <c r="D24" s="16"/>
      <c r="E24" s="55" t="s">
        <v>16</v>
      </c>
      <c r="F24" s="22" t="str">
        <f t="shared" si="0"/>
        <v/>
      </c>
      <c r="G24" s="24" t="str">
        <f t="shared" si="1"/>
        <v/>
      </c>
      <c r="H24" s="22"/>
      <c r="I24" s="23"/>
      <c r="J24" s="14" t="str">
        <f t="shared" si="2"/>
        <v/>
      </c>
      <c r="K24" s="14" t="str">
        <f t="shared" si="3"/>
        <v/>
      </c>
      <c r="L24" s="34"/>
      <c r="M24" s="34"/>
    </row>
    <row r="25" spans="1:13" s="3" customFormat="1" ht="23.1" customHeight="1">
      <c r="A25" s="33"/>
      <c r="B25" s="15"/>
      <c r="C25" s="16" t="s">
        <v>17</v>
      </c>
      <c r="D25" s="16"/>
      <c r="E25" s="17"/>
      <c r="F25" s="20"/>
      <c r="G25" s="13" t="s">
        <v>18</v>
      </c>
      <c r="H25" s="18"/>
      <c r="I25" s="19"/>
      <c r="J25" s="14"/>
      <c r="K25" s="21"/>
      <c r="L25" s="34"/>
      <c r="M25" s="34"/>
    </row>
    <row r="26" spans="1:13" s="3" customFormat="1" ht="23.1" customHeight="1">
      <c r="A26" s="35"/>
      <c r="B26" s="36"/>
      <c r="C26" s="37" t="s">
        <v>19</v>
      </c>
      <c r="D26" s="37"/>
      <c r="E26" s="38"/>
      <c r="F26" s="39"/>
      <c r="G26" s="40" t="s">
        <v>18</v>
      </c>
      <c r="H26" s="41"/>
      <c r="I26" s="42"/>
      <c r="J26" s="43"/>
      <c r="K26" s="43"/>
      <c r="L26" s="44"/>
      <c r="M26" s="44"/>
    </row>
    <row r="27" spans="1:13" s="3" customFormat="1" ht="7.5" customHeight="1">
      <c r="A27"/>
      <c r="B27"/>
      <c r="C27"/>
      <c r="D27"/>
      <c r="E27" s="4"/>
      <c r="F27" s="5"/>
      <c r="G27" s="5"/>
      <c r="H27" s="5"/>
      <c r="I27" s="5"/>
      <c r="J27" s="5"/>
      <c r="K27" s="5"/>
      <c r="L27" s="5"/>
      <c r="M27" s="5"/>
    </row>
    <row r="28" spans="1:13" s="3" customFormat="1" ht="17.100000000000001" customHeight="1">
      <c r="A28" s="81" t="s">
        <v>20</v>
      </c>
      <c r="B28" s="82"/>
      <c r="C28" s="82"/>
      <c r="D28" s="82"/>
      <c r="E28" s="82"/>
      <c r="F28" s="83"/>
      <c r="G28" s="5"/>
      <c r="H28" s="5"/>
      <c r="I28" s="5"/>
      <c r="J28" s="84" t="s">
        <v>21</v>
      </c>
      <c r="K28" s="85"/>
      <c r="L28" s="65"/>
      <c r="M28" s="66"/>
    </row>
    <row r="29" spans="1:13" s="3" customFormat="1" ht="17.100000000000001" customHeight="1">
      <c r="A29" s="6"/>
      <c r="B29" s="72" t="s">
        <v>22</v>
      </c>
      <c r="C29" s="72"/>
      <c r="D29" s="51"/>
      <c r="E29" s="73" t="s">
        <v>23</v>
      </c>
      <c r="F29" s="74"/>
      <c r="G29" s="5"/>
      <c r="H29"/>
      <c r="I29" s="5"/>
      <c r="J29" s="86" t="s">
        <v>24</v>
      </c>
      <c r="K29" s="87"/>
      <c r="L29" s="67"/>
      <c r="M29" s="68"/>
    </row>
    <row r="30" spans="1:13" s="3" customFormat="1" ht="17.100000000000001" customHeight="1">
      <c r="A30" s="7"/>
      <c r="B30" s="5">
        <f>COUNTIF(G5:G24,"13 mm")</f>
        <v>0</v>
      </c>
      <c r="C30" s="12" t="s">
        <v>25</v>
      </c>
      <c r="D30" s="12"/>
      <c r="E30" s="56">
        <f>COUNTIF(E5:E24,"3")+COUNTIF(E5:E24,"3 mm")</f>
        <v>0</v>
      </c>
      <c r="F30" s="59" t="s">
        <v>26</v>
      </c>
      <c r="G30" s="5"/>
      <c r="H30"/>
      <c r="I30" s="5"/>
      <c r="J30" s="63" t="s">
        <v>27</v>
      </c>
      <c r="K30" s="64"/>
      <c r="L30" s="69"/>
      <c r="M30" s="70"/>
    </row>
    <row r="31" spans="1:13" s="3" customFormat="1" ht="17.100000000000001" customHeight="1">
      <c r="A31" s="7"/>
      <c r="B31" s="5">
        <f>COUNTIF(G5:G24,"21 mm")</f>
        <v>0</v>
      </c>
      <c r="C31" s="12" t="s">
        <v>28</v>
      </c>
      <c r="D31" s="12"/>
      <c r="E31" s="56">
        <f>COUNTIF(E5:E24,"4")+COUNTIF(E5:E24,"4 mm")</f>
        <v>0</v>
      </c>
      <c r="F31" s="59" t="s">
        <v>29</v>
      </c>
      <c r="G31" s="5"/>
      <c r="H31"/>
      <c r="I31" s="5"/>
      <c r="J31" s="5"/>
      <c r="K31" s="71"/>
      <c r="L31" s="71"/>
      <c r="M31" s="71"/>
    </row>
    <row r="32" spans="1:13" s="3" customFormat="1" ht="17.100000000000001" customHeight="1">
      <c r="A32" s="7"/>
      <c r="B32" s="5">
        <f>COUNTIF(G5:G24,"26 mm")</f>
        <v>0</v>
      </c>
      <c r="C32" s="12" t="s">
        <v>30</v>
      </c>
      <c r="D32" s="12"/>
      <c r="E32" s="57">
        <f>COUNTIF(E5:E24,"5")+COUNTIF(E5:E24,"5 mm")</f>
        <v>0</v>
      </c>
      <c r="F32" s="59" t="s">
        <v>31</v>
      </c>
      <c r="G32" s="5"/>
      <c r="H32"/>
      <c r="I32" s="5"/>
      <c r="J32" s="5"/>
      <c r="K32" s="5"/>
      <c r="L32" s="5"/>
      <c r="M32" s="5"/>
    </row>
    <row r="33" spans="1:13" s="3" customFormat="1" ht="17.100000000000001" customHeight="1">
      <c r="A33" s="7"/>
      <c r="B33" s="5">
        <f>COUNTIF(E5:E24,"RES")+COUNTIF(E5:E24,"res")</f>
        <v>0</v>
      </c>
      <c r="C33" s="12" t="s">
        <v>32</v>
      </c>
      <c r="D33" s="12"/>
      <c r="E33" s="57">
        <f>COUNTIF(E5:E24,"6")+COUNTIF(E5:E24,"6 mm")</f>
        <v>0</v>
      </c>
      <c r="F33" s="59" t="s">
        <v>33</v>
      </c>
      <c r="G33" s="11"/>
      <c r="H33"/>
    </row>
    <row r="34" spans="1:13" s="3" customFormat="1">
      <c r="A34" s="8"/>
      <c r="B34" s="9"/>
      <c r="C34" s="10"/>
      <c r="D34" s="10"/>
      <c r="E34" s="58">
        <f>COUNTIF(E5:E24,"RES")+COUNTIF(E5:E24,"res")</f>
        <v>0</v>
      </c>
      <c r="F34" s="60" t="s">
        <v>32</v>
      </c>
    </row>
    <row r="35" spans="1:13">
      <c r="M35" s="1"/>
    </row>
    <row r="36" spans="1:13">
      <c r="M36" s="1"/>
    </row>
    <row r="37" spans="1:13">
      <c r="M37" s="1"/>
    </row>
    <row r="38" spans="1:13">
      <c r="M38" s="1"/>
    </row>
    <row r="39" spans="1:13">
      <c r="M39" s="1"/>
    </row>
    <row r="40" spans="1:13">
      <c r="M40" s="1"/>
    </row>
    <row r="41" spans="1:13">
      <c r="M41" s="1"/>
    </row>
    <row r="42" spans="1:13">
      <c r="M42" s="1"/>
    </row>
    <row r="43" spans="1:13">
      <c r="M43" s="1"/>
    </row>
    <row r="44" spans="1:13">
      <c r="M44" s="1"/>
    </row>
    <row r="45" spans="1:13">
      <c r="M45" s="1"/>
    </row>
    <row r="46" spans="1:13">
      <c r="M46" s="1"/>
    </row>
    <row r="47" spans="1:13">
      <c r="M47" s="1"/>
    </row>
    <row r="48" spans="1:13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  <row r="55" spans="13:13">
      <c r="M55" s="1"/>
    </row>
    <row r="56" spans="13:13">
      <c r="M56" s="1"/>
    </row>
    <row r="57" spans="13:13">
      <c r="M57" s="1"/>
    </row>
    <row r="58" spans="13:13">
      <c r="M58" s="1"/>
    </row>
    <row r="59" spans="13:13">
      <c r="M59" s="1"/>
    </row>
    <row r="60" spans="13:13">
      <c r="M60" s="1"/>
    </row>
    <row r="61" spans="13:13">
      <c r="M61" s="1"/>
    </row>
    <row r="62" spans="13:13">
      <c r="M62" s="1"/>
    </row>
    <row r="63" spans="13:13">
      <c r="M63" s="1"/>
    </row>
    <row r="64" spans="13:13">
      <c r="M64" s="1"/>
    </row>
    <row r="65" spans="13:13">
      <c r="M65" s="1"/>
    </row>
    <row r="66" spans="13:13">
      <c r="M66" s="1"/>
    </row>
    <row r="67" spans="13:13">
      <c r="M67" s="1"/>
    </row>
    <row r="68" spans="13:13">
      <c r="M68" s="1"/>
    </row>
    <row r="69" spans="13:13">
      <c r="M69" s="1"/>
    </row>
    <row r="70" spans="13:13">
      <c r="M70" s="1"/>
    </row>
    <row r="71" spans="13:13">
      <c r="M71" s="1"/>
    </row>
    <row r="72" spans="13:13">
      <c r="M72" s="1"/>
    </row>
    <row r="73" spans="13:13">
      <c r="M73" s="1"/>
    </row>
    <row r="74" spans="13:13">
      <c r="M74" s="1"/>
    </row>
    <row r="75" spans="13:13">
      <c r="M75" s="1"/>
    </row>
    <row r="76" spans="13:13">
      <c r="M76" s="1"/>
    </row>
    <row r="77" spans="13:13">
      <c r="M77" s="1"/>
    </row>
    <row r="78" spans="13:13">
      <c r="M78" s="1"/>
    </row>
    <row r="79" spans="13:13">
      <c r="M79" s="1"/>
    </row>
    <row r="80" spans="13:13">
      <c r="M80" s="1"/>
    </row>
    <row r="81" spans="13:13">
      <c r="M81" s="1"/>
    </row>
    <row r="82" spans="13:13">
      <c r="M82" s="1"/>
    </row>
    <row r="83" spans="13:13">
      <c r="M83" s="1"/>
    </row>
    <row r="84" spans="13:13">
      <c r="M84" s="1"/>
    </row>
    <row r="85" spans="13:13">
      <c r="M85" s="1"/>
    </row>
    <row r="86" spans="13:13">
      <c r="M86" s="1"/>
    </row>
    <row r="87" spans="13:13">
      <c r="M87" s="1"/>
    </row>
    <row r="88" spans="13:13">
      <c r="M88" s="1"/>
    </row>
    <row r="89" spans="13:13">
      <c r="M89" s="1"/>
    </row>
    <row r="90" spans="13:13">
      <c r="M90" s="1"/>
    </row>
    <row r="91" spans="13:13">
      <c r="M91" s="1"/>
    </row>
    <row r="92" spans="13:13">
      <c r="M92" s="1"/>
    </row>
    <row r="93" spans="13:13">
      <c r="M93" s="1"/>
    </row>
    <row r="94" spans="13:13">
      <c r="M94" s="1"/>
    </row>
    <row r="95" spans="13:13">
      <c r="M95" s="1"/>
    </row>
    <row r="96" spans="13:13">
      <c r="M96" s="1"/>
    </row>
    <row r="97" spans="13:13">
      <c r="M97" s="1"/>
    </row>
    <row r="98" spans="13:13">
      <c r="M98" s="1"/>
    </row>
    <row r="99" spans="13:13">
      <c r="M99" s="1"/>
    </row>
    <row r="100" spans="13:13">
      <c r="M100" s="1"/>
    </row>
    <row r="101" spans="13:13">
      <c r="M101" s="1"/>
    </row>
    <row r="102" spans="13:13">
      <c r="M102" s="1"/>
    </row>
    <row r="103" spans="13:13">
      <c r="M103" s="1"/>
    </row>
    <row r="104" spans="13:13">
      <c r="M104" s="1"/>
    </row>
    <row r="105" spans="13:13">
      <c r="M105" s="1"/>
    </row>
    <row r="106" spans="13:13">
      <c r="M106" s="1"/>
    </row>
    <row r="107" spans="13:13">
      <c r="M107" s="1"/>
    </row>
    <row r="108" spans="13:13">
      <c r="M108" s="1"/>
    </row>
    <row r="109" spans="13:13">
      <c r="M109" s="1"/>
    </row>
    <row r="110" spans="13:13">
      <c r="M110" s="1"/>
    </row>
    <row r="111" spans="13:13">
      <c r="M111" s="1"/>
    </row>
    <row r="112" spans="13:13">
      <c r="M112" s="1"/>
    </row>
    <row r="113" spans="13:13">
      <c r="M113" s="1"/>
    </row>
    <row r="114" spans="13:13">
      <c r="M114" s="1"/>
    </row>
    <row r="115" spans="13:13">
      <c r="M115" s="1"/>
    </row>
    <row r="116" spans="13:13">
      <c r="M116" s="1"/>
    </row>
    <row r="117" spans="13:13">
      <c r="M117" s="1"/>
    </row>
    <row r="118" spans="13:13">
      <c r="M118" s="1"/>
    </row>
    <row r="119" spans="13:13">
      <c r="M119" s="1"/>
    </row>
    <row r="120" spans="13:13">
      <c r="M120" s="1"/>
    </row>
    <row r="121" spans="13:13">
      <c r="M121" s="1"/>
    </row>
    <row r="122" spans="13:13">
      <c r="M122" s="1"/>
    </row>
    <row r="123" spans="13:13">
      <c r="M123" s="1"/>
    </row>
    <row r="124" spans="13:13">
      <c r="M124" s="1"/>
    </row>
    <row r="125" spans="13:13">
      <c r="M125" s="1"/>
    </row>
    <row r="126" spans="13:13">
      <c r="M126" s="1"/>
    </row>
    <row r="127" spans="13:13">
      <c r="M127" s="1"/>
    </row>
    <row r="128" spans="13:13">
      <c r="M128" s="1"/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</sheetData>
  <mergeCells count="13">
    <mergeCell ref="B29:C29"/>
    <mergeCell ref="E29:F29"/>
    <mergeCell ref="H1:K1"/>
    <mergeCell ref="H2:K2"/>
    <mergeCell ref="H3:K3"/>
    <mergeCell ref="A28:F28"/>
    <mergeCell ref="J28:K28"/>
    <mergeCell ref="J29:K29"/>
    <mergeCell ref="J30:K30"/>
    <mergeCell ref="L28:M28"/>
    <mergeCell ref="L29:M29"/>
    <mergeCell ref="L30:M30"/>
    <mergeCell ref="K31:M31"/>
  </mergeCells>
  <dataValidations count="1">
    <dataValidation type="list" showInputMessage="1" showErrorMessage="1" sqref="E5:E24" xr:uid="{32C53ACD-95CE-4F84-A7FA-3776BC9EC1E5}">
      <formula1>"-,3 mm, 4 mm, 5 mm, 6 mm"</formula1>
    </dataValidation>
  </dataValidations>
  <pageMargins left="0.39374999999999999" right="0.39374999999999999" top="0.39374999999999999" bottom="0.39374999999999999" header="0.511811023622047" footer="0.511811023622047"/>
  <pageSetup scale="8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Joswig</dc:creator>
  <cp:keywords/>
  <dc:description/>
  <cp:lastModifiedBy>Greydon Gilmore</cp:lastModifiedBy>
  <cp:revision>5</cp:revision>
  <dcterms:created xsi:type="dcterms:W3CDTF">2017-05-03T18:37:23Z</dcterms:created>
  <dcterms:modified xsi:type="dcterms:W3CDTF">2024-02-27T17:22:31Z</dcterms:modified>
  <cp:category/>
  <cp:contentStatus/>
</cp:coreProperties>
</file>