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ARUP\proj\piglet\0_Git_Repo\piglet_automation\Piglet\to copy\"/>
    </mc:Choice>
  </mc:AlternateContent>
  <xr:revisionPtr revIDLastSave="0" documentId="13_ncr:1_{56DA118E-7F1B-4E2F-A4F4-0CF03B271EB1}" xr6:coauthVersionLast="47" xr6:coauthVersionMax="47" xr10:uidLastSave="{00000000-0000-0000-0000-000000000000}"/>
  <bookViews>
    <workbookView xWindow="-11526" yWindow="6384" windowWidth="23232" windowHeight="13992" activeTab="5" xr2:uid="{00000000-000D-0000-FFFF-FFFF00000000}"/>
  </bookViews>
  <sheets>
    <sheet name="Istruzioni" sheetId="12" r:id="rId1"/>
    <sheet name="Dati analisi" sheetId="9" r:id="rId2"/>
    <sheet name="Dati terreno" sheetId="4" r:id="rId3"/>
    <sheet name="Dati pali" sheetId="5" r:id="rId4"/>
    <sheet name="Loads" sheetId="10" r:id="rId5"/>
    <sheet name="Armature MN"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U22" i="10" l="1"/>
  <c r="DV22" i="10"/>
  <c r="DW22" i="10"/>
  <c r="DX22" i="10"/>
  <c r="DY22" i="10"/>
  <c r="DZ22" i="10"/>
  <c r="EA22" i="10"/>
  <c r="DU23" i="10"/>
  <c r="DV23" i="10"/>
  <c r="DW23" i="10"/>
  <c r="DX23" i="10"/>
  <c r="DY23" i="10"/>
  <c r="DZ23" i="10"/>
  <c r="EA23" i="10"/>
  <c r="DT22" i="10"/>
  <c r="DT23" i="10"/>
  <c r="DF23" i="10"/>
  <c r="DG23" i="10"/>
  <c r="DH23" i="10"/>
  <c r="DI23" i="10"/>
  <c r="DJ23" i="10"/>
  <c r="DK23" i="10"/>
  <c r="DF22" i="10"/>
  <c r="DG22" i="10"/>
  <c r="DH22" i="10"/>
  <c r="DI22" i="10"/>
  <c r="DJ22" i="10"/>
  <c r="DK22" i="10"/>
  <c r="DL22" i="10"/>
  <c r="DM22" i="10"/>
  <c r="DN22" i="10"/>
  <c r="DO22" i="10"/>
  <c r="DP22" i="10"/>
  <c r="DQ22" i="10"/>
  <c r="DL23" i="10"/>
  <c r="DM23" i="10"/>
  <c r="DN23" i="10"/>
  <c r="DO23" i="10"/>
  <c r="DP23" i="10"/>
  <c r="DQ23" i="10"/>
  <c r="DC22" i="10"/>
  <c r="CT22" i="10" s="1"/>
  <c r="DC23" i="10"/>
  <c r="CT23" i="10" s="1"/>
  <c r="CX22" i="10"/>
  <c r="CY22" i="10"/>
  <c r="CZ22" i="10"/>
  <c r="DA22" i="10"/>
  <c r="DB22" i="10"/>
  <c r="CX23" i="10"/>
  <c r="CY23" i="10"/>
  <c r="CZ23" i="10"/>
  <c r="DA23" i="10"/>
  <c r="DB23" i="10"/>
  <c r="CJ22" i="10"/>
  <c r="CK22" i="10"/>
  <c r="CL22" i="10"/>
  <c r="CM22" i="10"/>
  <c r="CN22" i="10"/>
  <c r="CO22" i="10"/>
  <c r="CP22" i="10"/>
  <c r="CQ22" i="10"/>
  <c r="CR22" i="10"/>
  <c r="CS22" i="10"/>
  <c r="CJ23" i="10"/>
  <c r="CK23" i="10"/>
  <c r="CL23" i="10"/>
  <c r="CM23" i="10"/>
  <c r="CN23" i="10"/>
  <c r="CO23" i="10"/>
  <c r="CP23" i="10"/>
  <c r="CQ23" i="10"/>
  <c r="CR23" i="10"/>
  <c r="CS23" i="10"/>
  <c r="CI22" i="10"/>
  <c r="CI23" i="10"/>
  <c r="BZ22" i="10"/>
  <c r="CA22" i="10"/>
  <c r="CB22" i="10"/>
  <c r="CC22" i="10"/>
  <c r="CD22" i="10"/>
  <c r="CE22" i="10"/>
  <c r="BZ23" i="10"/>
  <c r="CA23" i="10"/>
  <c r="CB23" i="10"/>
  <c r="CC23" i="10"/>
  <c r="CD23" i="10"/>
  <c r="CE23" i="10"/>
  <c r="BT22" i="10"/>
  <c r="BU22" i="10"/>
  <c r="BV22" i="10"/>
  <c r="BW22" i="10"/>
  <c r="BX22" i="10"/>
  <c r="BY22" i="10"/>
  <c r="BT23" i="10"/>
  <c r="BU23" i="10"/>
  <c r="BV23" i="10"/>
  <c r="BW23" i="10"/>
  <c r="BX23" i="10"/>
  <c r="BY23" i="10"/>
  <c r="CF22" i="10"/>
  <c r="CF23" i="10"/>
  <c r="BG22" i="10"/>
  <c r="BH22" i="10"/>
  <c r="BG23" i="10"/>
  <c r="BH23" i="10"/>
  <c r="BE22" i="10"/>
  <c r="BE23" i="10"/>
  <c r="AT22" i="10"/>
  <c r="AT23" i="10"/>
  <c r="AU22" i="10"/>
  <c r="AV22" i="10"/>
  <c r="AW22" i="10"/>
  <c r="AX22" i="10"/>
  <c r="AY22" i="10"/>
  <c r="AZ22" i="10"/>
  <c r="BA22" i="10"/>
  <c r="BB22" i="10"/>
  <c r="BC22" i="10"/>
  <c r="BD22" i="10"/>
  <c r="AU23" i="10"/>
  <c r="AV23" i="10"/>
  <c r="AW23" i="10"/>
  <c r="AX23" i="10"/>
  <c r="AY23" i="10"/>
  <c r="AZ23" i="10"/>
  <c r="BA23" i="10"/>
  <c r="BB23" i="10"/>
  <c r="BC23" i="10"/>
  <c r="BD23" i="10"/>
  <c r="AS22" i="10"/>
  <c r="AS23" i="10"/>
  <c r="DU21" i="10"/>
  <c r="DT21" i="10"/>
  <c r="DU20" i="10"/>
  <c r="DT20" i="10"/>
  <c r="DU19" i="10"/>
  <c r="DT19" i="10"/>
  <c r="DU18" i="10"/>
  <c r="DT18" i="10"/>
  <c r="DU17" i="10"/>
  <c r="DT17" i="10"/>
  <c r="DU16" i="10"/>
  <c r="DT16" i="10"/>
  <c r="DU15" i="10"/>
  <c r="DT15" i="10"/>
  <c r="DU14" i="10"/>
  <c r="DT14" i="10"/>
  <c r="DU13" i="10"/>
  <c r="DT13" i="10"/>
  <c r="DU12" i="10"/>
  <c r="DT12" i="10"/>
  <c r="CV22" i="10" l="1"/>
  <c r="CU22" i="10"/>
  <c r="CV23" i="10"/>
  <c r="CW23" i="10" s="1"/>
  <c r="CU23" i="10"/>
  <c r="AT6" i="10"/>
  <c r="AL7" i="10"/>
  <c r="BL11" i="10"/>
  <c r="BM11" i="10"/>
  <c r="BN11" i="10"/>
  <c r="BO11" i="10"/>
  <c r="BP11" i="10"/>
  <c r="BQ11" i="10"/>
  <c r="AK12" i="10"/>
  <c r="AL12" i="10"/>
  <c r="AQ12" i="10" s="1"/>
  <c r="AM12" i="10"/>
  <c r="AN12" i="10"/>
  <c r="AO12" i="10"/>
  <c r="CR21" i="10" s="1"/>
  <c r="AP12" i="10"/>
  <c r="CS21" i="10" s="1"/>
  <c r="AU12" i="10"/>
  <c r="AV12" i="10"/>
  <c r="AW12" i="10"/>
  <c r="AT12" i="10" s="1"/>
  <c r="BU12" i="10" s="1"/>
  <c r="CB12" i="10" s="1"/>
  <c r="AX12" i="10"/>
  <c r="BE12" i="10" s="1"/>
  <c r="CF12" i="10" s="1"/>
  <c r="DC12" i="10" s="1"/>
  <c r="AY12" i="10"/>
  <c r="AZ12" i="10"/>
  <c r="BA12" i="10"/>
  <c r="BB12" i="10"/>
  <c r="BC12" i="10"/>
  <c r="BD12" i="10"/>
  <c r="BG12" i="10"/>
  <c r="BH12" i="10"/>
  <c r="BL12" i="10"/>
  <c r="BM12" i="10"/>
  <c r="BN12" i="10"/>
  <c r="BO12" i="10"/>
  <c r="BP12" i="10"/>
  <c r="BQ12" i="10"/>
  <c r="BT12" i="10"/>
  <c r="CI12" i="10" s="1"/>
  <c r="BV12" i="10"/>
  <c r="CK12" i="10" s="1"/>
  <c r="DH12" i="10" s="1"/>
  <c r="BW12" i="10"/>
  <c r="CL12" i="10" s="1"/>
  <c r="DI12" i="10" s="1"/>
  <c r="BX12" i="10"/>
  <c r="CM12" i="10" s="1"/>
  <c r="DJ12" i="10" s="1"/>
  <c r="BY12" i="10"/>
  <c r="CN12" i="10" s="1"/>
  <c r="DK12" i="10" s="1"/>
  <c r="CP12" i="10"/>
  <c r="CQ12" i="10"/>
  <c r="CR12" i="10"/>
  <c r="CS12" i="10"/>
  <c r="DF12" i="10"/>
  <c r="AS13" i="10"/>
  <c r="AU13" i="10"/>
  <c r="AV13" i="10"/>
  <c r="AW13" i="10"/>
  <c r="BX13" i="10" s="1"/>
  <c r="AX13" i="10"/>
  <c r="AY13" i="10"/>
  <c r="AZ13" i="10"/>
  <c r="BA13" i="10"/>
  <c r="BB13" i="10"/>
  <c r="BC13" i="10"/>
  <c r="BD13" i="10"/>
  <c r="BE13" i="10"/>
  <c r="CF13" i="10" s="1"/>
  <c r="DC13" i="10" s="1"/>
  <c r="BG13" i="10"/>
  <c r="BH13" i="10"/>
  <c r="BT13" i="10"/>
  <c r="CI13" i="10" s="1"/>
  <c r="BV13" i="10"/>
  <c r="CK13" i="10" s="1"/>
  <c r="DH13" i="10" s="1"/>
  <c r="BW13" i="10"/>
  <c r="BY13" i="10"/>
  <c r="CL13" i="10"/>
  <c r="DI13" i="10" s="1"/>
  <c r="CM13" i="10"/>
  <c r="DJ13" i="10" s="1"/>
  <c r="CN13" i="10"/>
  <c r="DK13" i="10" s="1"/>
  <c r="CO13" i="10"/>
  <c r="CP13" i="10"/>
  <c r="CQ13" i="10"/>
  <c r="CR13" i="10"/>
  <c r="CS13" i="10"/>
  <c r="DF13" i="10"/>
  <c r="AS14" i="10"/>
  <c r="BT14" i="10" s="1"/>
  <c r="AT14" i="10"/>
  <c r="BU14" i="10" s="1"/>
  <c r="AU14" i="10"/>
  <c r="AV14" i="10"/>
  <c r="AW14" i="10"/>
  <c r="AX14" i="10"/>
  <c r="BE14" i="10" s="1"/>
  <c r="CF14" i="10" s="1"/>
  <c r="DC14" i="10" s="1"/>
  <c r="AY14" i="10"/>
  <c r="AZ14" i="10"/>
  <c r="BA14" i="10"/>
  <c r="BB14" i="10"/>
  <c r="BC14" i="10"/>
  <c r="BD14" i="10"/>
  <c r="BG14" i="10"/>
  <c r="BH14" i="10"/>
  <c r="BV14" i="10"/>
  <c r="CK14" i="10" s="1"/>
  <c r="DH14" i="10" s="1"/>
  <c r="BW14" i="10"/>
  <c r="CL14" i="10" s="1"/>
  <c r="DI14" i="10" s="1"/>
  <c r="BX14" i="10"/>
  <c r="CM14" i="10" s="1"/>
  <c r="DJ14" i="10" s="1"/>
  <c r="BY14" i="10"/>
  <c r="CN14" i="10" s="1"/>
  <c r="DK14" i="10" s="1"/>
  <c r="CI14" i="10"/>
  <c r="DF14" i="10" s="1"/>
  <c r="CJ14" i="10"/>
  <c r="DG14" i="10" s="1"/>
  <c r="CP14" i="10"/>
  <c r="CQ14" i="10"/>
  <c r="CR14" i="10"/>
  <c r="CS14" i="10"/>
  <c r="AS15" i="10"/>
  <c r="AT15" i="10"/>
  <c r="AU15" i="10"/>
  <c r="BV15" i="10" s="1"/>
  <c r="CK15" i="10" s="1"/>
  <c r="DH15" i="10" s="1"/>
  <c r="AV15" i="10"/>
  <c r="AW15" i="10"/>
  <c r="AX15" i="10"/>
  <c r="AY15" i="10"/>
  <c r="AZ15" i="10"/>
  <c r="BA15" i="10"/>
  <c r="BB15" i="10"/>
  <c r="BC15" i="10"/>
  <c r="BD15" i="10"/>
  <c r="BE15" i="10"/>
  <c r="CF15" i="10" s="1"/>
  <c r="DC15" i="10" s="1"/>
  <c r="BG15" i="10"/>
  <c r="BH15" i="10"/>
  <c r="BU15" i="10"/>
  <c r="BW15" i="10"/>
  <c r="BX15" i="10"/>
  <c r="CM15" i="10" s="1"/>
  <c r="DJ15" i="10" s="1"/>
  <c r="BY15" i="10"/>
  <c r="CN15" i="10" s="1"/>
  <c r="CJ15" i="10"/>
  <c r="DG15" i="10" s="1"/>
  <c r="CL15" i="10"/>
  <c r="DI15" i="10" s="1"/>
  <c r="CO15" i="10"/>
  <c r="CP15" i="10"/>
  <c r="CQ15" i="10"/>
  <c r="CR15" i="10"/>
  <c r="CS15" i="10"/>
  <c r="DK15" i="10"/>
  <c r="AT16" i="10"/>
  <c r="AU16" i="10"/>
  <c r="AV16" i="10"/>
  <c r="AW16" i="10"/>
  <c r="AX16" i="10"/>
  <c r="AY16" i="10"/>
  <c r="AZ16" i="10"/>
  <c r="BA16" i="10"/>
  <c r="BB16" i="10"/>
  <c r="BC16" i="10"/>
  <c r="BD16" i="10"/>
  <c r="BG16" i="10"/>
  <c r="BH16" i="10"/>
  <c r="BL16" i="10"/>
  <c r="BM16" i="10"/>
  <c r="BN16" i="10"/>
  <c r="BO16" i="10"/>
  <c r="BP16" i="10"/>
  <c r="BP22" i="10" s="1"/>
  <c r="BY6" i="10" s="1"/>
  <c r="BQ16" i="10"/>
  <c r="BU16" i="10"/>
  <c r="BV16" i="10"/>
  <c r="CK16" i="10" s="1"/>
  <c r="DH16" i="10" s="1"/>
  <c r="BW16" i="10"/>
  <c r="CL16" i="10" s="1"/>
  <c r="DI16" i="10" s="1"/>
  <c r="BX16" i="10"/>
  <c r="CM16" i="10" s="1"/>
  <c r="BY16" i="10"/>
  <c r="CN16" i="10"/>
  <c r="DK16" i="10" s="1"/>
  <c r="CP16" i="10"/>
  <c r="CQ16" i="10"/>
  <c r="CR16" i="10"/>
  <c r="CS16" i="10"/>
  <c r="DJ16" i="10"/>
  <c r="AU17" i="10"/>
  <c r="AV17" i="10"/>
  <c r="AW17" i="10"/>
  <c r="AT17" i="10" s="1"/>
  <c r="BU17" i="10" s="1"/>
  <c r="AX17" i="10"/>
  <c r="AY17" i="10"/>
  <c r="AZ17" i="10"/>
  <c r="BA17" i="10"/>
  <c r="BB17" i="10"/>
  <c r="BC17" i="10"/>
  <c r="BD17" i="10"/>
  <c r="BE17" i="10"/>
  <c r="BG17" i="10"/>
  <c r="BH17" i="10"/>
  <c r="BL17" i="10"/>
  <c r="BM17" i="10"/>
  <c r="BM23" i="10" s="1"/>
  <c r="BV7" i="10" s="1"/>
  <c r="CA15" i="10" s="1"/>
  <c r="CX15" i="10" s="1"/>
  <c r="DM15" i="10" s="1"/>
  <c r="DW15" i="10" s="1"/>
  <c r="BN17" i="10"/>
  <c r="BN23" i="10" s="1"/>
  <c r="BW7" i="10" s="1"/>
  <c r="BO17" i="10"/>
  <c r="BP17" i="10"/>
  <c r="BQ17" i="10"/>
  <c r="BV17" i="10"/>
  <c r="CK17" i="10" s="1"/>
  <c r="DH17" i="10" s="1"/>
  <c r="BW17" i="10"/>
  <c r="CL17" i="10" s="1"/>
  <c r="BX17" i="10"/>
  <c r="CM17" i="10" s="1"/>
  <c r="DJ17" i="10" s="1"/>
  <c r="BY17" i="10"/>
  <c r="CN17" i="10" s="1"/>
  <c r="DK17" i="10" s="1"/>
  <c r="CF17" i="10"/>
  <c r="DC17" i="10" s="1"/>
  <c r="CV17" i="10" s="1"/>
  <c r="CJ17" i="10"/>
  <c r="DG17" i="10" s="1"/>
  <c r="CP17" i="10"/>
  <c r="CQ17" i="10"/>
  <c r="CR17" i="10"/>
  <c r="CS17" i="10"/>
  <c r="DI17" i="10"/>
  <c r="AT18" i="10"/>
  <c r="AU18" i="10"/>
  <c r="AV18" i="10"/>
  <c r="AW18" i="10"/>
  <c r="AX18" i="10"/>
  <c r="AY18" i="10"/>
  <c r="AZ18" i="10"/>
  <c r="BA18" i="10"/>
  <c r="BB18" i="10"/>
  <c r="BC18" i="10"/>
  <c r="BD18" i="10"/>
  <c r="BE18" i="10"/>
  <c r="CF18" i="10" s="1"/>
  <c r="DC18" i="10" s="1"/>
  <c r="BG18" i="10"/>
  <c r="BH18" i="10"/>
  <c r="BU18" i="10"/>
  <c r="BV18" i="10"/>
  <c r="BW18" i="10"/>
  <c r="BX18" i="10"/>
  <c r="BY18" i="10"/>
  <c r="CK18" i="10"/>
  <c r="DH18" i="10" s="1"/>
  <c r="CL18" i="10"/>
  <c r="DI18" i="10" s="1"/>
  <c r="CM18" i="10"/>
  <c r="DJ18" i="10" s="1"/>
  <c r="CN18" i="10"/>
  <c r="DK18" i="10" s="1"/>
  <c r="CO18" i="10"/>
  <c r="CP18" i="10"/>
  <c r="CQ18" i="10"/>
  <c r="CR18" i="10"/>
  <c r="CS18" i="10"/>
  <c r="AU19" i="10"/>
  <c r="BV19" i="10" s="1"/>
  <c r="CK19" i="10" s="1"/>
  <c r="DH19" i="10" s="1"/>
  <c r="AV19" i="10"/>
  <c r="BW19" i="10" s="1"/>
  <c r="CL19" i="10" s="1"/>
  <c r="DI19" i="10" s="1"/>
  <c r="AW19" i="10"/>
  <c r="AT19" i="10" s="1"/>
  <c r="BU19" i="10" s="1"/>
  <c r="AX19" i="10"/>
  <c r="AY19" i="10"/>
  <c r="AZ19" i="10"/>
  <c r="BA19" i="10"/>
  <c r="BB19" i="10"/>
  <c r="BC19" i="10"/>
  <c r="BD19" i="10"/>
  <c r="BE19" i="10"/>
  <c r="CF19" i="10" s="1"/>
  <c r="DC19" i="10" s="1"/>
  <c r="CV19" i="10" s="1"/>
  <c r="BG19" i="10"/>
  <c r="BH19" i="10"/>
  <c r="BX19" i="10"/>
  <c r="CM19" i="10" s="1"/>
  <c r="DJ19" i="10" s="1"/>
  <c r="BY19" i="10"/>
  <c r="CN19" i="10" s="1"/>
  <c r="DK19" i="10" s="1"/>
  <c r="CP19" i="10"/>
  <c r="CQ19" i="10"/>
  <c r="CR19" i="10"/>
  <c r="CS19" i="10"/>
  <c r="AU20" i="10"/>
  <c r="BV20" i="10" s="1"/>
  <c r="AV20" i="10"/>
  <c r="AW20" i="10"/>
  <c r="AX20" i="10"/>
  <c r="AY20" i="10"/>
  <c r="AZ20" i="10"/>
  <c r="BA20" i="10"/>
  <c r="BB20" i="10"/>
  <c r="BC20" i="10"/>
  <c r="BD20" i="10"/>
  <c r="BG20" i="10"/>
  <c r="BH20" i="10"/>
  <c r="BW20" i="10"/>
  <c r="CL20" i="10" s="1"/>
  <c r="DI20" i="10" s="1"/>
  <c r="BX20" i="10"/>
  <c r="CM20" i="10" s="1"/>
  <c r="DJ20" i="10" s="1"/>
  <c r="CK20" i="10"/>
  <c r="DH20" i="10" s="1"/>
  <c r="CP20" i="10"/>
  <c r="CQ20" i="10"/>
  <c r="CR20" i="10"/>
  <c r="CS20" i="10"/>
  <c r="AL21" i="10"/>
  <c r="AU21" i="10"/>
  <c r="BV21" i="10" s="1"/>
  <c r="CK21" i="10" s="1"/>
  <c r="DH21" i="10" s="1"/>
  <c r="AV21" i="10"/>
  <c r="BW21" i="10" s="1"/>
  <c r="CL21" i="10" s="1"/>
  <c r="DI21" i="10" s="1"/>
  <c r="AW21" i="10"/>
  <c r="BX21" i="10" s="1"/>
  <c r="CM21" i="10" s="1"/>
  <c r="DJ21" i="10" s="1"/>
  <c r="AX21" i="10"/>
  <c r="AY21" i="10"/>
  <c r="AZ21" i="10"/>
  <c r="BA21" i="10"/>
  <c r="BB21" i="10"/>
  <c r="BC21" i="10"/>
  <c r="BD21" i="10"/>
  <c r="BG21" i="10"/>
  <c r="BH21" i="10"/>
  <c r="CP21" i="10"/>
  <c r="CQ21" i="10"/>
  <c r="AL22" i="10"/>
  <c r="BL22" i="10"/>
  <c r="BU6" i="10" s="1"/>
  <c r="BM22" i="10"/>
  <c r="BV6" i="10" s="1"/>
  <c r="BN22" i="10"/>
  <c r="BW6" i="10" s="1"/>
  <c r="BO22" i="10"/>
  <c r="BX6" i="10" s="1"/>
  <c r="BQ22" i="10"/>
  <c r="BZ6" i="10" s="1"/>
  <c r="AL23" i="10"/>
  <c r="BO23" i="10"/>
  <c r="BX7" i="10" s="1"/>
  <c r="BP23" i="10"/>
  <c r="BY7" i="10" s="1"/>
  <c r="BQ23" i="10"/>
  <c r="BZ7" i="10" s="1"/>
  <c r="CE17" i="10" s="1"/>
  <c r="DB17" i="10" s="1"/>
  <c r="DQ17" i="10" s="1"/>
  <c r="EA17" i="10" s="1"/>
  <c r="AL24" i="10"/>
  <c r="AL25" i="10"/>
  <c r="AL26" i="10"/>
  <c r="AL27" i="10"/>
  <c r="CW22" i="10" l="1"/>
  <c r="CT14" i="10"/>
  <c r="CU14" i="10"/>
  <c r="CV14" i="10"/>
  <c r="CJ19" i="10"/>
  <c r="DG19" i="10" s="1"/>
  <c r="CB19" i="10"/>
  <c r="CC19" i="10"/>
  <c r="CZ19" i="10" s="1"/>
  <c r="DO19" i="10" s="1"/>
  <c r="DY19" i="10" s="1"/>
  <c r="CA19" i="10"/>
  <c r="CX19" i="10" s="1"/>
  <c r="DM19" i="10" s="1"/>
  <c r="DW19" i="10" s="1"/>
  <c r="CD19" i="10"/>
  <c r="CE19" i="10"/>
  <c r="DB19" i="10" s="1"/>
  <c r="DQ19" i="10" s="1"/>
  <c r="EA19" i="10" s="1"/>
  <c r="CT18" i="10"/>
  <c r="CU18" i="10"/>
  <c r="CV18" i="10"/>
  <c r="CA12" i="10"/>
  <c r="CX12" i="10" s="1"/>
  <c r="DM12" i="10" s="1"/>
  <c r="DW12" i="10" s="1"/>
  <c r="CV12" i="10"/>
  <c r="CT12" i="10"/>
  <c r="CU12" i="10"/>
  <c r="CE16" i="10"/>
  <c r="DB16" i="10" s="1"/>
  <c r="DQ16" i="10" s="1"/>
  <c r="EA16" i="10" s="1"/>
  <c r="CJ16" i="10"/>
  <c r="DG16" i="10" s="1"/>
  <c r="CA16" i="10"/>
  <c r="CX16" i="10" s="1"/>
  <c r="DM16" i="10" s="1"/>
  <c r="DW16" i="10" s="1"/>
  <c r="BE20" i="10"/>
  <c r="CF20" i="10" s="1"/>
  <c r="DC20" i="10" s="1"/>
  <c r="BY20" i="10"/>
  <c r="CN20" i="10" s="1"/>
  <c r="DK20" i="10" s="1"/>
  <c r="AT20" i="10"/>
  <c r="BU20" i="10" s="1"/>
  <c r="CD16" i="10"/>
  <c r="BT15" i="10"/>
  <c r="CI15" i="10" s="1"/>
  <c r="DF15" i="10" s="1"/>
  <c r="AS16" i="10"/>
  <c r="CC16" i="10"/>
  <c r="CZ16" i="10" s="1"/>
  <c r="DO16" i="10" s="1"/>
  <c r="DY16" i="10" s="1"/>
  <c r="CE12" i="10"/>
  <c r="DB12" i="10" s="1"/>
  <c r="DQ12" i="10" s="1"/>
  <c r="EA12" i="10" s="1"/>
  <c r="CJ12" i="10"/>
  <c r="DG12" i="10" s="1"/>
  <c r="CD17" i="10"/>
  <c r="CB17" i="10"/>
  <c r="CC17" i="10"/>
  <c r="CZ17" i="10" s="1"/>
  <c r="DO17" i="10" s="1"/>
  <c r="DY17" i="10" s="1"/>
  <c r="BE21" i="10"/>
  <c r="CF21" i="10" s="1"/>
  <c r="DC21" i="10" s="1"/>
  <c r="BY21" i="10"/>
  <c r="CN21" i="10" s="1"/>
  <c r="DK21" i="10" s="1"/>
  <c r="AT21" i="10"/>
  <c r="BU21" i="10" s="1"/>
  <c r="CA18" i="10"/>
  <c r="CX18" i="10" s="1"/>
  <c r="DM18" i="10" s="1"/>
  <c r="DW18" i="10" s="1"/>
  <c r="CC18" i="10"/>
  <c r="CZ18" i="10" s="1"/>
  <c r="DO18" i="10" s="1"/>
  <c r="DY18" i="10" s="1"/>
  <c r="CD18" i="10"/>
  <c r="DA18" i="10" s="1"/>
  <c r="DP18" i="10" s="1"/>
  <c r="DZ18" i="10" s="1"/>
  <c r="CE18" i="10"/>
  <c r="DB18" i="10" s="1"/>
  <c r="DQ18" i="10" s="1"/>
  <c r="EA18" i="10" s="1"/>
  <c r="CB18" i="10"/>
  <c r="CJ18" i="10"/>
  <c r="DG18" i="10" s="1"/>
  <c r="CA17" i="10"/>
  <c r="CX17" i="10" s="1"/>
  <c r="DM17" i="10" s="1"/>
  <c r="DW17" i="10" s="1"/>
  <c r="CB14" i="10"/>
  <c r="CD14" i="10"/>
  <c r="CE14" i="10"/>
  <c r="DB14" i="10" s="1"/>
  <c r="DQ14" i="10" s="1"/>
  <c r="EA14" i="10" s="1"/>
  <c r="CC14" i="10"/>
  <c r="CZ14" i="10" s="1"/>
  <c r="DO14" i="10" s="1"/>
  <c r="DY14" i="10" s="1"/>
  <c r="CT13" i="10"/>
  <c r="CV13" i="10"/>
  <c r="CU13" i="10"/>
  <c r="CV15" i="10"/>
  <c r="CT15" i="10"/>
  <c r="CU15" i="10"/>
  <c r="CU17" i="10"/>
  <c r="CU19" i="10"/>
  <c r="CD12" i="10"/>
  <c r="CT17" i="10"/>
  <c r="CT19" i="10"/>
  <c r="CC12" i="10"/>
  <c r="CZ12" i="10" s="1"/>
  <c r="DO12" i="10" s="1"/>
  <c r="DY12" i="10" s="1"/>
  <c r="CO21" i="10"/>
  <c r="CO17" i="10"/>
  <c r="CO14" i="10"/>
  <c r="CO12" i="10"/>
  <c r="CO16" i="10"/>
  <c r="CO19" i="10"/>
  <c r="CO20" i="10"/>
  <c r="BE16" i="10"/>
  <c r="CF16" i="10" s="1"/>
  <c r="DC16" i="10" s="1"/>
  <c r="CB15" i="10"/>
  <c r="CY15" i="10" s="1"/>
  <c r="DN15" i="10" s="1"/>
  <c r="DX15" i="10" s="1"/>
  <c r="CC15" i="10"/>
  <c r="CZ15" i="10" s="1"/>
  <c r="DO15" i="10" s="1"/>
  <c r="DY15" i="10" s="1"/>
  <c r="CD15" i="10"/>
  <c r="DA15" i="10" s="1"/>
  <c r="DP15" i="10" s="1"/>
  <c r="DZ15" i="10" s="1"/>
  <c r="CE15" i="10"/>
  <c r="DB15" i="10" s="1"/>
  <c r="DQ15" i="10" s="1"/>
  <c r="EA15" i="10" s="1"/>
  <c r="BL23" i="10"/>
  <c r="BU7" i="10" s="1"/>
  <c r="BZ16" i="10" s="1"/>
  <c r="AT13" i="10"/>
  <c r="BU13" i="10" s="1"/>
  <c r="CY18" i="10" l="1"/>
  <c r="DN18" i="10" s="1"/>
  <c r="DX18" i="10" s="1"/>
  <c r="DA19" i="10"/>
  <c r="DP19" i="10" s="1"/>
  <c r="DZ19" i="10" s="1"/>
  <c r="DA14" i="10"/>
  <c r="DP14" i="10" s="1"/>
  <c r="DZ14" i="10" s="1"/>
  <c r="CT21" i="10"/>
  <c r="CU21" i="10"/>
  <c r="CV21" i="10"/>
  <c r="CY17" i="10"/>
  <c r="DN17" i="10" s="1"/>
  <c r="DX17" i="10" s="1"/>
  <c r="BZ15" i="10"/>
  <c r="CW15" i="10" s="1"/>
  <c r="DL15" i="10" s="1"/>
  <c r="DV15" i="10" s="1"/>
  <c r="DA17" i="10"/>
  <c r="DP17" i="10" s="1"/>
  <c r="DZ17" i="10" s="1"/>
  <c r="CV16" i="10"/>
  <c r="CU16" i="10"/>
  <c r="CT16" i="10"/>
  <c r="CW16" i="10" s="1"/>
  <c r="DL16" i="10" s="1"/>
  <c r="DV16" i="10" s="1"/>
  <c r="CB21" i="10"/>
  <c r="CA21" i="10"/>
  <c r="CX21" i="10" s="1"/>
  <c r="DM21" i="10" s="1"/>
  <c r="DW21" i="10" s="1"/>
  <c r="BZ21" i="10"/>
  <c r="CW21" i="10" s="1"/>
  <c r="DL21" i="10" s="1"/>
  <c r="DV21" i="10" s="1"/>
  <c r="CC21" i="10"/>
  <c r="CZ21" i="10" s="1"/>
  <c r="DO21" i="10" s="1"/>
  <c r="DY21" i="10" s="1"/>
  <c r="CD21" i="10"/>
  <c r="DA21" i="10" s="1"/>
  <c r="DP21" i="10" s="1"/>
  <c r="DZ21" i="10" s="1"/>
  <c r="CE21" i="10"/>
  <c r="DB21" i="10" s="1"/>
  <c r="DQ21" i="10" s="1"/>
  <c r="EA21" i="10" s="1"/>
  <c r="CJ21" i="10"/>
  <c r="DG21" i="10" s="1"/>
  <c r="BZ12" i="10"/>
  <c r="CW12" i="10" s="1"/>
  <c r="DL12" i="10" s="1"/>
  <c r="DV12" i="10" s="1"/>
  <c r="AS17" i="10"/>
  <c r="BT16" i="10"/>
  <c r="CI16" i="10" s="1"/>
  <c r="DF16" i="10" s="1"/>
  <c r="BZ19" i="10"/>
  <c r="CW19" i="10" s="1"/>
  <c r="DL19" i="10" s="1"/>
  <c r="DV19" i="10" s="1"/>
  <c r="BZ17" i="10"/>
  <c r="CW17" i="10" s="1"/>
  <c r="DL17" i="10" s="1"/>
  <c r="DV17" i="10" s="1"/>
  <c r="CY19" i="10"/>
  <c r="DN19" i="10" s="1"/>
  <c r="DX19" i="10" s="1"/>
  <c r="BZ18" i="10"/>
  <c r="CW18" i="10" s="1"/>
  <c r="DL18" i="10" s="1"/>
  <c r="DV18" i="10" s="1"/>
  <c r="CY12" i="10"/>
  <c r="DN12" i="10" s="1"/>
  <c r="DX12" i="10" s="1"/>
  <c r="DA12" i="10"/>
  <c r="DP12" i="10" s="1"/>
  <c r="DZ12" i="10" s="1"/>
  <c r="CB16" i="10"/>
  <c r="CY16" i="10" s="1"/>
  <c r="DN16" i="10" s="1"/>
  <c r="DX16" i="10" s="1"/>
  <c r="DA16" i="10"/>
  <c r="DP16" i="10" s="1"/>
  <c r="DZ16" i="10" s="1"/>
  <c r="CC20" i="10"/>
  <c r="CZ20" i="10" s="1"/>
  <c r="DO20" i="10" s="1"/>
  <c r="DY20" i="10" s="1"/>
  <c r="CE20" i="10"/>
  <c r="DB20" i="10" s="1"/>
  <c r="DQ20" i="10" s="1"/>
  <c r="EA20" i="10" s="1"/>
  <c r="CJ20" i="10"/>
  <c r="DG20" i="10" s="1"/>
  <c r="CD20" i="10"/>
  <c r="BZ20" i="10"/>
  <c r="CA20" i="10"/>
  <c r="CX20" i="10" s="1"/>
  <c r="DM20" i="10" s="1"/>
  <c r="DW20" i="10" s="1"/>
  <c r="CB20" i="10"/>
  <c r="BZ14" i="10"/>
  <c r="CW14" i="10" s="1"/>
  <c r="DL14" i="10" s="1"/>
  <c r="DV14" i="10" s="1"/>
  <c r="CV20" i="10"/>
  <c r="CT20" i="10"/>
  <c r="CU20" i="10"/>
  <c r="BZ13" i="10"/>
  <c r="CW13" i="10" s="1"/>
  <c r="DL13" i="10" s="1"/>
  <c r="DV13" i="10" s="1"/>
  <c r="CD13" i="10"/>
  <c r="CA13" i="10"/>
  <c r="CX13" i="10" s="1"/>
  <c r="DM13" i="10" s="1"/>
  <c r="DW13" i="10" s="1"/>
  <c r="CB13" i="10"/>
  <c r="CY13" i="10" s="1"/>
  <c r="DN13" i="10" s="1"/>
  <c r="DX13" i="10" s="1"/>
  <c r="CC13" i="10"/>
  <c r="CZ13" i="10" s="1"/>
  <c r="DO13" i="10" s="1"/>
  <c r="DY13" i="10" s="1"/>
  <c r="CE13" i="10"/>
  <c r="DB13" i="10" s="1"/>
  <c r="DQ13" i="10" s="1"/>
  <c r="EA13" i="10" s="1"/>
  <c r="CJ13" i="10"/>
  <c r="DG13" i="10" s="1"/>
  <c r="CA14" i="10"/>
  <c r="CX14" i="10" s="1"/>
  <c r="DM14" i="10" s="1"/>
  <c r="DW14" i="10" s="1"/>
  <c r="DA20" i="10" l="1"/>
  <c r="DP20" i="10" s="1"/>
  <c r="DZ20" i="10" s="1"/>
  <c r="CY20" i="10"/>
  <c r="DN20" i="10" s="1"/>
  <c r="DX20" i="10" s="1"/>
  <c r="BT17" i="10"/>
  <c r="CI17" i="10" s="1"/>
  <c r="DF17" i="10" s="1"/>
  <c r="AS18" i="10"/>
  <c r="CW20" i="10"/>
  <c r="DL20" i="10" s="1"/>
  <c r="DV20" i="10" s="1"/>
  <c r="CY21" i="10"/>
  <c r="DN21" i="10" s="1"/>
  <c r="DX21" i="10" s="1"/>
  <c r="DA13" i="10"/>
  <c r="DP13" i="10" s="1"/>
  <c r="DZ13" i="10" s="1"/>
  <c r="CY14" i="10"/>
  <c r="DN14" i="10" s="1"/>
  <c r="DX14" i="10" s="1"/>
  <c r="AS19" i="10" l="1"/>
  <c r="BT18" i="10"/>
  <c r="CI18" i="10" s="1"/>
  <c r="DF18" i="10" s="1"/>
  <c r="BT19" i="10" l="1"/>
  <c r="CI19" i="10" s="1"/>
  <c r="DF19" i="10" s="1"/>
  <c r="AS20" i="10"/>
  <c r="BT20" i="10" l="1"/>
  <c r="CI20" i="10" s="1"/>
  <c r="DF20" i="10" s="1"/>
  <c r="AS21" i="10"/>
  <c r="BT21" i="10" s="1"/>
  <c r="CI21" i="10" s="1"/>
  <c r="DF2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s>
  <commentList>
    <comment ref="EB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E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List>
</comments>
</file>

<file path=xl/sharedStrings.xml><?xml version="1.0" encoding="utf-8"?>
<sst xmlns="http://schemas.openxmlformats.org/spreadsheetml/2006/main" count="783" uniqueCount="181">
  <si>
    <t>Axial: Surface shear modulus, G(0)</t>
  </si>
  <si>
    <t>Axial: Shear modulus gradient, dG/dz</t>
  </si>
  <si>
    <t>Axial: Shear modulus below base, Gb</t>
  </si>
  <si>
    <t>Lateral: Surface shear modulus, G(0)</t>
  </si>
  <si>
    <t>Lateral: Shear modulus gradient, dG/dz</t>
  </si>
  <si>
    <t>Poisson's ratio (all loading modes)</t>
  </si>
  <si>
    <t>x (m)</t>
  </si>
  <si>
    <t>y (m)</t>
  </si>
  <si>
    <t>STR</t>
  </si>
  <si>
    <t>Amplificazione:</t>
  </si>
  <si>
    <t>SLU</t>
  </si>
  <si>
    <t>γG1 SLV (-)</t>
  </si>
  <si>
    <t>Mzz</t>
  </si>
  <si>
    <t>Mxx</t>
  </si>
  <si>
    <t>Fy</t>
  </si>
  <si>
    <t>Myy</t>
  </si>
  <si>
    <t>Fx</t>
  </si>
  <si>
    <t>Fz</t>
  </si>
  <si>
    <t>GEO</t>
  </si>
  <si>
    <t>γG1 SLU (-)</t>
  </si>
  <si>
    <t>Passaggio STR /GEO scelto:</t>
  </si>
  <si>
    <t>Fattori di amplificazione delle azioni:</t>
  </si>
  <si>
    <t xml:space="preserve">2e) Coefficienti di calcolo </t>
  </si>
  <si>
    <t xml:space="preserve">1e) Coefficienti di calcolo </t>
  </si>
  <si>
    <t>SLV</t>
  </si>
  <si>
    <t>Passaggio STR/GEO MIDAS:</t>
  </si>
  <si>
    <t/>
  </si>
  <si>
    <t>T (f)</t>
  </si>
  <si>
    <t>M (q)</t>
  </si>
  <si>
    <t>H (v)</t>
  </si>
  <si>
    <t>H (u)</t>
  </si>
  <si>
    <t>V (w)</t>
  </si>
  <si>
    <t>Mxx+Fy*h</t>
  </si>
  <si>
    <t>Myy+Fx*h</t>
  </si>
  <si>
    <t>h</t>
  </si>
  <si>
    <t>W</t>
  </si>
  <si>
    <t xml:space="preserve">γG1 </t>
  </si>
  <si>
    <t>W (kN)</t>
  </si>
  <si>
    <t>h (m) (ez)</t>
  </si>
  <si>
    <t>Area (m2)</t>
  </si>
  <si>
    <t>Posizione</t>
  </si>
  <si>
    <t>Fondazione</t>
  </si>
  <si>
    <t>[kNm]</t>
  </si>
  <si>
    <t>[kN]</t>
  </si>
  <si>
    <t>C/P</t>
  </si>
  <si>
    <t>Node</t>
  </si>
  <si>
    <t>Caso</t>
  </si>
  <si>
    <t>(m)</t>
  </si>
  <si>
    <t>(kN)</t>
  </si>
  <si>
    <t>(-)</t>
  </si>
  <si>
    <t>Geometria:</t>
  </si>
  <si>
    <t>x to y</t>
  </si>
  <si>
    <t>y to z</t>
  </si>
  <si>
    <t>y</t>
  </si>
  <si>
    <t>x to z</t>
  </si>
  <si>
    <t>x</t>
  </si>
  <si>
    <t>Passaggio STR/GEO GSA:</t>
  </si>
  <si>
    <t>γcls (kN/m3)</t>
  </si>
  <si>
    <t>SR_STR:</t>
  </si>
  <si>
    <t>Materiale:</t>
  </si>
  <si>
    <t xml:space="preserve">2d) Definizione passaggio SR </t>
  </si>
  <si>
    <t>1c) Def. casistiche azioni</t>
  </si>
  <si>
    <t xml:space="preserve">2b) Azioni da STR (SLU/SLV) agenti sulla fondazione </t>
  </si>
  <si>
    <t>2a) Fondazione</t>
  </si>
  <si>
    <t xml:space="preserve">1d) Def. passaggio SR </t>
  </si>
  <si>
    <t>1b) Azioni da STR</t>
  </si>
  <si>
    <t>3)  Aggiustamento delle eccentricità e aggiunta peso fondazione + eventuali carichi distribuiti</t>
  </si>
  <si>
    <t>2) Passaggio Sistema di Riferimento da STR a GEO</t>
  </si>
  <si>
    <t>2) Elaborazioni preliminari</t>
  </si>
  <si>
    <t xml:space="preserve">1) Dati </t>
  </si>
  <si>
    <r>
      <rPr>
        <b/>
        <sz val="12"/>
        <rFont val="Times New Roman"/>
        <family val="1"/>
      </rPr>
      <t xml:space="preserve">5) </t>
    </r>
    <r>
      <rPr>
        <b/>
        <sz val="12"/>
        <color rgb="FFC00000"/>
        <rFont val="Times New Roman"/>
        <family val="1"/>
      </rPr>
      <t>Ottenimento INPUT CARICHI per PIGLET</t>
    </r>
  </si>
  <si>
    <t>4)  Amplificazione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</si>
  <si>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</si>
  <si>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</si>
  <si>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</si>
  <si>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</si>
  <si>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</si>
  <si>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</si>
  <si>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</si>
  <si>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</si>
  <si>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</si>
  <si>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</si>
  <si>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</si>
  <si>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</si>
  <si>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</si>
  <si>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</si>
  <si>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</si>
  <si>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</si>
  <si>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</si>
  <si>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</si>
  <si>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</si>
  <si>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</si>
  <si>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</si>
  <si>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</si>
  <si>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</si>
  <si>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</si>
  <si>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</si>
  <si>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Lpile</t>
  </si>
  <si>
    <t>Plinto_01</t>
  </si>
  <si>
    <t>Axial, hyperbolic constant, f_a</t>
  </si>
  <si>
    <t>Axial, hyperbolic power g_a</t>
  </si>
  <si>
    <t>Lateral, normalised ground displacement (U0/d)^50</t>
  </si>
  <si>
    <t>Lateral, hyperbolic power p</t>
  </si>
  <si>
    <t xml:space="preserve">    Load case number:</t>
  </si>
  <si>
    <t>Load case name</t>
  </si>
  <si>
    <t>Pile No.</t>
  </si>
  <si>
    <t>NOTA: possibilità di aggiungere/diminuire il numero di pali</t>
  </si>
  <si>
    <t xml:space="preserve">    Load case number</t>
  </si>
  <si>
    <t>Non dovrebbe servire come input</t>
  </si>
  <si>
    <t>Title</t>
  </si>
  <si>
    <t>Scope of problem</t>
  </si>
  <si>
    <t>Load scenario</t>
  </si>
  <si>
    <t>A1</t>
  </si>
  <si>
    <t>NOTA: possibilità di aggiungere/diminuire il numero di load cases</t>
  </si>
  <si>
    <t>SCENARIO</t>
  </si>
  <si>
    <t>1a) Dati slab</t>
  </si>
  <si>
    <t>Axial capacity</t>
  </si>
  <si>
    <t xml:space="preserve">1) Proprietà geometriche e meccaniche </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</si>
  <si>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</si>
  <si>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</si>
  <si>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</si>
  <si>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</si>
  <si>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</si>
  <si>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</si>
  <si>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</si>
  <si>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</si>
  <si>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</si>
  <si>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</si>
  <si>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</si>
  <si>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</si>
  <si>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</si>
  <si>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</si>
  <si>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</si>
  <si>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</si>
  <si>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</si>
  <si>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</si>
  <si>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</si>
  <si>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</si>
  <si>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</si>
  <si>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</si>
  <si>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</si>
  <si>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</si>
  <si>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</si>
  <si>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</si>
  <si>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</si>
  <si>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</si>
  <si>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A infl (m2)</t>
  </si>
  <si>
    <t>Qk (kPa)</t>
  </si>
  <si>
    <t>G2 (kPa)</t>
  </si>
  <si>
    <t>A infuenza (m2)</t>
  </si>
  <si>
    <t>(m2)</t>
  </si>
  <si>
    <t>(kPa)</t>
  </si>
  <si>
    <t>MIDAS</t>
  </si>
  <si>
    <t>Profile switches x:z</t>
  </si>
  <si>
    <t>Profile switches y:z</t>
  </si>
  <si>
    <t>Plinto_02</t>
  </si>
  <si>
    <t>Slv 22</t>
  </si>
  <si>
    <t>Plinto_03</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</si>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</sst>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sz val="11"/>
      <name val="Times New Roman"/>
      <family val="1"/>
    </font>
    <font>
      <b/>
      <i/>
      <sz val="11"/>
      <color theme="1"/>
      <name val="Arial"/>
      <family val="2"/>
    </font>
    <font>
      <sz val="8"/>
      <name val="Arial"/>
      <family val="2"/>
    </font>
    <font>
      <b/>
      <sz val="11"/>
      <color theme="3"/>
      <name val="Calibri"/>
      <family val="2"/>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73">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1" applyFon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164" fontId="9" fillId="2" borderId="0" xfId="9" applyNumberFormat="1"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14" fillId="2" borderId="0" xfId="9" applyFont="1" applyFill="1" applyAlignment="1">
      <alignment horizontal="center"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12" fillId="0" borderId="0" xfId="9" applyFont="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3"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9" fillId="0" borderId="0" xfId="0" quotePrefix="1" applyFont="1" applyAlignment="1">
      <alignment wrapText="1"/>
    </xf>
    <xf numFmtId="0" fontId="0" fillId="0" borderId="0" xfId="0" quotePrefix="1" applyAlignment="1">
      <alignment wrapText="1"/>
    </xf>
    <xf numFmtId="0" fontId="7" fillId="0" borderId="0" xfId="0" applyFont="1" applyAlignment="1">
      <alignment wrapText="1"/>
    </xf>
    <xf numFmtId="0" fontId="31" fillId="0" borderId="0" xfId="0" applyFont="1" applyAlignment="1">
      <alignment horizontal="center"/>
    </xf>
    <xf numFmtId="0" fontId="31" fillId="0" borderId="0" xfId="0" applyFont="1" applyAlignment="1">
      <alignment horizontal="center" vertical="center"/>
    </xf>
    <xf numFmtId="0" fontId="32" fillId="0" borderId="0" xfId="0" applyFont="1" applyAlignment="1">
      <alignment horizontal="center" vertical="center" wrapText="1"/>
    </xf>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26">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35</xdr:col>
      <xdr:colOff>396874</xdr:colOff>
      <xdr:row>2</xdr:row>
      <xdr:rowOff>111125</xdr:rowOff>
    </xdr:from>
    <xdr:to>
      <xdr:col>43</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190500</xdr:colOff>
      <xdr:row>2</xdr:row>
      <xdr:rowOff>95252</xdr:rowOff>
    </xdr:from>
    <xdr:to>
      <xdr:col>57</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62</xdr:col>
      <xdr:colOff>0</xdr:colOff>
      <xdr:row>2</xdr:row>
      <xdr:rowOff>95251</xdr:rowOff>
    </xdr:from>
    <xdr:to>
      <xdr:col>69</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396875</xdr:colOff>
      <xdr:row>16</xdr:row>
      <xdr:rowOff>158751</xdr:rowOff>
    </xdr:from>
    <xdr:to>
      <xdr:col>43</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396873</xdr:colOff>
      <xdr:row>2</xdr:row>
      <xdr:rowOff>111125</xdr:rowOff>
    </xdr:from>
    <xdr:to>
      <xdr:col>9</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190499</xdr:colOff>
      <xdr:row>2</xdr:row>
      <xdr:rowOff>95252</xdr:rowOff>
    </xdr:from>
    <xdr:to>
      <xdr:col>21</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269875</xdr:colOff>
      <xdr:row>2</xdr:row>
      <xdr:rowOff>95252</xdr:rowOff>
    </xdr:from>
    <xdr:to>
      <xdr:col>25</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0</xdr:colOff>
      <xdr:row>2</xdr:row>
      <xdr:rowOff>95251</xdr:rowOff>
    </xdr:from>
    <xdr:to>
      <xdr:col>33</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396875</xdr:colOff>
      <xdr:row>16</xdr:row>
      <xdr:rowOff>158751</xdr:rowOff>
    </xdr:from>
    <xdr:to>
      <xdr:col>9</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285751</xdr:colOff>
      <xdr:row>2</xdr:row>
      <xdr:rowOff>95252</xdr:rowOff>
    </xdr:from>
    <xdr:to>
      <xdr:col>61</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EB10" dT="2023-12-11T15:37:06.37" personId="{79DC39D3-93BE-4C44-8EFD-C9B3CA0B57BB}" id="{DF59250E-9051-4273-9566-7502C45EBC58}">
    <text>Varia da 1 a 4,  (-1 indica analisi non lineare)</text>
  </threadedComment>
  <threadedComment ref="E11" dT="2023-12-18T17:47:25.44" personId="{79DC39D3-93BE-4C44-8EFD-C9B3CA0B57BB}" id="{42AA9AB4-377F-49BC-9063-A586BD837F6A}">
    <text>Inserire area plinto+connessioni</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17"/>
  <sheetViews>
    <sheetView workbookViewId="0">
      <selection activeCell="A22" sqref="A22"/>
    </sheetView>
  </sheetViews>
  <sheetFormatPr defaultRowHeight="14.25" x14ac:dyDescent="0.2"/>
  <cols>
    <col min="1" max="1" width="125.75" customWidth="1"/>
  </cols>
  <sheetData>
    <row r="1" spans="1:4" ht="15" x14ac:dyDescent="0.25">
      <c r="A1" s="51" t="s">
        <v>179</v>
      </c>
    </row>
    <row r="3" spans="1:4" ht="15" x14ac:dyDescent="0.25">
      <c r="A3" s="51" t="s">
        <v>177</v>
      </c>
    </row>
    <row r="4" spans="1:4" ht="16.5" customHeight="1" x14ac:dyDescent="0.2">
      <c r="A4" s="66" t="s">
        <v>173</v>
      </c>
      <c r="B4" s="66"/>
      <c r="C4" s="66"/>
      <c r="D4" s="66"/>
    </row>
    <row r="5" spans="1:4" ht="33" customHeight="1" x14ac:dyDescent="0.25">
      <c r="A5" s="67" t="s">
        <v>178</v>
      </c>
    </row>
    <row r="6" spans="1:4" ht="30.95" customHeight="1" x14ac:dyDescent="0.2">
      <c r="A6" s="68" t="s">
        <v>180</v>
      </c>
    </row>
    <row r="7" spans="1:4" x14ac:dyDescent="0.2">
      <c r="A7" s="68" t="s">
        <v>175</v>
      </c>
    </row>
    <row r="8" spans="1:4" x14ac:dyDescent="0.2">
      <c r="A8" s="68" t="s">
        <v>176</v>
      </c>
    </row>
    <row r="10" spans="1:4" ht="15" x14ac:dyDescent="0.25">
      <c r="A10" s="69" t="s">
        <v>174</v>
      </c>
    </row>
    <row r="11" spans="1:4" x14ac:dyDescent="0.2">
      <c r="A11" s="66" t="s">
        <v>166</v>
      </c>
    </row>
    <row r="12" spans="1:4" x14ac:dyDescent="0.2">
      <c r="A12" s="66" t="s">
        <v>167</v>
      </c>
    </row>
    <row r="13" spans="1:4" x14ac:dyDescent="0.2">
      <c r="A13" s="66" t="s">
        <v>168</v>
      </c>
    </row>
    <row r="14" spans="1:4" x14ac:dyDescent="0.2">
      <c r="A14" s="66" t="s">
        <v>169</v>
      </c>
    </row>
    <row r="15" spans="1:4" x14ac:dyDescent="0.2">
      <c r="A15" s="66" t="s">
        <v>170</v>
      </c>
    </row>
    <row r="16" spans="1:4" ht="28.5" x14ac:dyDescent="0.2">
      <c r="A16" s="66" t="s">
        <v>171</v>
      </c>
    </row>
    <row r="17" spans="1:1" x14ac:dyDescent="0.2">
      <c r="A17" s="66"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34" sqref="C34"/>
    </sheetView>
  </sheetViews>
  <sheetFormatPr defaultRowHeight="14.25" x14ac:dyDescent="0.2"/>
  <cols>
    <col min="2" max="2" width="21" bestFit="1" customWidth="1"/>
  </cols>
  <sheetData>
    <row r="2" spans="2:5" ht="15.75" x14ac:dyDescent="0.2">
      <c r="B2" s="15" t="s">
        <v>109</v>
      </c>
      <c r="C2" s="36" t="s">
        <v>98</v>
      </c>
    </row>
    <row r="3" spans="2:5" ht="14.1" customHeight="1" x14ac:dyDescent="0.2">
      <c r="C3" s="43"/>
    </row>
    <row r="4" spans="2:5" ht="15.75" x14ac:dyDescent="0.2">
      <c r="B4" s="15" t="s">
        <v>110</v>
      </c>
      <c r="C4" s="36">
        <v>3</v>
      </c>
      <c r="E4" s="40"/>
    </row>
    <row r="5" spans="2:5" x14ac:dyDescent="0.2">
      <c r="C5" s="43"/>
      <c r="E5" s="40"/>
    </row>
    <row r="6" spans="2:5" x14ac:dyDescent="0.2">
      <c r="E6" s="40"/>
    </row>
    <row r="7" spans="2:5" x14ac:dyDescent="0.2">
      <c r="E7" s="4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zoomScaleNormal="100" workbookViewId="0">
      <selection activeCell="A21" sqref="A21"/>
    </sheetView>
  </sheetViews>
  <sheetFormatPr defaultRowHeight="14.25" x14ac:dyDescent="0.2"/>
  <cols>
    <col min="1" max="1" width="23.625" customWidth="1"/>
    <col min="4" max="4" width="44" bestFit="1" customWidth="1"/>
    <col min="5" max="5" width="16.375" bestFit="1" customWidth="1"/>
    <col min="6" max="6" width="63.5" bestFit="1" customWidth="1"/>
    <col min="7" max="7" width="13.125" bestFit="1" customWidth="1"/>
    <col min="8" max="8" width="10.125" customWidth="1"/>
  </cols>
  <sheetData>
    <row r="1" spans="1:13" ht="15.75" x14ac:dyDescent="0.2">
      <c r="A1" s="19" t="s">
        <v>128</v>
      </c>
      <c r="B1" s="54">
        <v>3</v>
      </c>
      <c r="D1" s="33"/>
      <c r="E1" s="33"/>
      <c r="F1" s="33"/>
      <c r="G1" s="33"/>
      <c r="H1" s="33"/>
      <c r="I1" s="1"/>
      <c r="J1" s="1"/>
      <c r="K1" s="1"/>
      <c r="L1" s="1"/>
      <c r="M1" s="1"/>
    </row>
    <row r="2" spans="1:13" ht="15.75" x14ac:dyDescent="0.25">
      <c r="A2" s="55" t="s">
        <v>130</v>
      </c>
      <c r="D2" s="70" t="s">
        <v>118</v>
      </c>
      <c r="E2" s="70"/>
      <c r="F2" s="33"/>
      <c r="G2" s="34"/>
      <c r="H2" s="34"/>
      <c r="I2" s="2"/>
      <c r="J2" s="2"/>
      <c r="K2" s="2"/>
      <c r="L2" s="2"/>
      <c r="M2" s="2"/>
    </row>
    <row r="3" spans="1:13" ht="15.75" x14ac:dyDescent="0.2">
      <c r="D3" s="15" t="s">
        <v>0</v>
      </c>
      <c r="E3" s="50">
        <v>3846.1538461538462</v>
      </c>
      <c r="F3" s="33"/>
      <c r="G3" s="34"/>
      <c r="H3" s="34"/>
      <c r="I3" s="2"/>
      <c r="J3" s="2"/>
      <c r="K3" s="2"/>
      <c r="L3" s="2"/>
      <c r="M3" s="2"/>
    </row>
    <row r="4" spans="1:13" ht="15.75" x14ac:dyDescent="0.2">
      <c r="D4" s="15" t="s">
        <v>1</v>
      </c>
      <c r="E4" s="50">
        <v>180</v>
      </c>
      <c r="F4" s="33"/>
      <c r="G4" s="34"/>
      <c r="H4" s="34"/>
      <c r="I4" s="2"/>
      <c r="J4" s="2"/>
      <c r="K4" s="2"/>
      <c r="L4" s="2"/>
      <c r="M4" s="2"/>
    </row>
    <row r="5" spans="1:13" ht="15.75" x14ac:dyDescent="0.2">
      <c r="D5" s="15" t="s">
        <v>2</v>
      </c>
      <c r="E5" s="50">
        <v>7986.1538461520004</v>
      </c>
      <c r="F5" s="33"/>
      <c r="G5" s="34"/>
      <c r="H5" s="34"/>
      <c r="I5" s="2"/>
      <c r="J5" s="2"/>
      <c r="K5" s="2"/>
      <c r="L5" s="2"/>
      <c r="M5" s="2"/>
    </row>
    <row r="6" spans="1:13" ht="15.75" x14ac:dyDescent="0.2">
      <c r="D6" s="15" t="s">
        <v>3</v>
      </c>
      <c r="E6" s="50">
        <v>3846.1538461537998</v>
      </c>
      <c r="F6" s="33"/>
      <c r="G6" s="34"/>
      <c r="H6" s="34"/>
      <c r="I6" s="2"/>
      <c r="J6" s="2"/>
      <c r="K6" s="2"/>
      <c r="L6" s="2"/>
      <c r="M6" s="2"/>
    </row>
    <row r="7" spans="1:13" ht="15.75" x14ac:dyDescent="0.2">
      <c r="D7" s="15" t="s">
        <v>4</v>
      </c>
      <c r="E7" s="50">
        <v>181</v>
      </c>
      <c r="F7" s="33"/>
      <c r="G7" s="35"/>
      <c r="H7" s="35"/>
      <c r="I7" s="3"/>
      <c r="J7" s="3"/>
      <c r="K7" s="3"/>
      <c r="L7" s="3"/>
      <c r="M7" s="3"/>
    </row>
    <row r="8" spans="1:13" ht="15.75" x14ac:dyDescent="0.25">
      <c r="D8" s="15" t="s">
        <v>5</v>
      </c>
      <c r="E8" s="49">
        <v>0.3</v>
      </c>
      <c r="F8" s="32"/>
      <c r="G8" s="32"/>
      <c r="H8" s="32"/>
    </row>
    <row r="9" spans="1:13" ht="15" x14ac:dyDescent="0.25">
      <c r="D9" s="32"/>
      <c r="E9" s="32"/>
      <c r="F9" s="32"/>
      <c r="G9" s="32"/>
      <c r="H9" s="32"/>
    </row>
    <row r="10" spans="1:13" ht="15" x14ac:dyDescent="0.25">
      <c r="D10" s="32"/>
      <c r="E10" s="32"/>
      <c r="F10" s="32"/>
      <c r="G10" s="32"/>
      <c r="H10" s="32"/>
    </row>
    <row r="11" spans="1:13" ht="15.75" x14ac:dyDescent="0.25">
      <c r="D11" s="70" t="s">
        <v>119</v>
      </c>
      <c r="E11" s="70"/>
      <c r="F11" s="32"/>
      <c r="G11" s="32"/>
      <c r="H11" s="32"/>
    </row>
    <row r="12" spans="1:13" ht="15.75" x14ac:dyDescent="0.25">
      <c r="D12" s="15" t="s">
        <v>0</v>
      </c>
      <c r="E12" s="50">
        <v>3846.1538461538462</v>
      </c>
      <c r="F12" s="32"/>
      <c r="G12" s="32"/>
      <c r="H12" s="32"/>
    </row>
    <row r="13" spans="1:13" ht="15.75" x14ac:dyDescent="0.25">
      <c r="D13" s="15" t="s">
        <v>1</v>
      </c>
      <c r="E13" s="50">
        <v>180</v>
      </c>
      <c r="F13" s="32"/>
      <c r="G13" s="32"/>
      <c r="H13" s="32"/>
    </row>
    <row r="14" spans="1:13" ht="15.75" x14ac:dyDescent="0.25">
      <c r="D14" s="15" t="s">
        <v>2</v>
      </c>
      <c r="E14" s="50">
        <v>7986.1538461520004</v>
      </c>
      <c r="F14" s="32"/>
      <c r="G14" s="32"/>
      <c r="H14" s="32"/>
    </row>
    <row r="15" spans="1:13" ht="15.75" x14ac:dyDescent="0.25">
      <c r="D15" s="15" t="s">
        <v>3</v>
      </c>
      <c r="E15" s="50">
        <v>3846.1538461537998</v>
      </c>
      <c r="F15" s="32"/>
      <c r="G15" s="32"/>
      <c r="H15" s="32"/>
    </row>
    <row r="16" spans="1:13" ht="15.75" x14ac:dyDescent="0.25">
      <c r="D16" s="15" t="s">
        <v>4</v>
      </c>
      <c r="E16" s="50">
        <v>181</v>
      </c>
      <c r="F16" s="32"/>
      <c r="G16" s="32"/>
      <c r="H16" s="32"/>
    </row>
    <row r="17" spans="4:8" ht="15.75" x14ac:dyDescent="0.25">
      <c r="D17" s="15" t="s">
        <v>5</v>
      </c>
      <c r="E17" s="49">
        <v>0.3</v>
      </c>
      <c r="F17" s="32"/>
      <c r="G17" s="32"/>
      <c r="H17" s="32"/>
    </row>
    <row r="18" spans="4:8" ht="15" x14ac:dyDescent="0.25">
      <c r="D18" s="32"/>
      <c r="E18" s="32"/>
      <c r="F18" s="32"/>
      <c r="G18" s="32"/>
      <c r="H18" s="32"/>
    </row>
    <row r="19" spans="4:8" ht="15" x14ac:dyDescent="0.25">
      <c r="D19" s="32"/>
      <c r="E19" s="32"/>
      <c r="F19" s="32"/>
      <c r="G19" s="32"/>
      <c r="H19" s="32"/>
    </row>
    <row r="20" spans="4:8" ht="15.75" x14ac:dyDescent="0.25">
      <c r="D20" s="70" t="s">
        <v>120</v>
      </c>
      <c r="E20" s="70"/>
      <c r="F20" s="32"/>
      <c r="G20" s="32"/>
      <c r="H20" s="32"/>
    </row>
    <row r="21" spans="4:8" ht="15.75" x14ac:dyDescent="0.25">
      <c r="D21" s="15" t="s">
        <v>0</v>
      </c>
      <c r="E21" s="50">
        <v>3846.1538461538462</v>
      </c>
      <c r="F21" s="32"/>
      <c r="G21" s="32"/>
      <c r="H21" s="32"/>
    </row>
    <row r="22" spans="4:8" ht="15.75" x14ac:dyDescent="0.25">
      <c r="D22" s="15" t="s">
        <v>1</v>
      </c>
      <c r="E22" s="50">
        <v>180</v>
      </c>
      <c r="F22" s="32"/>
      <c r="G22" s="32"/>
      <c r="H22" s="32"/>
    </row>
    <row r="23" spans="4:8" ht="15.75" x14ac:dyDescent="0.25">
      <c r="D23" s="15" t="s">
        <v>2</v>
      </c>
      <c r="E23" s="50">
        <v>7986.1538461520004</v>
      </c>
      <c r="F23" s="32"/>
      <c r="G23" s="32"/>
      <c r="H23" s="32"/>
    </row>
    <row r="24" spans="4:8" ht="15.75" x14ac:dyDescent="0.25">
      <c r="D24" s="15" t="s">
        <v>3</v>
      </c>
      <c r="E24" s="50">
        <v>3846.1538461537998</v>
      </c>
      <c r="F24" s="32"/>
      <c r="G24" s="32"/>
      <c r="H24" s="32"/>
    </row>
    <row r="25" spans="4:8" ht="15.75" x14ac:dyDescent="0.25">
      <c r="D25" s="15" t="s">
        <v>4</v>
      </c>
      <c r="E25" s="50">
        <v>181</v>
      </c>
      <c r="F25" s="32"/>
      <c r="G25" s="32"/>
      <c r="H25" s="32"/>
    </row>
    <row r="26" spans="4:8" ht="15.75" x14ac:dyDescent="0.25">
      <c r="D26" s="15" t="s">
        <v>5</v>
      </c>
      <c r="E26" s="49">
        <v>0.3</v>
      </c>
      <c r="F26" s="32"/>
      <c r="G26" s="32"/>
      <c r="H26" s="32"/>
    </row>
    <row r="27" spans="4:8" ht="15" x14ac:dyDescent="0.25">
      <c r="D27" s="32"/>
      <c r="E27" s="32"/>
      <c r="F27" s="32"/>
      <c r="G27" s="32"/>
      <c r="H27" s="32"/>
    </row>
    <row r="28" spans="4:8" ht="15" x14ac:dyDescent="0.25">
      <c r="D28" s="32"/>
      <c r="E28" s="32"/>
      <c r="F28" s="32"/>
      <c r="G28" s="32"/>
      <c r="H28" s="32"/>
    </row>
    <row r="29" spans="4:8" ht="15.75" x14ac:dyDescent="0.25">
      <c r="D29" s="70" t="s">
        <v>121</v>
      </c>
      <c r="E29" s="70"/>
      <c r="F29" s="32"/>
      <c r="G29" s="32"/>
      <c r="H29" s="32"/>
    </row>
    <row r="30" spans="4:8" ht="15.75" x14ac:dyDescent="0.2">
      <c r="D30" s="15" t="s">
        <v>0</v>
      </c>
      <c r="E30" s="50">
        <v>52840.909090909088</v>
      </c>
    </row>
    <row r="31" spans="4:8" ht="15.75" x14ac:dyDescent="0.2">
      <c r="D31" s="15" t="s">
        <v>1</v>
      </c>
      <c r="E31" s="50">
        <v>5816.6011619958981</v>
      </c>
    </row>
    <row r="32" spans="4:8" ht="15.75" x14ac:dyDescent="0.2">
      <c r="D32" s="15" t="s">
        <v>2</v>
      </c>
      <c r="E32" s="50">
        <v>169172.93233082705</v>
      </c>
    </row>
    <row r="33" spans="4:5" ht="15.75" x14ac:dyDescent="0.2">
      <c r="D33" s="15" t="s">
        <v>3</v>
      </c>
      <c r="E33" s="50">
        <v>59402.593678450678</v>
      </c>
    </row>
    <row r="34" spans="4:5" ht="15.75" x14ac:dyDescent="0.2">
      <c r="D34" s="15" t="s">
        <v>4</v>
      </c>
      <c r="E34" s="50">
        <v>758.5017716820505</v>
      </c>
    </row>
    <row r="35" spans="4:5" ht="15.75" x14ac:dyDescent="0.2">
      <c r="D35" s="15" t="s">
        <v>5</v>
      </c>
      <c r="E35" s="49">
        <v>0.3</v>
      </c>
    </row>
    <row r="38" spans="4:5" ht="15.75" x14ac:dyDescent="0.25">
      <c r="D38" s="70" t="s">
        <v>122</v>
      </c>
      <c r="E38" s="70"/>
    </row>
    <row r="39" spans="4:5" ht="15.75" x14ac:dyDescent="0.2">
      <c r="D39" s="15" t="s">
        <v>0</v>
      </c>
      <c r="E39" s="50">
        <v>52840.909090909088</v>
      </c>
    </row>
    <row r="40" spans="4:5" ht="15.75" x14ac:dyDescent="0.2">
      <c r="D40" s="15" t="s">
        <v>1</v>
      </c>
      <c r="E40" s="50">
        <v>5816.6011619958981</v>
      </c>
    </row>
    <row r="41" spans="4:5" ht="15.75" x14ac:dyDescent="0.2">
      <c r="D41" s="15" t="s">
        <v>2</v>
      </c>
      <c r="E41" s="50">
        <v>169172.93233082705</v>
      </c>
    </row>
    <row r="42" spans="4:5" ht="15.75" x14ac:dyDescent="0.2">
      <c r="D42" s="15" t="s">
        <v>3</v>
      </c>
      <c r="E42" s="50">
        <v>59402.593678450678</v>
      </c>
    </row>
    <row r="43" spans="4:5" ht="15.75" x14ac:dyDescent="0.2">
      <c r="D43" s="15" t="s">
        <v>4</v>
      </c>
      <c r="E43" s="50">
        <v>758.5017716820505</v>
      </c>
    </row>
    <row r="44" spans="4:5" ht="15.75" x14ac:dyDescent="0.2">
      <c r="D44" s="15" t="s">
        <v>5</v>
      </c>
      <c r="E44" s="49">
        <v>0.3</v>
      </c>
    </row>
    <row r="47" spans="4:5" ht="15.75" x14ac:dyDescent="0.25">
      <c r="D47" s="70" t="s">
        <v>123</v>
      </c>
      <c r="E47" s="70"/>
    </row>
    <row r="48" spans="4:5" ht="15.75" x14ac:dyDescent="0.2">
      <c r="D48" s="15" t="s">
        <v>0</v>
      </c>
      <c r="E48" s="50">
        <v>52840.909090909088</v>
      </c>
    </row>
    <row r="49" spans="4:5" ht="15.75" x14ac:dyDescent="0.2">
      <c r="D49" s="15" t="s">
        <v>1</v>
      </c>
      <c r="E49" s="50">
        <v>5816.6011619958981</v>
      </c>
    </row>
    <row r="50" spans="4:5" ht="15.75" x14ac:dyDescent="0.2">
      <c r="D50" s="15" t="s">
        <v>2</v>
      </c>
      <c r="E50" s="50">
        <v>169172.93233082705</v>
      </c>
    </row>
    <row r="51" spans="4:5" ht="15.75" x14ac:dyDescent="0.2">
      <c r="D51" s="15" t="s">
        <v>3</v>
      </c>
      <c r="E51" s="50">
        <v>59402.593678450678</v>
      </c>
    </row>
    <row r="52" spans="4:5" ht="15.75" x14ac:dyDescent="0.2">
      <c r="D52" s="15" t="s">
        <v>4</v>
      </c>
      <c r="E52" s="50">
        <v>758.5017716820505</v>
      </c>
    </row>
    <row r="53" spans="4:5" ht="15.75" x14ac:dyDescent="0.2">
      <c r="D53" s="15" t="s">
        <v>5</v>
      </c>
      <c r="E53" s="49">
        <v>0.3</v>
      </c>
    </row>
    <row r="56" spans="4:5" ht="15.75" x14ac:dyDescent="0.25">
      <c r="D56" s="70" t="s">
        <v>124</v>
      </c>
      <c r="E56" s="70"/>
    </row>
    <row r="57" spans="4:5" ht="15.75" x14ac:dyDescent="0.2">
      <c r="D57" s="15" t="s">
        <v>0</v>
      </c>
      <c r="E57" s="50">
        <v>52840.909090909088</v>
      </c>
    </row>
    <row r="58" spans="4:5" ht="15.75" x14ac:dyDescent="0.2">
      <c r="D58" s="15" t="s">
        <v>1</v>
      </c>
      <c r="E58" s="50">
        <v>5816.6011619958981</v>
      </c>
    </row>
    <row r="59" spans="4:5" ht="15.75" x14ac:dyDescent="0.2">
      <c r="D59" s="15" t="s">
        <v>2</v>
      </c>
      <c r="E59" s="50">
        <v>169172.93233082705</v>
      </c>
    </row>
    <row r="60" spans="4:5" ht="15.75" x14ac:dyDescent="0.2">
      <c r="D60" s="15" t="s">
        <v>3</v>
      </c>
      <c r="E60" s="50">
        <v>59402.593678450678</v>
      </c>
    </row>
    <row r="61" spans="4:5" ht="15.75" x14ac:dyDescent="0.2">
      <c r="D61" s="15" t="s">
        <v>4</v>
      </c>
      <c r="E61" s="50">
        <v>758.5017716820505</v>
      </c>
    </row>
    <row r="62" spans="4:5" ht="15.75" x14ac:dyDescent="0.2">
      <c r="D62" s="15" t="s">
        <v>5</v>
      </c>
      <c r="E62" s="49">
        <v>0.3</v>
      </c>
    </row>
    <row r="65" spans="4:5" ht="15.75" x14ac:dyDescent="0.25">
      <c r="D65" s="70" t="s">
        <v>125</v>
      </c>
      <c r="E65" s="70"/>
    </row>
    <row r="66" spans="4:5" ht="15.75" x14ac:dyDescent="0.2">
      <c r="D66" s="15" t="s">
        <v>0</v>
      </c>
      <c r="E66" s="50">
        <v>52840.909090909088</v>
      </c>
    </row>
    <row r="67" spans="4:5" ht="15.75" x14ac:dyDescent="0.2">
      <c r="D67" s="15" t="s">
        <v>1</v>
      </c>
      <c r="E67" s="50">
        <v>5816.6011619958981</v>
      </c>
    </row>
    <row r="68" spans="4:5" ht="15.75" x14ac:dyDescent="0.2">
      <c r="D68" s="15" t="s">
        <v>2</v>
      </c>
      <c r="E68" s="50">
        <v>169172.93233082705</v>
      </c>
    </row>
    <row r="69" spans="4:5" ht="15.75" x14ac:dyDescent="0.2">
      <c r="D69" s="15" t="s">
        <v>3</v>
      </c>
      <c r="E69" s="50">
        <v>59402.593678450678</v>
      </c>
    </row>
    <row r="70" spans="4:5" ht="15.75" x14ac:dyDescent="0.2">
      <c r="D70" s="15" t="s">
        <v>4</v>
      </c>
      <c r="E70" s="50">
        <v>758.5017716820505</v>
      </c>
    </row>
    <row r="71" spans="4:5" ht="15.75" x14ac:dyDescent="0.2">
      <c r="D71" s="15" t="s">
        <v>5</v>
      </c>
      <c r="E71" s="49">
        <v>0.3</v>
      </c>
    </row>
    <row r="74" spans="4:5" ht="15.75" x14ac:dyDescent="0.25">
      <c r="D74" s="70" t="s">
        <v>127</v>
      </c>
      <c r="E74" s="70"/>
    </row>
    <row r="75" spans="4:5" ht="15.75" x14ac:dyDescent="0.2">
      <c r="D75" s="15" t="s">
        <v>0</v>
      </c>
      <c r="E75" s="50">
        <v>52840.909090909088</v>
      </c>
    </row>
    <row r="76" spans="4:5" ht="15.75" x14ac:dyDescent="0.2">
      <c r="D76" s="15" t="s">
        <v>1</v>
      </c>
      <c r="E76" s="50">
        <v>5816.6011619958981</v>
      </c>
    </row>
    <row r="77" spans="4:5" ht="15.75" x14ac:dyDescent="0.2">
      <c r="D77" s="15" t="s">
        <v>2</v>
      </c>
      <c r="E77" s="50">
        <v>169172.93233082705</v>
      </c>
    </row>
    <row r="78" spans="4:5" ht="15.75" x14ac:dyDescent="0.2">
      <c r="D78" s="15" t="s">
        <v>3</v>
      </c>
      <c r="E78" s="50">
        <v>59402.593678450678</v>
      </c>
    </row>
    <row r="79" spans="4:5" ht="15.75" x14ac:dyDescent="0.2">
      <c r="D79" s="15" t="s">
        <v>4</v>
      </c>
      <c r="E79" s="50">
        <v>758.5017716820505</v>
      </c>
    </row>
    <row r="80" spans="4:5" ht="15.75" x14ac:dyDescent="0.2">
      <c r="D80" s="15" t="s">
        <v>5</v>
      </c>
      <c r="E80" s="49">
        <v>0.3</v>
      </c>
    </row>
    <row r="83" spans="4:5" ht="15.75" x14ac:dyDescent="0.25">
      <c r="D83" s="70" t="s">
        <v>126</v>
      </c>
      <c r="E83" s="70"/>
    </row>
    <row r="84" spans="4:5" ht="15.75" x14ac:dyDescent="0.2">
      <c r="D84" s="15" t="s">
        <v>0</v>
      </c>
      <c r="E84" s="50">
        <v>52840.909090909088</v>
      </c>
    </row>
    <row r="85" spans="4:5" ht="15.75" x14ac:dyDescent="0.2">
      <c r="D85" s="15" t="s">
        <v>1</v>
      </c>
      <c r="E85" s="50">
        <v>5816.6011619958981</v>
      </c>
    </row>
    <row r="86" spans="4:5" ht="15.75" x14ac:dyDescent="0.2">
      <c r="D86" s="15" t="s">
        <v>2</v>
      </c>
      <c r="E86" s="50">
        <v>169172.93233082705</v>
      </c>
    </row>
    <row r="87" spans="4:5" ht="15.75" x14ac:dyDescent="0.2">
      <c r="D87" s="15" t="s">
        <v>3</v>
      </c>
      <c r="E87" s="50">
        <v>59402.593678450678</v>
      </c>
    </row>
    <row r="88" spans="4:5" ht="15.75" x14ac:dyDescent="0.2">
      <c r="D88" s="15" t="s">
        <v>4</v>
      </c>
      <c r="E88" s="50">
        <v>758.5017716820505</v>
      </c>
    </row>
    <row r="89" spans="4:5" ht="15.75" x14ac:dyDescent="0.2">
      <c r="D89" s="15" t="s">
        <v>5</v>
      </c>
      <c r="E89" s="49">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25" priority="10" operator="between">
      <formula>1</formula>
      <formula>10</formula>
    </cfRule>
    <cfRule type="cellIs" dxfId="24" priority="11" operator="greaterThan">
      <formula>10</formula>
    </cfRule>
    <cfRule type="cellIs" dxfId="23" priority="12" operator="lessThan">
      <formula>1</formula>
    </cfRule>
  </conditionalFormatting>
  <conditionalFormatting sqref="D11:E11 D12:D17">
    <cfRule type="expression" dxfId="21" priority="9">
      <formula>$B$1&lt;2</formula>
    </cfRule>
  </conditionalFormatting>
  <conditionalFormatting sqref="D20:E20 D21:D26">
    <cfRule type="expression" dxfId="20" priority="8">
      <formula>$B$1&lt;3</formula>
    </cfRule>
  </conditionalFormatting>
  <conditionalFormatting sqref="D29:E35">
    <cfRule type="expression" dxfId="19" priority="7">
      <formula>$B$1&lt;4</formula>
    </cfRule>
  </conditionalFormatting>
  <conditionalFormatting sqref="D38:E44">
    <cfRule type="expression" dxfId="18" priority="6">
      <formula>$B$1&lt;5</formula>
    </cfRule>
  </conditionalFormatting>
  <conditionalFormatting sqref="D47:E53">
    <cfRule type="expression" dxfId="17" priority="5">
      <formula>$B$1&lt;6</formula>
    </cfRule>
  </conditionalFormatting>
  <conditionalFormatting sqref="D56:E62">
    <cfRule type="expression" dxfId="16" priority="4">
      <formula>$B$1&lt;7</formula>
    </cfRule>
  </conditionalFormatting>
  <conditionalFormatting sqref="D65:E71">
    <cfRule type="expression" dxfId="15" priority="3">
      <formula>$B$1&lt;8</formula>
    </cfRule>
  </conditionalFormatting>
  <conditionalFormatting sqref="D74:E80">
    <cfRule type="expression" dxfId="14" priority="2">
      <formula>$B$1&lt;9</formula>
    </cfRule>
  </conditionalFormatting>
  <conditionalFormatting sqref="D83:E89">
    <cfRule type="expression" dxfId="13" priority="1">
      <formula>$B$1&lt;10</formula>
    </cfRule>
  </conditionalFormatting>
  <dataValidations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25"/>
  <sheetViews>
    <sheetView zoomScaleNormal="100" workbookViewId="0">
      <selection activeCell="B1" sqref="B1"/>
    </sheetView>
  </sheetViews>
  <sheetFormatPr defaultRowHeight="14.25" x14ac:dyDescent="0.2"/>
  <cols>
    <col min="1" max="1" width="24.375" customWidth="1"/>
    <col min="3" max="3" width="8.625"/>
    <col min="4" max="4" width="35.875" bestFit="1" customWidth="1"/>
    <col min="5" max="5" width="12.375" bestFit="1" customWidth="1"/>
    <col min="6" max="6" width="12.125" bestFit="1" customWidth="1"/>
    <col min="9" max="9" width="12" bestFit="1" customWidth="1"/>
    <col min="11" max="12" width="9.75" bestFit="1" customWidth="1"/>
    <col min="13" max="13" width="13.625" bestFit="1" customWidth="1"/>
    <col min="16" max="16" width="38.125" customWidth="1"/>
    <col min="19" max="19" width="9.125" customWidth="1"/>
    <col min="20" max="20" width="35.375" bestFit="1" customWidth="1"/>
    <col min="30" max="30" width="42.375" bestFit="1" customWidth="1"/>
    <col min="44" max="44" width="47.875" bestFit="1" customWidth="1"/>
    <col min="48" max="48" width="35.375" bestFit="1" customWidth="1"/>
    <col min="49" max="49" width="11.625" bestFit="1" customWidth="1"/>
    <col min="50" max="50" width="11.375" bestFit="1" customWidth="1"/>
    <col min="51" max="52" width="9.75" bestFit="1" customWidth="1"/>
    <col min="53" max="53" width="11.5" bestFit="1" customWidth="1"/>
    <col min="54" max="54" width="9" customWidth="1"/>
    <col min="55" max="55" width="9.125" bestFit="1" customWidth="1"/>
    <col min="56" max="56" width="9" bestFit="1" customWidth="1"/>
    <col min="58" max="58" width="40.125" bestFit="1" customWidth="1"/>
    <col min="62" max="62" width="35.375" bestFit="1" customWidth="1"/>
    <col min="63" max="63" width="11.625" bestFit="1" customWidth="1"/>
    <col min="64" max="64" width="11.375" bestFit="1" customWidth="1"/>
    <col min="65" max="66" width="9.75" bestFit="1" customWidth="1"/>
    <col min="67" max="67" width="11.5" bestFit="1" customWidth="1"/>
    <col min="69" max="69" width="9.125" bestFit="1" customWidth="1"/>
    <col min="70" max="70" width="9" bestFit="1" customWidth="1"/>
    <col min="72" max="72" width="40.125" bestFit="1" customWidth="1"/>
    <col min="76" max="76" width="35.375" bestFit="1" customWidth="1"/>
    <col min="77" max="77" width="11.625" bestFit="1" customWidth="1"/>
    <col min="78" max="78" width="11.375" bestFit="1" customWidth="1"/>
    <col min="79" max="80" width="9.75" bestFit="1" customWidth="1"/>
    <col min="81" max="81" width="11.5" bestFit="1" customWidth="1"/>
    <col min="82" max="82" width="8.875" customWidth="1"/>
    <col min="83" max="83" width="9.125" bestFit="1" customWidth="1"/>
    <col min="84" max="84" width="9" bestFit="1" customWidth="1"/>
    <col min="86" max="86" width="40.125" bestFit="1" customWidth="1"/>
    <col min="90" max="90" width="35.375" bestFit="1" customWidth="1"/>
    <col min="91" max="91" width="11.625" bestFit="1" customWidth="1"/>
    <col min="92" max="92" width="11.375" bestFit="1" customWidth="1"/>
    <col min="93" max="94" width="9.75" bestFit="1" customWidth="1"/>
    <col min="95" max="95" width="11.5" bestFit="1" customWidth="1"/>
    <col min="97" max="97" width="9.125" bestFit="1" customWidth="1"/>
    <col min="98" max="98" width="9" bestFit="1" customWidth="1"/>
    <col min="100" max="100" width="40.125" bestFit="1" customWidth="1"/>
    <col min="104" max="104" width="35.375" bestFit="1" customWidth="1"/>
    <col min="105" max="105" width="11.625" bestFit="1" customWidth="1"/>
    <col min="106" max="106" width="11.375" bestFit="1" customWidth="1"/>
    <col min="107" max="108" width="9.75" bestFit="1" customWidth="1"/>
    <col min="109" max="109" width="11.5" bestFit="1" customWidth="1"/>
    <col min="111" max="111" width="9.125" bestFit="1" customWidth="1"/>
    <col min="112" max="112" width="9" bestFit="1" customWidth="1"/>
    <col min="114" max="114" width="40.125" bestFit="1" customWidth="1"/>
    <col min="118" max="118" width="35.375" bestFit="1" customWidth="1"/>
    <col min="119" max="119" width="11.625" bestFit="1" customWidth="1"/>
    <col min="120" max="120" width="11.375" bestFit="1" customWidth="1"/>
    <col min="121" max="122" width="9.75" bestFit="1" customWidth="1"/>
    <col min="123" max="123" width="11.5" bestFit="1" customWidth="1"/>
    <col min="124" max="124" width="6.875" customWidth="1"/>
    <col min="125" max="125" width="9.125" bestFit="1" customWidth="1"/>
    <col min="126" max="126" width="9" bestFit="1" customWidth="1"/>
    <col min="128" max="128" width="40.125" bestFit="1" customWidth="1"/>
    <col min="132" max="132" width="35.375" bestFit="1" customWidth="1"/>
    <col min="133" max="133" width="11.625" bestFit="1" customWidth="1"/>
    <col min="134" max="134" width="11.375" bestFit="1" customWidth="1"/>
    <col min="135" max="136" width="9.75" bestFit="1" customWidth="1"/>
    <col min="137" max="137" width="11.5" bestFit="1" customWidth="1"/>
    <col min="139" max="139" width="9.125" bestFit="1" customWidth="1"/>
    <col min="140" max="140" width="9" bestFit="1" customWidth="1"/>
    <col min="142" max="142" width="40.125" bestFit="1" customWidth="1"/>
  </cols>
  <sheetData>
    <row r="1" spans="1:144" ht="15.75" x14ac:dyDescent="0.2">
      <c r="A1" s="19" t="s">
        <v>129</v>
      </c>
      <c r="B1" s="54">
        <v>2</v>
      </c>
    </row>
    <row r="2" spans="1:144" s="51" customFormat="1" ht="22.5" customHeight="1" x14ac:dyDescent="0.25">
      <c r="A2" s="55" t="s">
        <v>130</v>
      </c>
      <c r="B2"/>
      <c r="D2" s="71" t="s">
        <v>118</v>
      </c>
      <c r="E2" s="71"/>
      <c r="F2" s="71"/>
      <c r="G2" s="71"/>
      <c r="H2" s="71"/>
      <c r="I2" s="71"/>
      <c r="J2" s="71"/>
      <c r="K2" s="71"/>
      <c r="L2" s="71"/>
      <c r="M2" s="71"/>
      <c r="N2" s="71"/>
      <c r="O2" s="71"/>
      <c r="P2" s="71"/>
      <c r="Q2" s="71"/>
      <c r="R2" s="71"/>
      <c r="T2" s="71" t="s">
        <v>119</v>
      </c>
      <c r="U2" s="71"/>
      <c r="V2" s="71"/>
      <c r="W2" s="71"/>
      <c r="X2" s="71"/>
      <c r="Y2" s="71"/>
      <c r="Z2" s="71"/>
      <c r="AA2" s="71"/>
      <c r="AB2" s="71"/>
      <c r="AC2" s="71"/>
      <c r="AD2" s="71"/>
      <c r="AE2" s="71"/>
      <c r="AF2" s="71"/>
      <c r="AG2" s="53"/>
      <c r="AH2" s="71" t="s">
        <v>120</v>
      </c>
      <c r="AI2" s="71"/>
      <c r="AJ2" s="71"/>
      <c r="AK2" s="71"/>
      <c r="AL2" s="71"/>
      <c r="AM2" s="71"/>
      <c r="AN2" s="71"/>
      <c r="AO2" s="71"/>
      <c r="AP2" s="71"/>
      <c r="AQ2" s="71"/>
      <c r="AR2" s="71"/>
      <c r="AS2" s="71"/>
      <c r="AT2" s="71"/>
      <c r="AV2" s="71" t="s">
        <v>121</v>
      </c>
      <c r="AW2" s="71"/>
      <c r="AX2" s="71"/>
      <c r="AY2" s="71"/>
      <c r="AZ2" s="71"/>
      <c r="BA2" s="71"/>
      <c r="BB2" s="71"/>
      <c r="BC2" s="71"/>
      <c r="BD2" s="71"/>
      <c r="BE2" s="71"/>
      <c r="BF2" s="71"/>
      <c r="BG2" s="71"/>
      <c r="BH2" s="71"/>
      <c r="BJ2" s="71" t="s">
        <v>122</v>
      </c>
      <c r="BK2" s="71"/>
      <c r="BL2" s="71"/>
      <c r="BM2" s="71"/>
      <c r="BN2" s="71"/>
      <c r="BO2" s="71"/>
      <c r="BP2" s="71"/>
      <c r="BQ2" s="71"/>
      <c r="BR2" s="71"/>
      <c r="BS2" s="71"/>
      <c r="BT2" s="71"/>
      <c r="BU2" s="71"/>
      <c r="BV2" s="71"/>
      <c r="BX2" s="71" t="s">
        <v>123</v>
      </c>
      <c r="BY2" s="71"/>
      <c r="BZ2" s="71"/>
      <c r="CA2" s="71"/>
      <c r="CB2" s="71"/>
      <c r="CC2" s="71"/>
      <c r="CD2" s="71"/>
      <c r="CE2" s="71"/>
      <c r="CF2" s="71"/>
      <c r="CG2" s="71"/>
      <c r="CH2" s="71"/>
      <c r="CI2" s="71"/>
      <c r="CJ2" s="71"/>
      <c r="CL2" s="71" t="s">
        <v>124</v>
      </c>
      <c r="CM2" s="71"/>
      <c r="CN2" s="71"/>
      <c r="CO2" s="71"/>
      <c r="CP2" s="71"/>
      <c r="CQ2" s="71"/>
      <c r="CR2" s="71"/>
      <c r="CS2" s="71"/>
      <c r="CT2" s="71"/>
      <c r="CU2" s="71"/>
      <c r="CV2" s="71"/>
      <c r="CW2" s="71"/>
      <c r="CX2" s="71"/>
      <c r="CZ2" s="71" t="s">
        <v>125</v>
      </c>
      <c r="DA2" s="71"/>
      <c r="DB2" s="71"/>
      <c r="DC2" s="71"/>
      <c r="DD2" s="71"/>
      <c r="DE2" s="71"/>
      <c r="DF2" s="71"/>
      <c r="DG2" s="71"/>
      <c r="DH2" s="71"/>
      <c r="DI2" s="71"/>
      <c r="DJ2" s="71"/>
      <c r="DK2" s="71"/>
      <c r="DL2" s="71"/>
      <c r="DN2" s="71" t="s">
        <v>127</v>
      </c>
      <c r="DO2" s="71"/>
      <c r="DP2" s="71"/>
      <c r="DQ2" s="71"/>
      <c r="DR2" s="71"/>
      <c r="DS2" s="71"/>
      <c r="DT2" s="71"/>
      <c r="DU2" s="71"/>
      <c r="DV2" s="71"/>
      <c r="DW2" s="71"/>
      <c r="DX2" s="71"/>
      <c r="DY2" s="71"/>
      <c r="DZ2" s="71"/>
      <c r="EB2" s="71" t="s">
        <v>126</v>
      </c>
      <c r="EC2" s="71"/>
      <c r="ED2" s="71"/>
      <c r="EE2" s="71"/>
      <c r="EF2" s="71"/>
      <c r="EG2" s="71"/>
      <c r="EH2" s="71"/>
      <c r="EI2" s="71"/>
      <c r="EJ2" s="71"/>
      <c r="EK2" s="71"/>
      <c r="EL2" s="71"/>
      <c r="EM2" s="71"/>
      <c r="EN2" s="71"/>
    </row>
    <row r="3" spans="1:144" ht="25.15" customHeight="1" x14ac:dyDescent="0.2">
      <c r="A3" s="72" t="s">
        <v>106</v>
      </c>
      <c r="D3" s="19" t="s">
        <v>117</v>
      </c>
      <c r="T3" s="19" t="s">
        <v>117</v>
      </c>
      <c r="AH3" s="19" t="s">
        <v>117</v>
      </c>
      <c r="AV3" s="19" t="s">
        <v>117</v>
      </c>
      <c r="BJ3" s="19" t="s">
        <v>117</v>
      </c>
      <c r="BX3" s="19" t="s">
        <v>117</v>
      </c>
      <c r="CL3" s="19" t="s">
        <v>117</v>
      </c>
      <c r="CZ3" s="19" t="s">
        <v>117</v>
      </c>
      <c r="DN3" s="19" t="s">
        <v>117</v>
      </c>
      <c r="EB3" s="19" t="s">
        <v>117</v>
      </c>
    </row>
    <row r="4" spans="1:144" ht="13.9" customHeight="1" x14ac:dyDescent="0.2">
      <c r="A4" s="72"/>
    </row>
    <row r="5" spans="1:144" ht="15.75" x14ac:dyDescent="0.25">
      <c r="A5" s="72"/>
      <c r="D5" s="42" t="s">
        <v>81</v>
      </c>
      <c r="E5" s="47">
        <v>0.6</v>
      </c>
      <c r="F5" s="32"/>
      <c r="G5" s="32"/>
      <c r="H5" s="32"/>
      <c r="I5" s="32"/>
      <c r="J5" s="32"/>
      <c r="T5" s="42" t="s">
        <v>81</v>
      </c>
      <c r="U5" s="47">
        <v>0.6</v>
      </c>
      <c r="V5" s="32"/>
      <c r="W5" s="32"/>
      <c r="X5" s="32"/>
      <c r="Y5" s="32"/>
      <c r="Z5" s="32"/>
      <c r="AH5" s="42" t="s">
        <v>81</v>
      </c>
      <c r="AI5" s="47">
        <v>0.73</v>
      </c>
      <c r="AJ5" s="32"/>
      <c r="AK5" s="32"/>
      <c r="AL5" s="32"/>
      <c r="AM5" s="32"/>
      <c r="AN5" s="32"/>
      <c r="AV5" s="42" t="s">
        <v>81</v>
      </c>
      <c r="AW5" s="47">
        <v>0.70125684821140832</v>
      </c>
      <c r="AX5" s="32"/>
      <c r="AY5" s="32"/>
      <c r="AZ5" s="32"/>
      <c r="BA5" s="32"/>
      <c r="BB5" s="32"/>
      <c r="BJ5" s="42" t="s">
        <v>81</v>
      </c>
      <c r="BK5" s="47">
        <v>0.70125684821140832</v>
      </c>
      <c r="BL5" s="32"/>
      <c r="BM5" s="32"/>
      <c r="BN5" s="32"/>
      <c r="BO5" s="32"/>
      <c r="BP5" s="32"/>
      <c r="BX5" s="42" t="s">
        <v>81</v>
      </c>
      <c r="BY5" s="47">
        <v>0.70125684821140832</v>
      </c>
      <c r="BZ5" s="32"/>
      <c r="CA5" s="32"/>
      <c r="CB5" s="32"/>
      <c r="CC5" s="32"/>
      <c r="CD5" s="32"/>
      <c r="CL5" s="42" t="s">
        <v>81</v>
      </c>
      <c r="CM5" s="47">
        <v>0.70125684821140832</v>
      </c>
      <c r="CN5" s="32"/>
      <c r="CO5" s="32"/>
      <c r="CP5" s="32"/>
      <c r="CQ5" s="32"/>
      <c r="CR5" s="32"/>
      <c r="CZ5" s="42" t="s">
        <v>81</v>
      </c>
      <c r="DA5" s="47">
        <v>0.70125684821140832</v>
      </c>
      <c r="DB5" s="32"/>
      <c r="DC5" s="32"/>
      <c r="DD5" s="32"/>
      <c r="DE5" s="32"/>
      <c r="DF5" s="32"/>
      <c r="DN5" s="42" t="s">
        <v>81</v>
      </c>
      <c r="DO5" s="47">
        <v>0.70125684821140832</v>
      </c>
      <c r="DP5" s="32"/>
      <c r="DQ5" s="32"/>
      <c r="DR5" s="32"/>
      <c r="DS5" s="32"/>
      <c r="DT5" s="32"/>
      <c r="EB5" s="42" t="s">
        <v>81</v>
      </c>
      <c r="EC5" s="47">
        <v>0.70125684821140832</v>
      </c>
      <c r="ED5" s="32"/>
      <c r="EE5" s="32"/>
      <c r="EF5" s="32"/>
      <c r="EG5" s="32"/>
      <c r="EH5" s="32"/>
    </row>
    <row r="7" spans="1:144" ht="15.75" x14ac:dyDescent="0.25">
      <c r="F7" s="32"/>
      <c r="G7" s="32"/>
      <c r="H7" s="32"/>
      <c r="I7" s="32"/>
      <c r="J7" s="32"/>
      <c r="K7" s="26" t="s">
        <v>79</v>
      </c>
      <c r="L7" s="26" t="s">
        <v>80</v>
      </c>
      <c r="M7" s="52"/>
      <c r="N7" s="52"/>
      <c r="P7" s="42" t="s">
        <v>82</v>
      </c>
      <c r="Q7" s="47">
        <v>0</v>
      </c>
      <c r="R7" t="s">
        <v>83</v>
      </c>
      <c r="V7" s="32"/>
      <c r="W7" s="32"/>
      <c r="X7" s="32"/>
      <c r="Y7" s="32"/>
      <c r="Z7" s="32"/>
      <c r="AA7" s="26" t="s">
        <v>79</v>
      </c>
      <c r="AB7" s="26" t="s">
        <v>80</v>
      </c>
      <c r="AC7" s="52"/>
      <c r="AD7" s="42" t="s">
        <v>82</v>
      </c>
      <c r="AE7" s="47">
        <v>0</v>
      </c>
      <c r="AF7" t="s">
        <v>83</v>
      </c>
      <c r="AJ7" s="32"/>
      <c r="AK7" s="32"/>
      <c r="AL7" s="32"/>
      <c r="AM7" s="32"/>
      <c r="AN7" s="32"/>
      <c r="AO7" s="26" t="s">
        <v>79</v>
      </c>
      <c r="AP7" s="26" t="s">
        <v>80</v>
      </c>
      <c r="AQ7" s="52"/>
      <c r="AR7" s="42" t="s">
        <v>82</v>
      </c>
      <c r="AS7" s="47">
        <v>0</v>
      </c>
      <c r="AT7" t="s">
        <v>83</v>
      </c>
      <c r="AX7" s="32"/>
      <c r="AY7" s="32"/>
      <c r="AZ7" s="32"/>
      <c r="BA7" s="32"/>
      <c r="BB7" s="32"/>
      <c r="BC7" s="26" t="s">
        <v>79</v>
      </c>
      <c r="BD7" s="26" t="s">
        <v>80</v>
      </c>
      <c r="BE7" s="52"/>
      <c r="BF7" s="42" t="s">
        <v>82</v>
      </c>
      <c r="BG7" s="47">
        <v>0</v>
      </c>
      <c r="BH7" t="s">
        <v>83</v>
      </c>
      <c r="BL7" s="32"/>
      <c r="BM7" s="32"/>
      <c r="BN7" s="32"/>
      <c r="BO7" s="32"/>
      <c r="BP7" s="32"/>
      <c r="BQ7" s="26" t="s">
        <v>79</v>
      </c>
      <c r="BR7" s="26" t="s">
        <v>80</v>
      </c>
      <c r="BS7" s="52"/>
      <c r="BT7" s="42" t="s">
        <v>82</v>
      </c>
      <c r="BU7" s="47">
        <v>0</v>
      </c>
      <c r="BV7" t="s">
        <v>83</v>
      </c>
      <c r="BZ7" s="32"/>
      <c r="CA7" s="32"/>
      <c r="CB7" s="32"/>
      <c r="CC7" s="32"/>
      <c r="CD7" s="32"/>
      <c r="CE7" s="26" t="s">
        <v>79</v>
      </c>
      <c r="CF7" s="26" t="s">
        <v>80</v>
      </c>
      <c r="CG7" s="52"/>
      <c r="CH7" s="42" t="s">
        <v>82</v>
      </c>
      <c r="CI7" s="47">
        <v>0</v>
      </c>
      <c r="CJ7" t="s">
        <v>83</v>
      </c>
      <c r="CN7" s="32"/>
      <c r="CO7" s="32"/>
      <c r="CP7" s="32"/>
      <c r="CQ7" s="32"/>
      <c r="CR7" s="32"/>
      <c r="CS7" s="26" t="s">
        <v>79</v>
      </c>
      <c r="CT7" s="26" t="s">
        <v>80</v>
      </c>
      <c r="CU7" s="52"/>
      <c r="CV7" s="42" t="s">
        <v>82</v>
      </c>
      <c r="CW7" s="47">
        <v>0</v>
      </c>
      <c r="CX7" t="s">
        <v>83</v>
      </c>
      <c r="DB7" s="32"/>
      <c r="DC7" s="32"/>
      <c r="DD7" s="32"/>
      <c r="DE7" s="32"/>
      <c r="DF7" s="32"/>
      <c r="DG7" s="26" t="s">
        <v>79</v>
      </c>
      <c r="DH7" s="26" t="s">
        <v>80</v>
      </c>
      <c r="DI7" s="52"/>
      <c r="DJ7" s="42" t="s">
        <v>82</v>
      </c>
      <c r="DK7" s="47">
        <v>0</v>
      </c>
      <c r="DL7" t="s">
        <v>83</v>
      </c>
      <c r="DP7" s="32"/>
      <c r="DQ7" s="32"/>
      <c r="DR7" s="32"/>
      <c r="DS7" s="32"/>
      <c r="DT7" s="32"/>
      <c r="DU7" s="26" t="s">
        <v>79</v>
      </c>
      <c r="DV7" s="26" t="s">
        <v>80</v>
      </c>
      <c r="DW7" s="52"/>
      <c r="DX7" s="42" t="s">
        <v>82</v>
      </c>
      <c r="DY7" s="47">
        <v>0</v>
      </c>
      <c r="DZ7" t="s">
        <v>83</v>
      </c>
      <c r="ED7" s="32"/>
      <c r="EE7" s="32"/>
      <c r="EF7" s="32"/>
      <c r="EG7" s="32"/>
      <c r="EH7" s="32"/>
      <c r="EI7" s="26" t="s">
        <v>79</v>
      </c>
      <c r="EJ7" s="26" t="s">
        <v>80</v>
      </c>
      <c r="EK7" s="52"/>
      <c r="EL7" s="42" t="s">
        <v>82</v>
      </c>
      <c r="EM7" s="47">
        <v>0</v>
      </c>
      <c r="EN7" t="s">
        <v>83</v>
      </c>
    </row>
    <row r="8" spans="1:144" ht="15.75" x14ac:dyDescent="0.25">
      <c r="D8" s="26" t="s">
        <v>105</v>
      </c>
      <c r="E8" s="26" t="s">
        <v>75</v>
      </c>
      <c r="F8" s="26" t="s">
        <v>76</v>
      </c>
      <c r="G8" s="26" t="s">
        <v>6</v>
      </c>
      <c r="H8" s="26" t="s">
        <v>7</v>
      </c>
      <c r="I8" s="26" t="s">
        <v>116</v>
      </c>
      <c r="J8" s="26" t="s">
        <v>97</v>
      </c>
      <c r="K8" s="26" t="s">
        <v>77</v>
      </c>
      <c r="L8" s="26" t="s">
        <v>78</v>
      </c>
      <c r="M8" s="30"/>
      <c r="N8" s="30"/>
      <c r="P8" s="42" t="s">
        <v>84</v>
      </c>
      <c r="Q8" s="47">
        <v>33000000</v>
      </c>
      <c r="R8" t="s">
        <v>85</v>
      </c>
      <c r="T8" s="26" t="s">
        <v>105</v>
      </c>
      <c r="U8" s="26" t="s">
        <v>75</v>
      </c>
      <c r="V8" s="26" t="s">
        <v>76</v>
      </c>
      <c r="W8" s="26" t="s">
        <v>6</v>
      </c>
      <c r="X8" s="26" t="s">
        <v>7</v>
      </c>
      <c r="Y8" s="26" t="s">
        <v>116</v>
      </c>
      <c r="Z8" s="26" t="s">
        <v>97</v>
      </c>
      <c r="AA8" s="26" t="s">
        <v>77</v>
      </c>
      <c r="AB8" s="26" t="s">
        <v>78</v>
      </c>
      <c r="AC8" s="30"/>
      <c r="AD8" s="42" t="s">
        <v>84</v>
      </c>
      <c r="AE8" s="47">
        <v>33000000</v>
      </c>
      <c r="AF8" t="s">
        <v>85</v>
      </c>
      <c r="AH8" s="26" t="s">
        <v>105</v>
      </c>
      <c r="AI8" s="26" t="s">
        <v>75</v>
      </c>
      <c r="AJ8" s="26" t="s">
        <v>76</v>
      </c>
      <c r="AK8" s="26" t="s">
        <v>6</v>
      </c>
      <c r="AL8" s="26" t="s">
        <v>7</v>
      </c>
      <c r="AM8" s="26" t="s">
        <v>116</v>
      </c>
      <c r="AN8" s="26" t="s">
        <v>97</v>
      </c>
      <c r="AO8" s="26" t="s">
        <v>77</v>
      </c>
      <c r="AP8" s="26" t="s">
        <v>78</v>
      </c>
      <c r="AQ8" s="30"/>
      <c r="AR8" s="42" t="s">
        <v>84</v>
      </c>
      <c r="AS8" s="47">
        <v>33000000</v>
      </c>
      <c r="AT8" t="s">
        <v>85</v>
      </c>
      <c r="AV8" s="26" t="s">
        <v>105</v>
      </c>
      <c r="AW8" s="26" t="s">
        <v>75</v>
      </c>
      <c r="AX8" s="26" t="s">
        <v>76</v>
      </c>
      <c r="AY8" s="26" t="s">
        <v>6</v>
      </c>
      <c r="AZ8" s="26" t="s">
        <v>7</v>
      </c>
      <c r="BA8" s="26" t="s">
        <v>116</v>
      </c>
      <c r="BB8" s="26" t="s">
        <v>97</v>
      </c>
      <c r="BC8" s="26" t="s">
        <v>77</v>
      </c>
      <c r="BD8" s="26" t="s">
        <v>78</v>
      </c>
      <c r="BE8" s="30"/>
      <c r="BF8" s="42" t="s">
        <v>84</v>
      </c>
      <c r="BG8" s="47">
        <v>33000000</v>
      </c>
      <c r="BH8" t="s">
        <v>85</v>
      </c>
      <c r="BJ8" s="26" t="s">
        <v>105</v>
      </c>
      <c r="BK8" s="26" t="s">
        <v>75</v>
      </c>
      <c r="BL8" s="26" t="s">
        <v>76</v>
      </c>
      <c r="BM8" s="26" t="s">
        <v>6</v>
      </c>
      <c r="BN8" s="26" t="s">
        <v>7</v>
      </c>
      <c r="BO8" s="26" t="s">
        <v>116</v>
      </c>
      <c r="BP8" s="26" t="s">
        <v>97</v>
      </c>
      <c r="BQ8" s="26" t="s">
        <v>77</v>
      </c>
      <c r="BR8" s="26" t="s">
        <v>78</v>
      </c>
      <c r="BS8" s="30"/>
      <c r="BT8" s="42" t="s">
        <v>84</v>
      </c>
      <c r="BU8" s="47">
        <v>33000000</v>
      </c>
      <c r="BV8" t="s">
        <v>85</v>
      </c>
      <c r="BX8" s="26" t="s">
        <v>105</v>
      </c>
      <c r="BY8" s="26" t="s">
        <v>75</v>
      </c>
      <c r="BZ8" s="26" t="s">
        <v>76</v>
      </c>
      <c r="CA8" s="26" t="s">
        <v>6</v>
      </c>
      <c r="CB8" s="26" t="s">
        <v>7</v>
      </c>
      <c r="CC8" s="26" t="s">
        <v>116</v>
      </c>
      <c r="CD8" s="26" t="s">
        <v>97</v>
      </c>
      <c r="CE8" s="26" t="s">
        <v>77</v>
      </c>
      <c r="CF8" s="26" t="s">
        <v>78</v>
      </c>
      <c r="CG8" s="30"/>
      <c r="CH8" s="42" t="s">
        <v>84</v>
      </c>
      <c r="CI8" s="47">
        <v>33000000</v>
      </c>
      <c r="CJ8" t="s">
        <v>85</v>
      </c>
      <c r="CL8" s="26" t="s">
        <v>105</v>
      </c>
      <c r="CM8" s="26" t="s">
        <v>75</v>
      </c>
      <c r="CN8" s="26" t="s">
        <v>76</v>
      </c>
      <c r="CO8" s="26" t="s">
        <v>6</v>
      </c>
      <c r="CP8" s="26" t="s">
        <v>7</v>
      </c>
      <c r="CQ8" s="26" t="s">
        <v>116</v>
      </c>
      <c r="CR8" s="26" t="s">
        <v>97</v>
      </c>
      <c r="CS8" s="26" t="s">
        <v>77</v>
      </c>
      <c r="CT8" s="26" t="s">
        <v>78</v>
      </c>
      <c r="CU8" s="30"/>
      <c r="CV8" s="42" t="s">
        <v>84</v>
      </c>
      <c r="CW8" s="47">
        <v>33000000</v>
      </c>
      <c r="CX8" t="s">
        <v>85</v>
      </c>
      <c r="CZ8" s="26" t="s">
        <v>105</v>
      </c>
      <c r="DA8" s="26" t="s">
        <v>75</v>
      </c>
      <c r="DB8" s="26" t="s">
        <v>76</v>
      </c>
      <c r="DC8" s="26" t="s">
        <v>6</v>
      </c>
      <c r="DD8" s="26" t="s">
        <v>7</v>
      </c>
      <c r="DE8" s="26" t="s">
        <v>116</v>
      </c>
      <c r="DF8" s="26" t="s">
        <v>97</v>
      </c>
      <c r="DG8" s="26" t="s">
        <v>77</v>
      </c>
      <c r="DH8" s="26" t="s">
        <v>78</v>
      </c>
      <c r="DI8" s="30"/>
      <c r="DJ8" s="42" t="s">
        <v>84</v>
      </c>
      <c r="DK8" s="47">
        <v>33000000</v>
      </c>
      <c r="DL8" t="s">
        <v>85</v>
      </c>
      <c r="DN8" s="26" t="s">
        <v>105</v>
      </c>
      <c r="DO8" s="26" t="s">
        <v>75</v>
      </c>
      <c r="DP8" s="26" t="s">
        <v>76</v>
      </c>
      <c r="DQ8" s="26" t="s">
        <v>6</v>
      </c>
      <c r="DR8" s="26" t="s">
        <v>7</v>
      </c>
      <c r="DS8" s="26" t="s">
        <v>116</v>
      </c>
      <c r="DT8" s="26" t="s">
        <v>97</v>
      </c>
      <c r="DU8" s="26" t="s">
        <v>77</v>
      </c>
      <c r="DV8" s="26" t="s">
        <v>78</v>
      </c>
      <c r="DW8" s="30"/>
      <c r="DX8" s="42" t="s">
        <v>84</v>
      </c>
      <c r="DY8" s="47">
        <v>33000000</v>
      </c>
      <c r="DZ8" t="s">
        <v>85</v>
      </c>
      <c r="EB8" s="26" t="s">
        <v>105</v>
      </c>
      <c r="EC8" s="26" t="s">
        <v>75</v>
      </c>
      <c r="ED8" s="26" t="s">
        <v>76</v>
      </c>
      <c r="EE8" s="26" t="s">
        <v>6</v>
      </c>
      <c r="EF8" s="26" t="s">
        <v>7</v>
      </c>
      <c r="EG8" s="26" t="s">
        <v>116</v>
      </c>
      <c r="EH8" s="26" t="s">
        <v>97</v>
      </c>
      <c r="EI8" s="26" t="s">
        <v>77</v>
      </c>
      <c r="EJ8" s="26" t="s">
        <v>78</v>
      </c>
      <c r="EK8" s="30"/>
      <c r="EL8" s="42" t="s">
        <v>84</v>
      </c>
      <c r="EM8" s="47">
        <v>33000000</v>
      </c>
      <c r="EN8" t="s">
        <v>85</v>
      </c>
    </row>
    <row r="9" spans="1:144" ht="15.75" x14ac:dyDescent="0.25">
      <c r="D9" s="47">
        <v>1</v>
      </c>
      <c r="E9" s="47">
        <v>1</v>
      </c>
      <c r="F9" s="47">
        <v>1</v>
      </c>
      <c r="G9" s="47">
        <v>-4.8259561</v>
      </c>
      <c r="H9" s="47">
        <v>-1.3497992999999999</v>
      </c>
      <c r="I9" s="47">
        <v>5080</v>
      </c>
      <c r="J9" s="47">
        <v>23</v>
      </c>
      <c r="K9" s="47">
        <v>0</v>
      </c>
      <c r="L9" s="47">
        <v>0</v>
      </c>
      <c r="M9" s="39"/>
      <c r="N9" s="39"/>
      <c r="P9" s="42" t="s">
        <v>86</v>
      </c>
      <c r="Q9" s="47">
        <v>33000000</v>
      </c>
      <c r="R9" s="41" t="s">
        <v>87</v>
      </c>
      <c r="T9" s="47">
        <v>1</v>
      </c>
      <c r="U9" s="47">
        <v>1</v>
      </c>
      <c r="V9" s="47">
        <v>1</v>
      </c>
      <c r="W9" s="47">
        <v>-4.8259561</v>
      </c>
      <c r="X9" s="47">
        <v>-1.3497992999999999</v>
      </c>
      <c r="Y9" s="47">
        <v>5080</v>
      </c>
      <c r="Z9" s="47">
        <v>23</v>
      </c>
      <c r="AA9" s="47">
        <v>0</v>
      </c>
      <c r="AB9" s="47">
        <v>0</v>
      </c>
      <c r="AC9" s="39"/>
      <c r="AD9" s="42" t="s">
        <v>86</v>
      </c>
      <c r="AE9" s="47">
        <v>33000000</v>
      </c>
      <c r="AF9" s="41" t="s">
        <v>87</v>
      </c>
      <c r="AH9" s="47">
        <v>1</v>
      </c>
      <c r="AI9" s="47">
        <v>3</v>
      </c>
      <c r="AJ9" s="47">
        <v>4</v>
      </c>
      <c r="AK9" s="47">
        <v>5</v>
      </c>
      <c r="AL9" s="47">
        <v>-1.3497992999999999</v>
      </c>
      <c r="AM9" s="47">
        <v>60</v>
      </c>
      <c r="AN9" s="47">
        <v>23</v>
      </c>
      <c r="AO9" s="47">
        <v>0</v>
      </c>
      <c r="AP9" s="47">
        <v>0</v>
      </c>
      <c r="AQ9" s="39"/>
      <c r="AR9" s="42" t="s">
        <v>86</v>
      </c>
      <c r="AS9" s="47">
        <v>33000000</v>
      </c>
      <c r="AT9" s="41" t="s">
        <v>87</v>
      </c>
      <c r="AV9" s="47">
        <v>1</v>
      </c>
      <c r="AW9" s="47">
        <v>1</v>
      </c>
      <c r="AX9" s="47">
        <v>1</v>
      </c>
      <c r="AY9" s="47">
        <v>-4.8259561</v>
      </c>
      <c r="AZ9" s="47">
        <v>-1.3497992999999999</v>
      </c>
      <c r="BA9" s="47">
        <v>3103</v>
      </c>
      <c r="BB9" s="47">
        <v>23</v>
      </c>
      <c r="BC9" s="47">
        <v>0</v>
      </c>
      <c r="BD9" s="47">
        <v>0</v>
      </c>
      <c r="BE9" s="39"/>
      <c r="BF9" s="42" t="s">
        <v>86</v>
      </c>
      <c r="BG9" s="47">
        <v>33000000</v>
      </c>
      <c r="BH9" s="41" t="s">
        <v>87</v>
      </c>
      <c r="BJ9" s="47">
        <v>1</v>
      </c>
      <c r="BK9" s="47">
        <v>1</v>
      </c>
      <c r="BL9" s="47">
        <v>1</v>
      </c>
      <c r="BM9" s="47">
        <v>-4.8259561</v>
      </c>
      <c r="BN9" s="47">
        <v>-1.3497992999999999</v>
      </c>
      <c r="BO9" s="47">
        <v>3103</v>
      </c>
      <c r="BP9" s="47">
        <v>23</v>
      </c>
      <c r="BQ9" s="47">
        <v>0</v>
      </c>
      <c r="BR9" s="47">
        <v>0</v>
      </c>
      <c r="BS9" s="39"/>
      <c r="BT9" s="42" t="s">
        <v>86</v>
      </c>
      <c r="BU9" s="47">
        <v>33000000</v>
      </c>
      <c r="BV9" s="41" t="s">
        <v>87</v>
      </c>
      <c r="BX9" s="47">
        <v>1</v>
      </c>
      <c r="BY9" s="47">
        <v>1</v>
      </c>
      <c r="BZ9" s="47">
        <v>1</v>
      </c>
      <c r="CA9" s="47">
        <v>-4.8259561</v>
      </c>
      <c r="CB9" s="47">
        <v>-1.3497992999999999</v>
      </c>
      <c r="CC9" s="47">
        <v>3103</v>
      </c>
      <c r="CD9" s="47">
        <v>23</v>
      </c>
      <c r="CE9" s="47">
        <v>0</v>
      </c>
      <c r="CF9" s="47">
        <v>0</v>
      </c>
      <c r="CG9" s="39"/>
      <c r="CH9" s="42" t="s">
        <v>86</v>
      </c>
      <c r="CI9" s="47">
        <v>33000000</v>
      </c>
      <c r="CJ9" s="41" t="s">
        <v>87</v>
      </c>
      <c r="CL9" s="47">
        <v>1</v>
      </c>
      <c r="CM9" s="47">
        <v>1</v>
      </c>
      <c r="CN9" s="47">
        <v>1</v>
      </c>
      <c r="CO9" s="47">
        <v>-4.8259561</v>
      </c>
      <c r="CP9" s="47">
        <v>-1.3497992999999999</v>
      </c>
      <c r="CQ9" s="47">
        <v>3103</v>
      </c>
      <c r="CR9" s="47">
        <v>23</v>
      </c>
      <c r="CS9" s="47">
        <v>0</v>
      </c>
      <c r="CT9" s="47">
        <v>0</v>
      </c>
      <c r="CU9" s="39"/>
      <c r="CV9" s="42" t="s">
        <v>86</v>
      </c>
      <c r="CW9" s="47">
        <v>33000000</v>
      </c>
      <c r="CX9" s="41" t="s">
        <v>87</v>
      </c>
      <c r="CZ9" s="47">
        <v>1</v>
      </c>
      <c r="DA9" s="47">
        <v>1</v>
      </c>
      <c r="DB9" s="47">
        <v>1</v>
      </c>
      <c r="DC9" s="47">
        <v>-4.8259561</v>
      </c>
      <c r="DD9" s="47">
        <v>-1.3497992999999999</v>
      </c>
      <c r="DE9" s="47">
        <v>3103</v>
      </c>
      <c r="DF9" s="47">
        <v>23</v>
      </c>
      <c r="DG9" s="47">
        <v>0</v>
      </c>
      <c r="DH9" s="47">
        <v>0</v>
      </c>
      <c r="DI9" s="39"/>
      <c r="DJ9" s="42" t="s">
        <v>86</v>
      </c>
      <c r="DK9" s="47">
        <v>33000000</v>
      </c>
      <c r="DL9" s="41" t="s">
        <v>87</v>
      </c>
      <c r="DN9" s="47">
        <v>1</v>
      </c>
      <c r="DO9" s="47">
        <v>1</v>
      </c>
      <c r="DP9" s="47">
        <v>1</v>
      </c>
      <c r="DQ9" s="47">
        <v>-4.8259561</v>
      </c>
      <c r="DR9" s="47">
        <v>-1.3497992999999999</v>
      </c>
      <c r="DS9" s="47">
        <v>3103</v>
      </c>
      <c r="DT9" s="47">
        <v>23</v>
      </c>
      <c r="DU9" s="47">
        <v>0</v>
      </c>
      <c r="DV9" s="47">
        <v>0</v>
      </c>
      <c r="DW9" s="39"/>
      <c r="DX9" s="42" t="s">
        <v>86</v>
      </c>
      <c r="DY9" s="47">
        <v>33000000</v>
      </c>
      <c r="DZ9" s="41" t="s">
        <v>87</v>
      </c>
      <c r="EB9" s="47">
        <v>1</v>
      </c>
      <c r="EC9" s="47">
        <v>1</v>
      </c>
      <c r="ED9" s="47">
        <v>1</v>
      </c>
      <c r="EE9" s="47">
        <v>-4.8259561</v>
      </c>
      <c r="EF9" s="47">
        <v>-1.3497992999999999</v>
      </c>
      <c r="EG9" s="47">
        <v>3103</v>
      </c>
      <c r="EH9" s="47">
        <v>23</v>
      </c>
      <c r="EI9" s="47">
        <v>0</v>
      </c>
      <c r="EJ9" s="47">
        <v>0</v>
      </c>
      <c r="EK9" s="39"/>
      <c r="EL9" s="42" t="s">
        <v>86</v>
      </c>
      <c r="EM9" s="47">
        <v>33000000</v>
      </c>
      <c r="EN9" s="41" t="s">
        <v>87</v>
      </c>
    </row>
    <row r="10" spans="1:144" ht="15.75" x14ac:dyDescent="0.25">
      <c r="D10" s="47">
        <v>2</v>
      </c>
      <c r="E10" s="47">
        <v>1</v>
      </c>
      <c r="F10" s="47">
        <v>1</v>
      </c>
      <c r="G10" s="47">
        <v>-2.5292216999999999</v>
      </c>
      <c r="H10" s="47">
        <v>-1.3497992999999999</v>
      </c>
      <c r="I10" s="47">
        <v>5080</v>
      </c>
      <c r="J10" s="47">
        <v>23</v>
      </c>
      <c r="K10" s="47">
        <v>0</v>
      </c>
      <c r="L10" s="47">
        <v>0</v>
      </c>
      <c r="M10" s="39"/>
      <c r="N10" s="39"/>
      <c r="P10" s="42" t="s">
        <v>88</v>
      </c>
      <c r="Q10" s="47">
        <v>33000000</v>
      </c>
      <c r="R10" s="41" t="s">
        <v>89</v>
      </c>
      <c r="T10" s="47">
        <v>2</v>
      </c>
      <c r="U10" s="47">
        <v>1</v>
      </c>
      <c r="V10" s="47">
        <v>1</v>
      </c>
      <c r="W10" s="47">
        <v>-2.5292216999999999</v>
      </c>
      <c r="X10" s="47">
        <v>-1.3497992999999999</v>
      </c>
      <c r="Y10" s="47">
        <v>5080</v>
      </c>
      <c r="Z10" s="47">
        <v>23</v>
      </c>
      <c r="AA10" s="47">
        <v>0</v>
      </c>
      <c r="AB10" s="47">
        <v>0</v>
      </c>
      <c r="AC10" s="39"/>
      <c r="AD10" s="42" t="s">
        <v>88</v>
      </c>
      <c r="AE10" s="47">
        <v>33000000</v>
      </c>
      <c r="AF10" s="41" t="s">
        <v>89</v>
      </c>
      <c r="AH10" s="47">
        <v>2</v>
      </c>
      <c r="AI10" s="47">
        <v>3</v>
      </c>
      <c r="AJ10" s="47">
        <v>4</v>
      </c>
      <c r="AK10" s="47">
        <v>5</v>
      </c>
      <c r="AL10" s="47">
        <v>-1.3497992999999999</v>
      </c>
      <c r="AM10" s="47">
        <v>60</v>
      </c>
      <c r="AN10" s="47">
        <v>23</v>
      </c>
      <c r="AO10" s="47">
        <v>0</v>
      </c>
      <c r="AP10" s="47">
        <v>0</v>
      </c>
      <c r="AQ10" s="39"/>
      <c r="AR10" s="42" t="s">
        <v>88</v>
      </c>
      <c r="AS10" s="47">
        <v>33000000</v>
      </c>
      <c r="AT10" s="41" t="s">
        <v>89</v>
      </c>
      <c r="AV10" s="47">
        <v>2</v>
      </c>
      <c r="AW10" s="47">
        <v>1</v>
      </c>
      <c r="AX10" s="47">
        <v>1</v>
      </c>
      <c r="AY10" s="47">
        <v>-2.5292216999999999</v>
      </c>
      <c r="AZ10" s="47">
        <v>-1.3497992999999999</v>
      </c>
      <c r="BA10" s="47">
        <v>3103</v>
      </c>
      <c r="BB10" s="47">
        <v>23</v>
      </c>
      <c r="BC10" s="47">
        <v>0</v>
      </c>
      <c r="BD10" s="47">
        <v>0</v>
      </c>
      <c r="BE10" s="39"/>
      <c r="BF10" s="42" t="s">
        <v>88</v>
      </c>
      <c r="BG10" s="47">
        <v>33000000</v>
      </c>
      <c r="BH10" s="41" t="s">
        <v>89</v>
      </c>
      <c r="BJ10" s="47">
        <v>2</v>
      </c>
      <c r="BK10" s="47">
        <v>1</v>
      </c>
      <c r="BL10" s="47">
        <v>1</v>
      </c>
      <c r="BM10" s="47">
        <v>-2.5292216999999999</v>
      </c>
      <c r="BN10" s="47">
        <v>-1.3497992999999999</v>
      </c>
      <c r="BO10" s="47">
        <v>3103</v>
      </c>
      <c r="BP10" s="47">
        <v>23</v>
      </c>
      <c r="BQ10" s="47">
        <v>0</v>
      </c>
      <c r="BR10" s="47">
        <v>0</v>
      </c>
      <c r="BS10" s="39"/>
      <c r="BT10" s="42" t="s">
        <v>88</v>
      </c>
      <c r="BU10" s="47">
        <v>33000000</v>
      </c>
      <c r="BV10" s="41" t="s">
        <v>89</v>
      </c>
      <c r="BX10" s="47">
        <v>2</v>
      </c>
      <c r="BY10" s="47">
        <v>1</v>
      </c>
      <c r="BZ10" s="47">
        <v>1</v>
      </c>
      <c r="CA10" s="47">
        <v>-2.5292216999999999</v>
      </c>
      <c r="CB10" s="47">
        <v>-1.3497992999999999</v>
      </c>
      <c r="CC10" s="47">
        <v>3103</v>
      </c>
      <c r="CD10" s="47">
        <v>23</v>
      </c>
      <c r="CE10" s="47">
        <v>0</v>
      </c>
      <c r="CF10" s="47">
        <v>0</v>
      </c>
      <c r="CG10" s="39"/>
      <c r="CH10" s="42" t="s">
        <v>88</v>
      </c>
      <c r="CI10" s="47">
        <v>33000000</v>
      </c>
      <c r="CJ10" s="41" t="s">
        <v>89</v>
      </c>
      <c r="CL10" s="47">
        <v>2</v>
      </c>
      <c r="CM10" s="47">
        <v>1</v>
      </c>
      <c r="CN10" s="47">
        <v>1</v>
      </c>
      <c r="CO10" s="47">
        <v>-2.5292216999999999</v>
      </c>
      <c r="CP10" s="47">
        <v>-1.3497992999999999</v>
      </c>
      <c r="CQ10" s="47">
        <v>3103</v>
      </c>
      <c r="CR10" s="47">
        <v>23</v>
      </c>
      <c r="CS10" s="47">
        <v>0</v>
      </c>
      <c r="CT10" s="47">
        <v>0</v>
      </c>
      <c r="CU10" s="39"/>
      <c r="CV10" s="42" t="s">
        <v>88</v>
      </c>
      <c r="CW10" s="47">
        <v>33000000</v>
      </c>
      <c r="CX10" s="41" t="s">
        <v>89</v>
      </c>
      <c r="CZ10" s="47">
        <v>2</v>
      </c>
      <c r="DA10" s="47">
        <v>1</v>
      </c>
      <c r="DB10" s="47">
        <v>1</v>
      </c>
      <c r="DC10" s="47">
        <v>-2.5292216999999999</v>
      </c>
      <c r="DD10" s="47">
        <v>-1.3497992999999999</v>
      </c>
      <c r="DE10" s="47">
        <v>3103</v>
      </c>
      <c r="DF10" s="47">
        <v>23</v>
      </c>
      <c r="DG10" s="47">
        <v>0</v>
      </c>
      <c r="DH10" s="47">
        <v>0</v>
      </c>
      <c r="DI10" s="39"/>
      <c r="DJ10" s="42" t="s">
        <v>88</v>
      </c>
      <c r="DK10" s="47">
        <v>33000000</v>
      </c>
      <c r="DL10" s="41" t="s">
        <v>89</v>
      </c>
      <c r="DN10" s="47">
        <v>2</v>
      </c>
      <c r="DO10" s="47">
        <v>1</v>
      </c>
      <c r="DP10" s="47">
        <v>1</v>
      </c>
      <c r="DQ10" s="47">
        <v>-2.5292216999999999</v>
      </c>
      <c r="DR10" s="47">
        <v>-1.3497992999999999</v>
      </c>
      <c r="DS10" s="47">
        <v>3103</v>
      </c>
      <c r="DT10" s="47">
        <v>23</v>
      </c>
      <c r="DU10" s="47">
        <v>0</v>
      </c>
      <c r="DV10" s="47">
        <v>0</v>
      </c>
      <c r="DW10" s="39"/>
      <c r="DX10" s="42" t="s">
        <v>88</v>
      </c>
      <c r="DY10" s="47">
        <v>33000000</v>
      </c>
      <c r="DZ10" s="41" t="s">
        <v>89</v>
      </c>
      <c r="EB10" s="47">
        <v>2</v>
      </c>
      <c r="EC10" s="47">
        <v>1</v>
      </c>
      <c r="ED10" s="47">
        <v>1</v>
      </c>
      <c r="EE10" s="47">
        <v>-2.5292216999999999</v>
      </c>
      <c r="EF10" s="47">
        <v>-1.3497992999999999</v>
      </c>
      <c r="EG10" s="47">
        <v>3103</v>
      </c>
      <c r="EH10" s="47">
        <v>23</v>
      </c>
      <c r="EI10" s="47">
        <v>0</v>
      </c>
      <c r="EJ10" s="47">
        <v>0</v>
      </c>
      <c r="EK10" s="39"/>
      <c r="EL10" s="42" t="s">
        <v>88</v>
      </c>
      <c r="EM10" s="47">
        <v>33000000</v>
      </c>
      <c r="EN10" s="41" t="s">
        <v>89</v>
      </c>
    </row>
    <row r="11" spans="1:144" ht="15.75" x14ac:dyDescent="0.25">
      <c r="D11" s="47">
        <v>3</v>
      </c>
      <c r="E11" s="47">
        <v>1</v>
      </c>
      <c r="F11" s="47">
        <v>1</v>
      </c>
      <c r="G11" s="47">
        <v>-2.2000000000000002</v>
      </c>
      <c r="H11" s="47">
        <v>1.3001232</v>
      </c>
      <c r="I11" s="47">
        <v>5080</v>
      </c>
      <c r="J11" s="47">
        <v>23</v>
      </c>
      <c r="K11" s="47">
        <v>0</v>
      </c>
      <c r="L11" s="47">
        <v>0</v>
      </c>
      <c r="M11" s="39"/>
      <c r="N11" s="39"/>
      <c r="P11" s="42" t="s">
        <v>90</v>
      </c>
      <c r="Q11" s="47">
        <v>33000000</v>
      </c>
      <c r="R11" s="41" t="s">
        <v>91</v>
      </c>
      <c r="T11" s="47">
        <v>3</v>
      </c>
      <c r="U11" s="47">
        <v>1</v>
      </c>
      <c r="V11" s="47">
        <v>1</v>
      </c>
      <c r="W11" s="47">
        <v>-2.2000000000000002</v>
      </c>
      <c r="X11" s="47">
        <v>1.3001232</v>
      </c>
      <c r="Y11" s="47">
        <v>5080</v>
      </c>
      <c r="Z11" s="47">
        <v>23</v>
      </c>
      <c r="AA11" s="47">
        <v>0</v>
      </c>
      <c r="AB11" s="47">
        <v>0</v>
      </c>
      <c r="AC11" s="39"/>
      <c r="AD11" s="42" t="s">
        <v>90</v>
      </c>
      <c r="AE11" s="47">
        <v>33000000</v>
      </c>
      <c r="AF11" s="41" t="s">
        <v>91</v>
      </c>
      <c r="AH11" s="47">
        <v>3</v>
      </c>
      <c r="AI11" s="47">
        <v>3</v>
      </c>
      <c r="AJ11" s="47">
        <v>4</v>
      </c>
      <c r="AK11" s="47">
        <v>5</v>
      </c>
      <c r="AL11" s="47">
        <v>1.3001232</v>
      </c>
      <c r="AM11" s="47">
        <v>60</v>
      </c>
      <c r="AN11" s="47">
        <v>23</v>
      </c>
      <c r="AO11" s="47">
        <v>0</v>
      </c>
      <c r="AP11" s="47">
        <v>0</v>
      </c>
      <c r="AQ11" s="39"/>
      <c r="AR11" s="42" t="s">
        <v>90</v>
      </c>
      <c r="AS11" s="47">
        <v>33000000</v>
      </c>
      <c r="AT11" s="41" t="s">
        <v>91</v>
      </c>
      <c r="AV11" s="47">
        <v>3</v>
      </c>
      <c r="AW11" s="47">
        <v>1</v>
      </c>
      <c r="AX11" s="47">
        <v>1</v>
      </c>
      <c r="AY11" s="47">
        <v>-2.2000000000000002</v>
      </c>
      <c r="AZ11" s="47">
        <v>1.3001232</v>
      </c>
      <c r="BA11" s="47">
        <v>3103</v>
      </c>
      <c r="BB11" s="47">
        <v>23</v>
      </c>
      <c r="BC11" s="47">
        <v>0</v>
      </c>
      <c r="BD11" s="47">
        <v>0</v>
      </c>
      <c r="BE11" s="39"/>
      <c r="BF11" s="42" t="s">
        <v>90</v>
      </c>
      <c r="BG11" s="47">
        <v>33000000</v>
      </c>
      <c r="BH11" s="41" t="s">
        <v>91</v>
      </c>
      <c r="BJ11" s="47">
        <v>3</v>
      </c>
      <c r="BK11" s="47">
        <v>1</v>
      </c>
      <c r="BL11" s="47">
        <v>1</v>
      </c>
      <c r="BM11" s="47">
        <v>-2.2000000000000002</v>
      </c>
      <c r="BN11" s="47">
        <v>1.3001232</v>
      </c>
      <c r="BO11" s="47">
        <v>3103</v>
      </c>
      <c r="BP11" s="47">
        <v>23</v>
      </c>
      <c r="BQ11" s="47">
        <v>0</v>
      </c>
      <c r="BR11" s="47">
        <v>0</v>
      </c>
      <c r="BS11" s="39"/>
      <c r="BT11" s="42" t="s">
        <v>90</v>
      </c>
      <c r="BU11" s="47">
        <v>33000000</v>
      </c>
      <c r="BV11" s="41" t="s">
        <v>91</v>
      </c>
      <c r="BX11" s="47">
        <v>3</v>
      </c>
      <c r="BY11" s="47">
        <v>1</v>
      </c>
      <c r="BZ11" s="47">
        <v>1</v>
      </c>
      <c r="CA11" s="47">
        <v>-2.2000000000000002</v>
      </c>
      <c r="CB11" s="47">
        <v>1.3001232</v>
      </c>
      <c r="CC11" s="47">
        <v>3103</v>
      </c>
      <c r="CD11" s="47">
        <v>23</v>
      </c>
      <c r="CE11" s="47">
        <v>0</v>
      </c>
      <c r="CF11" s="47">
        <v>0</v>
      </c>
      <c r="CG11" s="39"/>
      <c r="CH11" s="42" t="s">
        <v>90</v>
      </c>
      <c r="CI11" s="47">
        <v>33000000</v>
      </c>
      <c r="CJ11" s="41" t="s">
        <v>91</v>
      </c>
      <c r="CL11" s="47">
        <v>3</v>
      </c>
      <c r="CM11" s="47">
        <v>1</v>
      </c>
      <c r="CN11" s="47">
        <v>1</v>
      </c>
      <c r="CO11" s="47">
        <v>-2.2000000000000002</v>
      </c>
      <c r="CP11" s="47">
        <v>1.3001232</v>
      </c>
      <c r="CQ11" s="47">
        <v>3103</v>
      </c>
      <c r="CR11" s="47">
        <v>23</v>
      </c>
      <c r="CS11" s="47">
        <v>0</v>
      </c>
      <c r="CT11" s="47">
        <v>0</v>
      </c>
      <c r="CU11" s="39"/>
      <c r="CV11" s="42" t="s">
        <v>90</v>
      </c>
      <c r="CW11" s="47">
        <v>33000000</v>
      </c>
      <c r="CX11" s="41" t="s">
        <v>91</v>
      </c>
      <c r="CZ11" s="47">
        <v>3</v>
      </c>
      <c r="DA11" s="47">
        <v>1</v>
      </c>
      <c r="DB11" s="47">
        <v>1</v>
      </c>
      <c r="DC11" s="47">
        <v>-2.2000000000000002</v>
      </c>
      <c r="DD11" s="47">
        <v>1.3001232</v>
      </c>
      <c r="DE11" s="47">
        <v>3103</v>
      </c>
      <c r="DF11" s="47">
        <v>23</v>
      </c>
      <c r="DG11" s="47">
        <v>0</v>
      </c>
      <c r="DH11" s="47">
        <v>0</v>
      </c>
      <c r="DI11" s="39"/>
      <c r="DJ11" s="42" t="s">
        <v>90</v>
      </c>
      <c r="DK11" s="47">
        <v>33000000</v>
      </c>
      <c r="DL11" s="41" t="s">
        <v>91</v>
      </c>
      <c r="DN11" s="47">
        <v>3</v>
      </c>
      <c r="DO11" s="47">
        <v>1</v>
      </c>
      <c r="DP11" s="47">
        <v>1</v>
      </c>
      <c r="DQ11" s="47">
        <v>-2.2000000000000002</v>
      </c>
      <c r="DR11" s="47">
        <v>1.3001232</v>
      </c>
      <c r="DS11" s="47">
        <v>3103</v>
      </c>
      <c r="DT11" s="47">
        <v>23</v>
      </c>
      <c r="DU11" s="47">
        <v>0</v>
      </c>
      <c r="DV11" s="47">
        <v>0</v>
      </c>
      <c r="DW11" s="39"/>
      <c r="DX11" s="42" t="s">
        <v>90</v>
      </c>
      <c r="DY11" s="47">
        <v>33000000</v>
      </c>
      <c r="DZ11" s="41" t="s">
        <v>91</v>
      </c>
      <c r="EB11" s="47">
        <v>3</v>
      </c>
      <c r="EC11" s="47">
        <v>1</v>
      </c>
      <c r="ED11" s="47">
        <v>1</v>
      </c>
      <c r="EE11" s="47">
        <v>-2.2000000000000002</v>
      </c>
      <c r="EF11" s="47">
        <v>1.3001232</v>
      </c>
      <c r="EG11" s="47">
        <v>3103</v>
      </c>
      <c r="EH11" s="47">
        <v>23</v>
      </c>
      <c r="EI11" s="47">
        <v>0</v>
      </c>
      <c r="EJ11" s="47">
        <v>0</v>
      </c>
      <c r="EK11" s="39"/>
      <c r="EL11" s="42" t="s">
        <v>90</v>
      </c>
      <c r="EM11" s="47">
        <v>33000000</v>
      </c>
      <c r="EN11" s="41" t="s">
        <v>91</v>
      </c>
    </row>
    <row r="12" spans="1:144" ht="15.75" x14ac:dyDescent="0.25">
      <c r="D12" s="47">
        <v>4</v>
      </c>
      <c r="E12" s="47">
        <v>1</v>
      </c>
      <c r="F12" s="47">
        <v>1</v>
      </c>
      <c r="G12" s="47">
        <v>7</v>
      </c>
      <c r="H12" s="47">
        <v>1.3001026</v>
      </c>
      <c r="I12" s="47">
        <v>5080</v>
      </c>
      <c r="J12" s="47">
        <v>23</v>
      </c>
      <c r="K12" s="47">
        <v>0</v>
      </c>
      <c r="L12" s="47">
        <v>0</v>
      </c>
      <c r="M12" s="39"/>
      <c r="N12" s="39"/>
      <c r="P12" s="42" t="s">
        <v>92</v>
      </c>
      <c r="Q12" s="47">
        <v>33000000</v>
      </c>
      <c r="R12" s="41" t="s">
        <v>93</v>
      </c>
      <c r="T12" s="47">
        <v>4</v>
      </c>
      <c r="U12" s="47">
        <v>1</v>
      </c>
      <c r="V12" s="47">
        <v>1</v>
      </c>
      <c r="W12" s="47">
        <v>7</v>
      </c>
      <c r="X12" s="47">
        <v>1.3001026</v>
      </c>
      <c r="Y12" s="47">
        <v>5080</v>
      </c>
      <c r="Z12" s="47">
        <v>23</v>
      </c>
      <c r="AA12" s="47">
        <v>0</v>
      </c>
      <c r="AB12" s="47">
        <v>0</v>
      </c>
      <c r="AC12" s="39"/>
      <c r="AD12" s="42" t="s">
        <v>92</v>
      </c>
      <c r="AE12" s="47">
        <v>33000000</v>
      </c>
      <c r="AF12" s="41" t="s">
        <v>93</v>
      </c>
      <c r="AH12" s="47">
        <v>4</v>
      </c>
      <c r="AI12" s="47">
        <v>3</v>
      </c>
      <c r="AJ12" s="47">
        <v>4</v>
      </c>
      <c r="AK12" s="47">
        <v>5</v>
      </c>
      <c r="AL12" s="47">
        <v>1.3001026</v>
      </c>
      <c r="AM12" s="47">
        <v>60</v>
      </c>
      <c r="AN12" s="47">
        <v>23</v>
      </c>
      <c r="AO12" s="47">
        <v>0</v>
      </c>
      <c r="AP12" s="47">
        <v>0</v>
      </c>
      <c r="AQ12" s="39"/>
      <c r="AR12" s="42" t="s">
        <v>92</v>
      </c>
      <c r="AS12" s="47">
        <v>33000000</v>
      </c>
      <c r="AT12" s="41" t="s">
        <v>93</v>
      </c>
      <c r="AV12" s="47">
        <v>4</v>
      </c>
      <c r="AW12" s="47">
        <v>1</v>
      </c>
      <c r="AX12" s="47">
        <v>1</v>
      </c>
      <c r="AY12" s="47">
        <v>7</v>
      </c>
      <c r="AZ12" s="47">
        <v>1.3001026</v>
      </c>
      <c r="BA12" s="47">
        <v>3103</v>
      </c>
      <c r="BB12" s="47">
        <v>23</v>
      </c>
      <c r="BC12" s="47">
        <v>0</v>
      </c>
      <c r="BD12" s="47">
        <v>0</v>
      </c>
      <c r="BE12" s="39"/>
      <c r="BF12" s="42" t="s">
        <v>92</v>
      </c>
      <c r="BG12" s="47">
        <v>33000000</v>
      </c>
      <c r="BH12" s="41" t="s">
        <v>93</v>
      </c>
      <c r="BJ12" s="47">
        <v>4</v>
      </c>
      <c r="BK12" s="47">
        <v>1</v>
      </c>
      <c r="BL12" s="47">
        <v>1</v>
      </c>
      <c r="BM12" s="47">
        <v>7</v>
      </c>
      <c r="BN12" s="47">
        <v>1.3001026</v>
      </c>
      <c r="BO12" s="47">
        <v>3103</v>
      </c>
      <c r="BP12" s="47">
        <v>23</v>
      </c>
      <c r="BQ12" s="47">
        <v>0</v>
      </c>
      <c r="BR12" s="47">
        <v>0</v>
      </c>
      <c r="BS12" s="39"/>
      <c r="BT12" s="42" t="s">
        <v>92</v>
      </c>
      <c r="BU12" s="47">
        <v>33000000</v>
      </c>
      <c r="BV12" s="41" t="s">
        <v>93</v>
      </c>
      <c r="BX12" s="47">
        <v>4</v>
      </c>
      <c r="BY12" s="47">
        <v>1</v>
      </c>
      <c r="BZ12" s="47">
        <v>1</v>
      </c>
      <c r="CA12" s="47">
        <v>7</v>
      </c>
      <c r="CB12" s="47">
        <v>1.3001026</v>
      </c>
      <c r="CC12" s="47">
        <v>3103</v>
      </c>
      <c r="CD12" s="47">
        <v>23</v>
      </c>
      <c r="CE12" s="47">
        <v>0</v>
      </c>
      <c r="CF12" s="47">
        <v>0</v>
      </c>
      <c r="CG12" s="39"/>
      <c r="CH12" s="42" t="s">
        <v>92</v>
      </c>
      <c r="CI12" s="47">
        <v>33000000</v>
      </c>
      <c r="CJ12" s="41" t="s">
        <v>93</v>
      </c>
      <c r="CL12" s="47">
        <v>4</v>
      </c>
      <c r="CM12" s="47">
        <v>1</v>
      </c>
      <c r="CN12" s="47">
        <v>1</v>
      </c>
      <c r="CO12" s="47">
        <v>7</v>
      </c>
      <c r="CP12" s="47">
        <v>1.3001026</v>
      </c>
      <c r="CQ12" s="47">
        <v>3103</v>
      </c>
      <c r="CR12" s="47">
        <v>23</v>
      </c>
      <c r="CS12" s="47">
        <v>0</v>
      </c>
      <c r="CT12" s="47">
        <v>0</v>
      </c>
      <c r="CU12" s="39"/>
      <c r="CV12" s="42" t="s">
        <v>92</v>
      </c>
      <c r="CW12" s="47">
        <v>33000000</v>
      </c>
      <c r="CX12" s="41" t="s">
        <v>93</v>
      </c>
      <c r="CZ12" s="47">
        <v>4</v>
      </c>
      <c r="DA12" s="47">
        <v>1</v>
      </c>
      <c r="DB12" s="47">
        <v>1</v>
      </c>
      <c r="DC12" s="47">
        <v>7</v>
      </c>
      <c r="DD12" s="47">
        <v>1.3001026</v>
      </c>
      <c r="DE12" s="47">
        <v>3103</v>
      </c>
      <c r="DF12" s="47">
        <v>23</v>
      </c>
      <c r="DG12" s="47">
        <v>0</v>
      </c>
      <c r="DH12" s="47">
        <v>0</v>
      </c>
      <c r="DI12" s="39"/>
      <c r="DJ12" s="42" t="s">
        <v>92</v>
      </c>
      <c r="DK12" s="47">
        <v>33000000</v>
      </c>
      <c r="DL12" s="41" t="s">
        <v>93</v>
      </c>
      <c r="DN12" s="47">
        <v>4</v>
      </c>
      <c r="DO12" s="47">
        <v>1</v>
      </c>
      <c r="DP12" s="47">
        <v>1</v>
      </c>
      <c r="DQ12" s="47">
        <v>7</v>
      </c>
      <c r="DR12" s="47">
        <v>1.3001026</v>
      </c>
      <c r="DS12" s="47">
        <v>3103</v>
      </c>
      <c r="DT12" s="47">
        <v>23</v>
      </c>
      <c r="DU12" s="47">
        <v>0</v>
      </c>
      <c r="DV12" s="47">
        <v>0</v>
      </c>
      <c r="DW12" s="39"/>
      <c r="DX12" s="42" t="s">
        <v>92</v>
      </c>
      <c r="DY12" s="47">
        <v>33000000</v>
      </c>
      <c r="DZ12" s="41" t="s">
        <v>93</v>
      </c>
      <c r="EB12" s="47">
        <v>4</v>
      </c>
      <c r="EC12" s="47">
        <v>1</v>
      </c>
      <c r="ED12" s="47">
        <v>1</v>
      </c>
      <c r="EE12" s="47">
        <v>7</v>
      </c>
      <c r="EF12" s="47">
        <v>1.3001026</v>
      </c>
      <c r="EG12" s="47">
        <v>3103</v>
      </c>
      <c r="EH12" s="47">
        <v>23</v>
      </c>
      <c r="EI12" s="47">
        <v>0</v>
      </c>
      <c r="EJ12" s="47">
        <v>0</v>
      </c>
      <c r="EK12" s="39"/>
      <c r="EL12" s="42" t="s">
        <v>92</v>
      </c>
      <c r="EM12" s="47">
        <v>33000000</v>
      </c>
      <c r="EN12" s="41" t="s">
        <v>93</v>
      </c>
    </row>
    <row r="13" spans="1:144" ht="15.75" x14ac:dyDescent="0.25">
      <c r="D13" s="47">
        <v>5</v>
      </c>
      <c r="E13" s="47">
        <v>1</v>
      </c>
      <c r="F13" s="47">
        <v>1</v>
      </c>
      <c r="G13" s="47">
        <v>6.6642967999999998</v>
      </c>
      <c r="H13" s="47">
        <v>-1.3498095999999999</v>
      </c>
      <c r="I13" s="47">
        <v>5080</v>
      </c>
      <c r="J13" s="47">
        <v>23</v>
      </c>
      <c r="K13" s="47">
        <v>0</v>
      </c>
      <c r="L13" s="47">
        <v>0</v>
      </c>
      <c r="M13" s="39"/>
      <c r="N13" s="39"/>
      <c r="P13" s="42" t="s">
        <v>94</v>
      </c>
      <c r="Q13" s="47">
        <v>33000000</v>
      </c>
      <c r="R13" s="41" t="s">
        <v>95</v>
      </c>
      <c r="T13" s="47">
        <v>5</v>
      </c>
      <c r="U13" s="47">
        <v>1</v>
      </c>
      <c r="V13" s="47">
        <v>1</v>
      </c>
      <c r="W13" s="47">
        <v>6.6642967999999998</v>
      </c>
      <c r="X13" s="47">
        <v>-1.3498095999999999</v>
      </c>
      <c r="Y13" s="47">
        <v>5080</v>
      </c>
      <c r="Z13" s="47">
        <v>23</v>
      </c>
      <c r="AA13" s="47">
        <v>0</v>
      </c>
      <c r="AB13" s="47">
        <v>0</v>
      </c>
      <c r="AC13" s="39"/>
      <c r="AD13" s="42" t="s">
        <v>94</v>
      </c>
      <c r="AE13" s="47">
        <v>33000000</v>
      </c>
      <c r="AF13" s="41" t="s">
        <v>95</v>
      </c>
      <c r="AH13" s="47">
        <v>5</v>
      </c>
      <c r="AI13" s="47">
        <v>3</v>
      </c>
      <c r="AJ13" s="47">
        <v>4</v>
      </c>
      <c r="AK13" s="47">
        <v>5</v>
      </c>
      <c r="AL13" s="47">
        <v>-1.3498095999999999</v>
      </c>
      <c r="AM13" s="47">
        <v>60</v>
      </c>
      <c r="AN13" s="47">
        <v>23</v>
      </c>
      <c r="AO13" s="47">
        <v>0</v>
      </c>
      <c r="AP13" s="47">
        <v>0</v>
      </c>
      <c r="AQ13" s="39"/>
      <c r="AR13" s="42" t="s">
        <v>94</v>
      </c>
      <c r="AS13" s="47">
        <v>33000000</v>
      </c>
      <c r="AT13" s="41" t="s">
        <v>95</v>
      </c>
      <c r="AV13" s="47">
        <v>5</v>
      </c>
      <c r="AW13" s="47">
        <v>1</v>
      </c>
      <c r="AX13" s="47">
        <v>1</v>
      </c>
      <c r="AY13" s="47">
        <v>6.6642967999999998</v>
      </c>
      <c r="AZ13" s="47">
        <v>-1.3498095999999999</v>
      </c>
      <c r="BA13" s="47">
        <v>3103</v>
      </c>
      <c r="BB13" s="47">
        <v>23</v>
      </c>
      <c r="BC13" s="47">
        <v>0</v>
      </c>
      <c r="BD13" s="47">
        <v>0</v>
      </c>
      <c r="BE13" s="39"/>
      <c r="BF13" s="42" t="s">
        <v>94</v>
      </c>
      <c r="BG13" s="47">
        <v>33000000</v>
      </c>
      <c r="BH13" s="41" t="s">
        <v>95</v>
      </c>
      <c r="BJ13" s="47">
        <v>5</v>
      </c>
      <c r="BK13" s="47">
        <v>1</v>
      </c>
      <c r="BL13" s="47">
        <v>1</v>
      </c>
      <c r="BM13" s="47">
        <v>6.6642967999999998</v>
      </c>
      <c r="BN13" s="47">
        <v>-1.3498095999999999</v>
      </c>
      <c r="BO13" s="47">
        <v>3103</v>
      </c>
      <c r="BP13" s="47">
        <v>23</v>
      </c>
      <c r="BQ13" s="47">
        <v>0</v>
      </c>
      <c r="BR13" s="47">
        <v>0</v>
      </c>
      <c r="BS13" s="39"/>
      <c r="BT13" s="42" t="s">
        <v>94</v>
      </c>
      <c r="BU13" s="47">
        <v>33000000</v>
      </c>
      <c r="BV13" s="41" t="s">
        <v>95</v>
      </c>
      <c r="BX13" s="47">
        <v>5</v>
      </c>
      <c r="BY13" s="47">
        <v>1</v>
      </c>
      <c r="BZ13" s="47">
        <v>1</v>
      </c>
      <c r="CA13" s="47">
        <v>6.6642967999999998</v>
      </c>
      <c r="CB13" s="47">
        <v>-1.3498095999999999</v>
      </c>
      <c r="CC13" s="47">
        <v>3103</v>
      </c>
      <c r="CD13" s="47">
        <v>23</v>
      </c>
      <c r="CE13" s="47">
        <v>0</v>
      </c>
      <c r="CF13" s="47">
        <v>0</v>
      </c>
      <c r="CG13" s="39"/>
      <c r="CH13" s="42" t="s">
        <v>94</v>
      </c>
      <c r="CI13" s="47">
        <v>33000000</v>
      </c>
      <c r="CJ13" s="41" t="s">
        <v>95</v>
      </c>
      <c r="CL13" s="47">
        <v>5</v>
      </c>
      <c r="CM13" s="47">
        <v>1</v>
      </c>
      <c r="CN13" s="47">
        <v>1</v>
      </c>
      <c r="CO13" s="47">
        <v>6.6642967999999998</v>
      </c>
      <c r="CP13" s="47">
        <v>-1.3498095999999999</v>
      </c>
      <c r="CQ13" s="47">
        <v>3103</v>
      </c>
      <c r="CR13" s="47">
        <v>23</v>
      </c>
      <c r="CS13" s="47">
        <v>0</v>
      </c>
      <c r="CT13" s="47">
        <v>0</v>
      </c>
      <c r="CU13" s="39"/>
      <c r="CV13" s="42" t="s">
        <v>94</v>
      </c>
      <c r="CW13" s="47">
        <v>33000000</v>
      </c>
      <c r="CX13" s="41" t="s">
        <v>95</v>
      </c>
      <c r="CZ13" s="47">
        <v>5</v>
      </c>
      <c r="DA13" s="47">
        <v>1</v>
      </c>
      <c r="DB13" s="47">
        <v>1</v>
      </c>
      <c r="DC13" s="47">
        <v>6.6642967999999998</v>
      </c>
      <c r="DD13" s="47">
        <v>-1.3498095999999999</v>
      </c>
      <c r="DE13" s="47">
        <v>3103</v>
      </c>
      <c r="DF13" s="47">
        <v>23</v>
      </c>
      <c r="DG13" s="47">
        <v>0</v>
      </c>
      <c r="DH13" s="47">
        <v>0</v>
      </c>
      <c r="DI13" s="39"/>
      <c r="DJ13" s="42" t="s">
        <v>94</v>
      </c>
      <c r="DK13" s="47">
        <v>33000000</v>
      </c>
      <c r="DL13" s="41" t="s">
        <v>95</v>
      </c>
      <c r="DN13" s="47">
        <v>5</v>
      </c>
      <c r="DO13" s="47">
        <v>1</v>
      </c>
      <c r="DP13" s="47">
        <v>1</v>
      </c>
      <c r="DQ13" s="47">
        <v>6.6642967999999998</v>
      </c>
      <c r="DR13" s="47">
        <v>-1.3498095999999999</v>
      </c>
      <c r="DS13" s="47">
        <v>3103</v>
      </c>
      <c r="DT13" s="47">
        <v>23</v>
      </c>
      <c r="DU13" s="47">
        <v>0</v>
      </c>
      <c r="DV13" s="47">
        <v>0</v>
      </c>
      <c r="DW13" s="39"/>
      <c r="DX13" s="42" t="s">
        <v>94</v>
      </c>
      <c r="DY13" s="47">
        <v>33000000</v>
      </c>
      <c r="DZ13" s="41" t="s">
        <v>95</v>
      </c>
      <c r="EB13" s="47">
        <v>5</v>
      </c>
      <c r="EC13" s="47">
        <v>1</v>
      </c>
      <c r="ED13" s="47">
        <v>1</v>
      </c>
      <c r="EE13" s="47">
        <v>6.6642967999999998</v>
      </c>
      <c r="EF13" s="47">
        <v>-1.3498095999999999</v>
      </c>
      <c r="EG13" s="47">
        <v>3103</v>
      </c>
      <c r="EH13" s="47">
        <v>23</v>
      </c>
      <c r="EI13" s="47">
        <v>0</v>
      </c>
      <c r="EJ13" s="47">
        <v>0</v>
      </c>
      <c r="EK13" s="39"/>
      <c r="EL13" s="42" t="s">
        <v>94</v>
      </c>
      <c r="EM13" s="47">
        <v>33000000</v>
      </c>
      <c r="EN13" s="41" t="s">
        <v>95</v>
      </c>
    </row>
    <row r="14" spans="1:144" ht="15.75" x14ac:dyDescent="0.2">
      <c r="D14" s="47">
        <v>6</v>
      </c>
      <c r="E14" s="47">
        <v>1</v>
      </c>
      <c r="F14" s="47">
        <v>1</v>
      </c>
      <c r="G14" s="47">
        <v>-4.8260703999999999</v>
      </c>
      <c r="H14" s="47">
        <v>0.4</v>
      </c>
      <c r="I14" s="47">
        <v>5080</v>
      </c>
      <c r="J14" s="47">
        <v>23</v>
      </c>
      <c r="K14" s="47">
        <v>0</v>
      </c>
      <c r="L14" s="47">
        <v>0</v>
      </c>
      <c r="M14" s="39"/>
      <c r="N14" s="39"/>
      <c r="P14" s="42" t="s">
        <v>73</v>
      </c>
      <c r="Q14" s="47">
        <v>1</v>
      </c>
      <c r="R14" s="41" t="s">
        <v>96</v>
      </c>
      <c r="T14" s="47">
        <v>6</v>
      </c>
      <c r="U14" s="47">
        <v>1</v>
      </c>
      <c r="V14" s="47">
        <v>1</v>
      </c>
      <c r="W14" s="47">
        <v>-4.8260703999999999</v>
      </c>
      <c r="X14" s="47">
        <v>0.4</v>
      </c>
      <c r="Y14" s="47">
        <v>5080</v>
      </c>
      <c r="Z14" s="47">
        <v>23</v>
      </c>
      <c r="AA14" s="47">
        <v>0</v>
      </c>
      <c r="AB14" s="47">
        <v>0</v>
      </c>
      <c r="AC14" s="39"/>
      <c r="AD14" s="42" t="s">
        <v>73</v>
      </c>
      <c r="AE14" s="47">
        <v>1</v>
      </c>
      <c r="AF14" s="41" t="s">
        <v>96</v>
      </c>
      <c r="AH14" s="47">
        <v>6</v>
      </c>
      <c r="AI14" s="47">
        <v>3</v>
      </c>
      <c r="AJ14" s="47">
        <v>4</v>
      </c>
      <c r="AK14" s="47">
        <v>5</v>
      </c>
      <c r="AL14" s="47">
        <v>0.4</v>
      </c>
      <c r="AM14" s="47">
        <v>60</v>
      </c>
      <c r="AN14" s="47">
        <v>23</v>
      </c>
      <c r="AO14" s="47">
        <v>0</v>
      </c>
      <c r="AP14" s="47">
        <v>0</v>
      </c>
      <c r="AQ14" s="39"/>
      <c r="AR14" s="42" t="s">
        <v>73</v>
      </c>
      <c r="AS14" s="47">
        <v>1</v>
      </c>
      <c r="AT14" s="41" t="s">
        <v>96</v>
      </c>
      <c r="AV14" s="47">
        <v>6</v>
      </c>
      <c r="AW14" s="47">
        <v>1</v>
      </c>
      <c r="AX14" s="47">
        <v>1</v>
      </c>
      <c r="AY14" s="47">
        <v>-4.8260703999999999</v>
      </c>
      <c r="AZ14" s="47">
        <v>0.4</v>
      </c>
      <c r="BA14" s="47">
        <v>3103</v>
      </c>
      <c r="BB14" s="47">
        <v>23</v>
      </c>
      <c r="BC14" s="47">
        <v>0</v>
      </c>
      <c r="BD14" s="47">
        <v>0</v>
      </c>
      <c r="BE14" s="39"/>
      <c r="BF14" s="42" t="s">
        <v>73</v>
      </c>
      <c r="BG14" s="47">
        <v>1</v>
      </c>
      <c r="BH14" s="41" t="s">
        <v>96</v>
      </c>
      <c r="BJ14" s="47">
        <v>6</v>
      </c>
      <c r="BK14" s="47">
        <v>1</v>
      </c>
      <c r="BL14" s="47">
        <v>1</v>
      </c>
      <c r="BM14" s="47">
        <v>-4.8260703999999999</v>
      </c>
      <c r="BN14" s="47">
        <v>0.4</v>
      </c>
      <c r="BO14" s="47">
        <v>3103</v>
      </c>
      <c r="BP14" s="47">
        <v>23</v>
      </c>
      <c r="BQ14" s="47">
        <v>0</v>
      </c>
      <c r="BR14" s="47">
        <v>0</v>
      </c>
      <c r="BS14" s="39"/>
      <c r="BT14" s="42" t="s">
        <v>73</v>
      </c>
      <c r="BU14" s="47">
        <v>1</v>
      </c>
      <c r="BV14" s="41" t="s">
        <v>96</v>
      </c>
      <c r="BX14" s="47">
        <v>6</v>
      </c>
      <c r="BY14" s="47">
        <v>1</v>
      </c>
      <c r="BZ14" s="47">
        <v>1</v>
      </c>
      <c r="CA14" s="47">
        <v>-4.8260703999999999</v>
      </c>
      <c r="CB14" s="47">
        <v>0.4</v>
      </c>
      <c r="CC14" s="47">
        <v>3103</v>
      </c>
      <c r="CD14" s="47">
        <v>23</v>
      </c>
      <c r="CE14" s="47">
        <v>0</v>
      </c>
      <c r="CF14" s="47">
        <v>0</v>
      </c>
      <c r="CG14" s="39"/>
      <c r="CH14" s="42" t="s">
        <v>73</v>
      </c>
      <c r="CI14" s="47">
        <v>1</v>
      </c>
      <c r="CJ14" s="41" t="s">
        <v>96</v>
      </c>
      <c r="CL14" s="47">
        <v>6</v>
      </c>
      <c r="CM14" s="47">
        <v>1</v>
      </c>
      <c r="CN14" s="47">
        <v>1</v>
      </c>
      <c r="CO14" s="47">
        <v>-4.8260703999999999</v>
      </c>
      <c r="CP14" s="47">
        <v>0.4</v>
      </c>
      <c r="CQ14" s="47">
        <v>3103</v>
      </c>
      <c r="CR14" s="47">
        <v>23</v>
      </c>
      <c r="CS14" s="47">
        <v>0</v>
      </c>
      <c r="CT14" s="47">
        <v>0</v>
      </c>
      <c r="CU14" s="39"/>
      <c r="CV14" s="42" t="s">
        <v>73</v>
      </c>
      <c r="CW14" s="47">
        <v>1</v>
      </c>
      <c r="CX14" s="41" t="s">
        <v>96</v>
      </c>
      <c r="CZ14" s="47">
        <v>6</v>
      </c>
      <c r="DA14" s="47">
        <v>1</v>
      </c>
      <c r="DB14" s="47">
        <v>1</v>
      </c>
      <c r="DC14" s="47">
        <v>-4.8260703999999999</v>
      </c>
      <c r="DD14" s="47">
        <v>0.4</v>
      </c>
      <c r="DE14" s="47">
        <v>3103</v>
      </c>
      <c r="DF14" s="47">
        <v>23</v>
      </c>
      <c r="DG14" s="47">
        <v>0</v>
      </c>
      <c r="DH14" s="47">
        <v>0</v>
      </c>
      <c r="DI14" s="39"/>
      <c r="DJ14" s="42" t="s">
        <v>73</v>
      </c>
      <c r="DK14" s="47">
        <v>1</v>
      </c>
      <c r="DL14" s="41" t="s">
        <v>96</v>
      </c>
      <c r="DN14" s="47">
        <v>6</v>
      </c>
      <c r="DO14" s="47">
        <v>1</v>
      </c>
      <c r="DP14" s="47">
        <v>1</v>
      </c>
      <c r="DQ14" s="47">
        <v>-4.8260703999999999</v>
      </c>
      <c r="DR14" s="47">
        <v>0.4</v>
      </c>
      <c r="DS14" s="47">
        <v>3103</v>
      </c>
      <c r="DT14" s="47">
        <v>23</v>
      </c>
      <c r="DU14" s="47">
        <v>0</v>
      </c>
      <c r="DV14" s="47">
        <v>0</v>
      </c>
      <c r="DW14" s="39"/>
      <c r="DX14" s="42" t="s">
        <v>73</v>
      </c>
      <c r="DY14" s="47">
        <v>1</v>
      </c>
      <c r="DZ14" s="41" t="s">
        <v>96</v>
      </c>
      <c r="EB14" s="47">
        <v>6</v>
      </c>
      <c r="EC14" s="47">
        <v>1</v>
      </c>
      <c r="ED14" s="47">
        <v>1</v>
      </c>
      <c r="EE14" s="47">
        <v>-4.8260703999999999</v>
      </c>
      <c r="EF14" s="47">
        <v>0.4</v>
      </c>
      <c r="EG14" s="47">
        <v>3103</v>
      </c>
      <c r="EH14" s="47">
        <v>23</v>
      </c>
      <c r="EI14" s="47">
        <v>0</v>
      </c>
      <c r="EJ14" s="47">
        <v>0</v>
      </c>
      <c r="EK14" s="39"/>
      <c r="EL14" s="42" t="s">
        <v>73</v>
      </c>
      <c r="EM14" s="47">
        <v>1</v>
      </c>
      <c r="EN14" s="41" t="s">
        <v>96</v>
      </c>
    </row>
    <row r="15" spans="1:144" ht="15.75" x14ac:dyDescent="0.2">
      <c r="D15" s="47">
        <v>7</v>
      </c>
      <c r="E15" s="47">
        <v>1</v>
      </c>
      <c r="F15" s="47">
        <v>1</v>
      </c>
      <c r="G15" s="47">
        <v>2.4</v>
      </c>
      <c r="H15" s="47">
        <v>1.3001129</v>
      </c>
      <c r="I15" s="47">
        <v>3000</v>
      </c>
      <c r="J15" s="47">
        <v>23</v>
      </c>
      <c r="K15" s="47">
        <v>0</v>
      </c>
      <c r="L15" s="47">
        <v>0</v>
      </c>
      <c r="M15" s="39"/>
      <c r="N15" s="39"/>
      <c r="T15" s="47">
        <v>7</v>
      </c>
      <c r="U15" s="47">
        <v>1</v>
      </c>
      <c r="V15" s="47">
        <v>1</v>
      </c>
      <c r="W15" s="47">
        <v>2.4</v>
      </c>
      <c r="X15" s="47">
        <v>1.3001129</v>
      </c>
      <c r="Y15" s="47">
        <v>5080</v>
      </c>
      <c r="Z15" s="47">
        <v>23</v>
      </c>
      <c r="AA15" s="47">
        <v>0</v>
      </c>
      <c r="AB15" s="47">
        <v>0</v>
      </c>
      <c r="AC15" s="39"/>
      <c r="AH15" s="47">
        <v>7</v>
      </c>
      <c r="AI15" s="47">
        <v>3</v>
      </c>
      <c r="AJ15" s="47">
        <v>4</v>
      </c>
      <c r="AK15" s="47">
        <v>5</v>
      </c>
      <c r="AL15" s="47">
        <v>1.3001129</v>
      </c>
      <c r="AM15" s="47">
        <v>60</v>
      </c>
      <c r="AN15" s="47">
        <v>23</v>
      </c>
      <c r="AO15" s="47">
        <v>0</v>
      </c>
      <c r="AP15" s="47">
        <v>0</v>
      </c>
      <c r="AQ15" s="39"/>
      <c r="AV15" s="47">
        <v>7</v>
      </c>
      <c r="AW15" s="47">
        <v>1</v>
      </c>
      <c r="AX15" s="47">
        <v>1</v>
      </c>
      <c r="AY15" s="47">
        <v>2.4</v>
      </c>
      <c r="AZ15" s="47">
        <v>1.3001129</v>
      </c>
      <c r="BA15" s="47">
        <v>3103</v>
      </c>
      <c r="BB15" s="47">
        <v>23</v>
      </c>
      <c r="BC15" s="47">
        <v>0</v>
      </c>
      <c r="BD15" s="47">
        <v>0</v>
      </c>
      <c r="BE15" s="39"/>
      <c r="BJ15" s="47">
        <v>7</v>
      </c>
      <c r="BK15" s="47">
        <v>1</v>
      </c>
      <c r="BL15" s="47">
        <v>1</v>
      </c>
      <c r="BM15" s="47">
        <v>2.4</v>
      </c>
      <c r="BN15" s="47">
        <v>1.3001129</v>
      </c>
      <c r="BO15" s="47">
        <v>3103</v>
      </c>
      <c r="BP15" s="47">
        <v>23</v>
      </c>
      <c r="BQ15" s="47">
        <v>0</v>
      </c>
      <c r="BR15" s="47">
        <v>0</v>
      </c>
      <c r="BS15" s="39"/>
      <c r="BX15" s="47">
        <v>7</v>
      </c>
      <c r="BY15" s="47">
        <v>1</v>
      </c>
      <c r="BZ15" s="47">
        <v>1</v>
      </c>
      <c r="CA15" s="47">
        <v>2.4</v>
      </c>
      <c r="CB15" s="47">
        <v>1.3001129</v>
      </c>
      <c r="CC15" s="47">
        <v>3103</v>
      </c>
      <c r="CD15" s="47">
        <v>23</v>
      </c>
      <c r="CE15" s="47">
        <v>0</v>
      </c>
      <c r="CF15" s="47">
        <v>0</v>
      </c>
      <c r="CG15" s="39"/>
      <c r="CL15" s="47">
        <v>7</v>
      </c>
      <c r="CM15" s="47">
        <v>1</v>
      </c>
      <c r="CN15" s="47">
        <v>1</v>
      </c>
      <c r="CO15" s="47">
        <v>2.4</v>
      </c>
      <c r="CP15" s="47">
        <v>1.3001129</v>
      </c>
      <c r="CQ15" s="47">
        <v>3103</v>
      </c>
      <c r="CR15" s="47">
        <v>23</v>
      </c>
      <c r="CS15" s="47">
        <v>0</v>
      </c>
      <c r="CT15" s="47">
        <v>0</v>
      </c>
      <c r="CU15" s="39"/>
      <c r="CZ15" s="47">
        <v>7</v>
      </c>
      <c r="DA15" s="47">
        <v>1</v>
      </c>
      <c r="DB15" s="47">
        <v>1</v>
      </c>
      <c r="DC15" s="47">
        <v>2.4</v>
      </c>
      <c r="DD15" s="47">
        <v>1.3001129</v>
      </c>
      <c r="DE15" s="47">
        <v>3103</v>
      </c>
      <c r="DF15" s="47">
        <v>23</v>
      </c>
      <c r="DG15" s="47">
        <v>0</v>
      </c>
      <c r="DH15" s="47">
        <v>0</v>
      </c>
      <c r="DI15" s="39"/>
      <c r="DN15" s="47">
        <v>7</v>
      </c>
      <c r="DO15" s="47">
        <v>1</v>
      </c>
      <c r="DP15" s="47">
        <v>1</v>
      </c>
      <c r="DQ15" s="47">
        <v>2.4</v>
      </c>
      <c r="DR15" s="47">
        <v>1.3001129</v>
      </c>
      <c r="DS15" s="47">
        <v>3103</v>
      </c>
      <c r="DT15" s="47">
        <v>23</v>
      </c>
      <c r="DU15" s="47">
        <v>0</v>
      </c>
      <c r="DV15" s="47">
        <v>0</v>
      </c>
      <c r="DW15" s="39"/>
      <c r="EB15" s="47">
        <v>7</v>
      </c>
      <c r="EC15" s="47">
        <v>1</v>
      </c>
      <c r="ED15" s="47">
        <v>1</v>
      </c>
      <c r="EE15" s="47">
        <v>2.4</v>
      </c>
      <c r="EF15" s="47">
        <v>1.3001129</v>
      </c>
      <c r="EG15" s="47">
        <v>3103</v>
      </c>
      <c r="EH15" s="47">
        <v>23</v>
      </c>
      <c r="EI15" s="47">
        <v>0</v>
      </c>
      <c r="EJ15" s="47">
        <v>0</v>
      </c>
      <c r="EK15" s="39"/>
    </row>
    <row r="16" spans="1:144" ht="15.75" x14ac:dyDescent="0.2">
      <c r="D16" s="47">
        <v>8</v>
      </c>
      <c r="E16" s="47">
        <v>1</v>
      </c>
      <c r="F16" s="47">
        <v>1</v>
      </c>
      <c r="G16" s="47">
        <v>4.7</v>
      </c>
      <c r="H16" s="47">
        <v>1.3001077000000001</v>
      </c>
      <c r="I16" s="47">
        <v>3000</v>
      </c>
      <c r="J16" s="47">
        <v>23</v>
      </c>
      <c r="K16" s="47">
        <v>0</v>
      </c>
      <c r="L16" s="47">
        <v>0</v>
      </c>
      <c r="M16" s="39"/>
      <c r="N16" s="39"/>
      <c r="P16" s="42" t="s">
        <v>99</v>
      </c>
      <c r="Q16" s="49">
        <v>0</v>
      </c>
      <c r="T16" s="47">
        <v>8</v>
      </c>
      <c r="U16" s="47">
        <v>1</v>
      </c>
      <c r="V16" s="47">
        <v>1</v>
      </c>
      <c r="W16" s="47">
        <v>4.7</v>
      </c>
      <c r="X16" s="47">
        <v>1.3001077000000001</v>
      </c>
      <c r="Y16" s="47">
        <v>5080</v>
      </c>
      <c r="Z16" s="47">
        <v>23</v>
      </c>
      <c r="AA16" s="47">
        <v>0</v>
      </c>
      <c r="AB16" s="47">
        <v>0</v>
      </c>
      <c r="AC16" s="39"/>
      <c r="AD16" s="42" t="s">
        <v>99</v>
      </c>
      <c r="AE16" s="49">
        <v>0</v>
      </c>
      <c r="AH16" s="47">
        <v>8</v>
      </c>
      <c r="AI16" s="47">
        <v>3</v>
      </c>
      <c r="AJ16" s="47">
        <v>4</v>
      </c>
      <c r="AK16" s="47">
        <v>5</v>
      </c>
      <c r="AL16" s="47">
        <v>1.3001077000000001</v>
      </c>
      <c r="AM16" s="47">
        <v>60</v>
      </c>
      <c r="AN16" s="47">
        <v>23</v>
      </c>
      <c r="AO16" s="47">
        <v>0</v>
      </c>
      <c r="AP16" s="47">
        <v>0</v>
      </c>
      <c r="AQ16" s="39"/>
      <c r="AR16" s="42" t="s">
        <v>99</v>
      </c>
      <c r="AS16" s="49">
        <v>2</v>
      </c>
      <c r="AV16" s="47">
        <v>8</v>
      </c>
      <c r="AW16" s="47">
        <v>1</v>
      </c>
      <c r="AX16" s="47">
        <v>1</v>
      </c>
      <c r="AY16" s="47">
        <v>4.7</v>
      </c>
      <c r="AZ16" s="47">
        <v>1.3001077000000001</v>
      </c>
      <c r="BA16" s="47">
        <v>3103</v>
      </c>
      <c r="BB16" s="47">
        <v>23</v>
      </c>
      <c r="BC16" s="47">
        <v>0</v>
      </c>
      <c r="BD16" s="47">
        <v>0</v>
      </c>
      <c r="BE16" s="39"/>
      <c r="BF16" s="42" t="s">
        <v>99</v>
      </c>
      <c r="BG16" s="49">
        <v>0</v>
      </c>
      <c r="BJ16" s="47">
        <v>8</v>
      </c>
      <c r="BK16" s="47">
        <v>1</v>
      </c>
      <c r="BL16" s="47">
        <v>1</v>
      </c>
      <c r="BM16" s="47">
        <v>4.7</v>
      </c>
      <c r="BN16" s="47">
        <v>1.3001077000000001</v>
      </c>
      <c r="BO16" s="47">
        <v>3103</v>
      </c>
      <c r="BP16" s="47">
        <v>23</v>
      </c>
      <c r="BQ16" s="47">
        <v>0</v>
      </c>
      <c r="BR16" s="47">
        <v>0</v>
      </c>
      <c r="BS16" s="39"/>
      <c r="BT16" s="42" t="s">
        <v>99</v>
      </c>
      <c r="BU16" s="49">
        <v>0</v>
      </c>
      <c r="BX16" s="47">
        <v>8</v>
      </c>
      <c r="BY16" s="47">
        <v>1</v>
      </c>
      <c r="BZ16" s="47">
        <v>1</v>
      </c>
      <c r="CA16" s="47">
        <v>4.7</v>
      </c>
      <c r="CB16" s="47">
        <v>1.3001077000000001</v>
      </c>
      <c r="CC16" s="47">
        <v>3103</v>
      </c>
      <c r="CD16" s="47">
        <v>23</v>
      </c>
      <c r="CE16" s="47">
        <v>0</v>
      </c>
      <c r="CF16" s="47">
        <v>0</v>
      </c>
      <c r="CG16" s="39"/>
      <c r="CH16" s="42" t="s">
        <v>99</v>
      </c>
      <c r="CI16" s="49">
        <v>0</v>
      </c>
      <c r="CL16" s="47">
        <v>8</v>
      </c>
      <c r="CM16" s="47">
        <v>1</v>
      </c>
      <c r="CN16" s="47">
        <v>1</v>
      </c>
      <c r="CO16" s="47">
        <v>4.7</v>
      </c>
      <c r="CP16" s="47">
        <v>1.3001077000000001</v>
      </c>
      <c r="CQ16" s="47">
        <v>3103</v>
      </c>
      <c r="CR16" s="47">
        <v>23</v>
      </c>
      <c r="CS16" s="47">
        <v>0</v>
      </c>
      <c r="CT16" s="47">
        <v>0</v>
      </c>
      <c r="CU16" s="39"/>
      <c r="CV16" s="42" t="s">
        <v>99</v>
      </c>
      <c r="CW16" s="49">
        <v>0</v>
      </c>
      <c r="CZ16" s="47">
        <v>8</v>
      </c>
      <c r="DA16" s="47">
        <v>1</v>
      </c>
      <c r="DB16" s="47">
        <v>1</v>
      </c>
      <c r="DC16" s="47">
        <v>4.7</v>
      </c>
      <c r="DD16" s="47">
        <v>1.3001077000000001</v>
      </c>
      <c r="DE16" s="47">
        <v>3103</v>
      </c>
      <c r="DF16" s="47">
        <v>23</v>
      </c>
      <c r="DG16" s="47">
        <v>0</v>
      </c>
      <c r="DH16" s="47">
        <v>0</v>
      </c>
      <c r="DI16" s="39"/>
      <c r="DJ16" s="42" t="s">
        <v>99</v>
      </c>
      <c r="DK16" s="49">
        <v>0</v>
      </c>
      <c r="DN16" s="47">
        <v>8</v>
      </c>
      <c r="DO16" s="47">
        <v>1</v>
      </c>
      <c r="DP16" s="47">
        <v>1</v>
      </c>
      <c r="DQ16" s="47">
        <v>4.7</v>
      </c>
      <c r="DR16" s="47">
        <v>1.3001077000000001</v>
      </c>
      <c r="DS16" s="47">
        <v>3103</v>
      </c>
      <c r="DT16" s="47">
        <v>23</v>
      </c>
      <c r="DU16" s="47">
        <v>0</v>
      </c>
      <c r="DV16" s="47">
        <v>0</v>
      </c>
      <c r="DW16" s="39"/>
      <c r="DX16" s="42" t="s">
        <v>99</v>
      </c>
      <c r="DY16" s="49">
        <v>0</v>
      </c>
      <c r="EB16" s="47">
        <v>8</v>
      </c>
      <c r="EC16" s="47">
        <v>1</v>
      </c>
      <c r="ED16" s="47">
        <v>1</v>
      </c>
      <c r="EE16" s="47">
        <v>4.7</v>
      </c>
      <c r="EF16" s="47">
        <v>1.3001077000000001</v>
      </c>
      <c r="EG16" s="47">
        <v>3103</v>
      </c>
      <c r="EH16" s="47">
        <v>23</v>
      </c>
      <c r="EI16" s="47">
        <v>0</v>
      </c>
      <c r="EJ16" s="47">
        <v>0</v>
      </c>
      <c r="EK16" s="39"/>
      <c r="EL16" s="42" t="s">
        <v>99</v>
      </c>
      <c r="EM16" s="49">
        <v>0</v>
      </c>
    </row>
    <row r="17" spans="4:143" ht="15.75" x14ac:dyDescent="0.2">
      <c r="D17" s="47">
        <v>9</v>
      </c>
      <c r="E17" s="47">
        <v>1</v>
      </c>
      <c r="F17" s="47">
        <v>1</v>
      </c>
      <c r="G17" s="47">
        <v>4.3642968</v>
      </c>
      <c r="H17" s="47">
        <v>-1.3498044</v>
      </c>
      <c r="I17" s="47">
        <v>3000</v>
      </c>
      <c r="J17" s="47">
        <v>23</v>
      </c>
      <c r="K17" s="47">
        <v>0</v>
      </c>
      <c r="L17" s="47">
        <v>0</v>
      </c>
      <c r="M17" s="39"/>
      <c r="N17" s="39"/>
      <c r="P17" s="42" t="s">
        <v>100</v>
      </c>
      <c r="Q17" s="49">
        <v>0.9</v>
      </c>
      <c r="T17" s="47">
        <v>9</v>
      </c>
      <c r="U17" s="47">
        <v>1</v>
      </c>
      <c r="V17" s="47">
        <v>1</v>
      </c>
      <c r="W17" s="47">
        <v>4.3642968</v>
      </c>
      <c r="X17" s="47">
        <v>-1.3498044</v>
      </c>
      <c r="Y17" s="47">
        <v>5080</v>
      </c>
      <c r="Z17" s="47">
        <v>23</v>
      </c>
      <c r="AA17" s="47">
        <v>0</v>
      </c>
      <c r="AB17" s="47">
        <v>0</v>
      </c>
      <c r="AC17" s="39"/>
      <c r="AD17" s="42" t="s">
        <v>100</v>
      </c>
      <c r="AE17" s="49">
        <v>0.9</v>
      </c>
      <c r="AH17" s="47">
        <v>9</v>
      </c>
      <c r="AI17" s="47">
        <v>3</v>
      </c>
      <c r="AJ17" s="47">
        <v>4</v>
      </c>
      <c r="AK17" s="47">
        <v>5</v>
      </c>
      <c r="AL17" s="47">
        <v>-1.3498044</v>
      </c>
      <c r="AM17" s="47">
        <v>60</v>
      </c>
      <c r="AN17" s="47">
        <v>23</v>
      </c>
      <c r="AO17" s="47">
        <v>0</v>
      </c>
      <c r="AP17" s="47">
        <v>0</v>
      </c>
      <c r="AQ17" s="39"/>
      <c r="AR17" s="42" t="s">
        <v>100</v>
      </c>
      <c r="AS17" s="49">
        <v>2</v>
      </c>
      <c r="AV17" s="47">
        <v>9</v>
      </c>
      <c r="AW17" s="47">
        <v>1</v>
      </c>
      <c r="AX17" s="47">
        <v>1</v>
      </c>
      <c r="AY17" s="47">
        <v>4.3642968</v>
      </c>
      <c r="AZ17" s="47">
        <v>-1.3498044</v>
      </c>
      <c r="BA17" s="47">
        <v>3103</v>
      </c>
      <c r="BB17" s="47">
        <v>23</v>
      </c>
      <c r="BC17" s="47">
        <v>0</v>
      </c>
      <c r="BD17" s="47">
        <v>0</v>
      </c>
      <c r="BE17" s="39"/>
      <c r="BF17" s="42" t="s">
        <v>100</v>
      </c>
      <c r="BG17" s="49">
        <v>0.9</v>
      </c>
      <c r="BJ17" s="47">
        <v>9</v>
      </c>
      <c r="BK17" s="47">
        <v>1</v>
      </c>
      <c r="BL17" s="47">
        <v>1</v>
      </c>
      <c r="BM17" s="47">
        <v>4.3642968</v>
      </c>
      <c r="BN17" s="47">
        <v>-1.3498044</v>
      </c>
      <c r="BO17" s="47">
        <v>3103</v>
      </c>
      <c r="BP17" s="47">
        <v>23</v>
      </c>
      <c r="BQ17" s="47">
        <v>0</v>
      </c>
      <c r="BR17" s="47">
        <v>0</v>
      </c>
      <c r="BS17" s="39"/>
      <c r="BT17" s="42" t="s">
        <v>100</v>
      </c>
      <c r="BU17" s="49">
        <v>0.9</v>
      </c>
      <c r="BX17" s="47">
        <v>9</v>
      </c>
      <c r="BY17" s="47">
        <v>1</v>
      </c>
      <c r="BZ17" s="47">
        <v>1</v>
      </c>
      <c r="CA17" s="47">
        <v>4.3642968</v>
      </c>
      <c r="CB17" s="47">
        <v>-1.3498044</v>
      </c>
      <c r="CC17" s="47">
        <v>3103</v>
      </c>
      <c r="CD17" s="47">
        <v>23</v>
      </c>
      <c r="CE17" s="47">
        <v>0</v>
      </c>
      <c r="CF17" s="47">
        <v>0</v>
      </c>
      <c r="CG17" s="39"/>
      <c r="CH17" s="42" t="s">
        <v>100</v>
      </c>
      <c r="CI17" s="49">
        <v>0.9</v>
      </c>
      <c r="CL17" s="47">
        <v>9</v>
      </c>
      <c r="CM17" s="47">
        <v>1</v>
      </c>
      <c r="CN17" s="47">
        <v>1</v>
      </c>
      <c r="CO17" s="47">
        <v>4.3642968</v>
      </c>
      <c r="CP17" s="47">
        <v>-1.3498044</v>
      </c>
      <c r="CQ17" s="47">
        <v>3103</v>
      </c>
      <c r="CR17" s="47">
        <v>23</v>
      </c>
      <c r="CS17" s="47">
        <v>0</v>
      </c>
      <c r="CT17" s="47">
        <v>0</v>
      </c>
      <c r="CU17" s="39"/>
      <c r="CV17" s="42" t="s">
        <v>100</v>
      </c>
      <c r="CW17" s="49">
        <v>0.9</v>
      </c>
      <c r="CZ17" s="47">
        <v>9</v>
      </c>
      <c r="DA17" s="47">
        <v>1</v>
      </c>
      <c r="DB17" s="47">
        <v>1</v>
      </c>
      <c r="DC17" s="47">
        <v>4.3642968</v>
      </c>
      <c r="DD17" s="47">
        <v>-1.3498044</v>
      </c>
      <c r="DE17" s="47">
        <v>3103</v>
      </c>
      <c r="DF17" s="47">
        <v>23</v>
      </c>
      <c r="DG17" s="47">
        <v>0</v>
      </c>
      <c r="DH17" s="47">
        <v>0</v>
      </c>
      <c r="DI17" s="39"/>
      <c r="DJ17" s="42" t="s">
        <v>100</v>
      </c>
      <c r="DK17" s="49">
        <v>0.9</v>
      </c>
      <c r="DN17" s="47">
        <v>9</v>
      </c>
      <c r="DO17" s="47">
        <v>1</v>
      </c>
      <c r="DP17" s="47">
        <v>1</v>
      </c>
      <c r="DQ17" s="47">
        <v>4.3642968</v>
      </c>
      <c r="DR17" s="47">
        <v>-1.3498044</v>
      </c>
      <c r="DS17" s="47">
        <v>3103</v>
      </c>
      <c r="DT17" s="47">
        <v>23</v>
      </c>
      <c r="DU17" s="47">
        <v>0</v>
      </c>
      <c r="DV17" s="47">
        <v>0</v>
      </c>
      <c r="DW17" s="39"/>
      <c r="DX17" s="42" t="s">
        <v>100</v>
      </c>
      <c r="DY17" s="49">
        <v>0.9</v>
      </c>
      <c r="EB17" s="47">
        <v>9</v>
      </c>
      <c r="EC17" s="47">
        <v>1</v>
      </c>
      <c r="ED17" s="47">
        <v>1</v>
      </c>
      <c r="EE17" s="47">
        <v>4.3642968</v>
      </c>
      <c r="EF17" s="47">
        <v>-1.3498044</v>
      </c>
      <c r="EG17" s="47">
        <v>3103</v>
      </c>
      <c r="EH17" s="47">
        <v>23</v>
      </c>
      <c r="EI17" s="47">
        <v>0</v>
      </c>
      <c r="EJ17" s="47">
        <v>0</v>
      </c>
      <c r="EK17" s="39"/>
      <c r="EL17" s="42" t="s">
        <v>100</v>
      </c>
      <c r="EM17" s="49">
        <v>0.9</v>
      </c>
    </row>
    <row r="18" spans="4:143" ht="15.75" x14ac:dyDescent="0.2">
      <c r="D18" s="47">
        <v>10</v>
      </c>
      <c r="E18" s="47">
        <v>1</v>
      </c>
      <c r="F18" s="47">
        <v>1</v>
      </c>
      <c r="G18" s="47">
        <v>0.1</v>
      </c>
      <c r="H18" s="47">
        <v>1.3001179999999999</v>
      </c>
      <c r="I18" s="47">
        <v>3000</v>
      </c>
      <c r="J18" s="47">
        <v>23</v>
      </c>
      <c r="K18" s="47">
        <v>0</v>
      </c>
      <c r="L18" s="47">
        <v>0</v>
      </c>
      <c r="M18" s="39"/>
      <c r="N18" s="39"/>
      <c r="P18" s="42" t="s">
        <v>101</v>
      </c>
      <c r="Q18" s="49">
        <v>0.02</v>
      </c>
      <c r="T18" s="47">
        <v>10</v>
      </c>
      <c r="U18" s="47">
        <v>1</v>
      </c>
      <c r="V18" s="47">
        <v>1</v>
      </c>
      <c r="W18" s="47">
        <v>0.1</v>
      </c>
      <c r="X18" s="47">
        <v>1.3001179999999999</v>
      </c>
      <c r="Y18" s="47">
        <v>5080</v>
      </c>
      <c r="Z18" s="47">
        <v>23</v>
      </c>
      <c r="AA18" s="47">
        <v>0</v>
      </c>
      <c r="AB18" s="47">
        <v>0</v>
      </c>
      <c r="AC18" s="39"/>
      <c r="AD18" s="42" t="s">
        <v>101</v>
      </c>
      <c r="AE18" s="49">
        <v>0.02</v>
      </c>
      <c r="AH18" s="47">
        <v>10</v>
      </c>
      <c r="AI18" s="47">
        <v>3</v>
      </c>
      <c r="AJ18" s="47">
        <v>4</v>
      </c>
      <c r="AK18" s="47">
        <v>5</v>
      </c>
      <c r="AL18" s="47">
        <v>1.3001179999999999</v>
      </c>
      <c r="AM18" s="47">
        <v>60</v>
      </c>
      <c r="AN18" s="47">
        <v>23</v>
      </c>
      <c r="AO18" s="47">
        <v>0</v>
      </c>
      <c r="AP18" s="47">
        <v>0</v>
      </c>
      <c r="AQ18" s="39"/>
      <c r="AR18" s="42" t="s">
        <v>101</v>
      </c>
      <c r="AS18" s="49">
        <v>2</v>
      </c>
      <c r="AV18" s="47">
        <v>10</v>
      </c>
      <c r="AW18" s="47">
        <v>1</v>
      </c>
      <c r="AX18" s="47">
        <v>1</v>
      </c>
      <c r="AY18" s="47">
        <v>0.1</v>
      </c>
      <c r="AZ18" s="47">
        <v>1.3001179999999999</v>
      </c>
      <c r="BA18" s="47">
        <v>3103</v>
      </c>
      <c r="BB18" s="47">
        <v>23</v>
      </c>
      <c r="BC18" s="47">
        <v>0</v>
      </c>
      <c r="BD18" s="47">
        <v>0</v>
      </c>
      <c r="BE18" s="39"/>
      <c r="BF18" s="42" t="s">
        <v>101</v>
      </c>
      <c r="BG18" s="49">
        <v>0.02</v>
      </c>
      <c r="BJ18" s="47">
        <v>10</v>
      </c>
      <c r="BK18" s="47">
        <v>1</v>
      </c>
      <c r="BL18" s="47">
        <v>1</v>
      </c>
      <c r="BM18" s="47">
        <v>0.1</v>
      </c>
      <c r="BN18" s="47">
        <v>1.3001179999999999</v>
      </c>
      <c r="BO18" s="47">
        <v>3103</v>
      </c>
      <c r="BP18" s="47">
        <v>23</v>
      </c>
      <c r="BQ18" s="47">
        <v>0</v>
      </c>
      <c r="BR18" s="47">
        <v>0</v>
      </c>
      <c r="BS18" s="39"/>
      <c r="BT18" s="42" t="s">
        <v>101</v>
      </c>
      <c r="BU18" s="49">
        <v>0.02</v>
      </c>
      <c r="BX18" s="47">
        <v>10</v>
      </c>
      <c r="BY18" s="47">
        <v>1</v>
      </c>
      <c r="BZ18" s="47">
        <v>1</v>
      </c>
      <c r="CA18" s="47">
        <v>0.1</v>
      </c>
      <c r="CB18" s="47">
        <v>1.3001179999999999</v>
      </c>
      <c r="CC18" s="47">
        <v>3103</v>
      </c>
      <c r="CD18" s="47">
        <v>23</v>
      </c>
      <c r="CE18" s="47">
        <v>0</v>
      </c>
      <c r="CF18" s="47">
        <v>0</v>
      </c>
      <c r="CG18" s="39"/>
      <c r="CH18" s="42" t="s">
        <v>101</v>
      </c>
      <c r="CI18" s="49">
        <v>0.02</v>
      </c>
      <c r="CL18" s="47">
        <v>10</v>
      </c>
      <c r="CM18" s="47">
        <v>1</v>
      </c>
      <c r="CN18" s="47">
        <v>1</v>
      </c>
      <c r="CO18" s="47">
        <v>0.1</v>
      </c>
      <c r="CP18" s="47">
        <v>1.3001179999999999</v>
      </c>
      <c r="CQ18" s="47">
        <v>3103</v>
      </c>
      <c r="CR18" s="47">
        <v>23</v>
      </c>
      <c r="CS18" s="47">
        <v>0</v>
      </c>
      <c r="CT18" s="47">
        <v>0</v>
      </c>
      <c r="CU18" s="39"/>
      <c r="CV18" s="42" t="s">
        <v>101</v>
      </c>
      <c r="CW18" s="49">
        <v>0.02</v>
      </c>
      <c r="CZ18" s="47">
        <v>10</v>
      </c>
      <c r="DA18" s="47">
        <v>1</v>
      </c>
      <c r="DB18" s="47">
        <v>1</v>
      </c>
      <c r="DC18" s="47">
        <v>0.1</v>
      </c>
      <c r="DD18" s="47">
        <v>1.3001179999999999</v>
      </c>
      <c r="DE18" s="47">
        <v>3103</v>
      </c>
      <c r="DF18" s="47">
        <v>23</v>
      </c>
      <c r="DG18" s="47">
        <v>0</v>
      </c>
      <c r="DH18" s="47">
        <v>0</v>
      </c>
      <c r="DI18" s="39"/>
      <c r="DJ18" s="42" t="s">
        <v>101</v>
      </c>
      <c r="DK18" s="49">
        <v>0.02</v>
      </c>
      <c r="DN18" s="47">
        <v>10</v>
      </c>
      <c r="DO18" s="47">
        <v>1</v>
      </c>
      <c r="DP18" s="47">
        <v>1</v>
      </c>
      <c r="DQ18" s="47">
        <v>0.1</v>
      </c>
      <c r="DR18" s="47">
        <v>1.3001179999999999</v>
      </c>
      <c r="DS18" s="47">
        <v>3103</v>
      </c>
      <c r="DT18" s="47">
        <v>23</v>
      </c>
      <c r="DU18" s="47">
        <v>0</v>
      </c>
      <c r="DV18" s="47">
        <v>0</v>
      </c>
      <c r="DW18" s="39"/>
      <c r="DX18" s="42" t="s">
        <v>101</v>
      </c>
      <c r="DY18" s="49">
        <v>0.02</v>
      </c>
      <c r="EB18" s="47">
        <v>10</v>
      </c>
      <c r="EC18" s="47">
        <v>1</v>
      </c>
      <c r="ED18" s="47">
        <v>1</v>
      </c>
      <c r="EE18" s="47">
        <v>0.1</v>
      </c>
      <c r="EF18" s="47">
        <v>1.3001179999999999</v>
      </c>
      <c r="EG18" s="47">
        <v>3103</v>
      </c>
      <c r="EH18" s="47">
        <v>23</v>
      </c>
      <c r="EI18" s="47">
        <v>0</v>
      </c>
      <c r="EJ18" s="47">
        <v>0</v>
      </c>
      <c r="EK18" s="39"/>
      <c r="EL18" s="42" t="s">
        <v>101</v>
      </c>
      <c r="EM18" s="49">
        <v>0.02</v>
      </c>
    </row>
    <row r="19" spans="4:143" ht="15.75" x14ac:dyDescent="0.2">
      <c r="D19" s="47">
        <v>11</v>
      </c>
      <c r="E19" s="47">
        <v>1</v>
      </c>
      <c r="F19" s="47">
        <v>1</v>
      </c>
      <c r="G19" s="47">
        <v>-0.23246250000000002</v>
      </c>
      <c r="H19" s="47">
        <v>-1.3497992999999999</v>
      </c>
      <c r="I19" s="47">
        <v>3000</v>
      </c>
      <c r="J19" s="47">
        <v>23</v>
      </c>
      <c r="K19" s="47">
        <v>0</v>
      </c>
      <c r="L19" s="47">
        <v>0</v>
      </c>
      <c r="M19" s="39"/>
      <c r="N19" s="39"/>
      <c r="P19" s="42" t="s">
        <v>102</v>
      </c>
      <c r="Q19" s="49">
        <v>0.85</v>
      </c>
      <c r="T19" s="47">
        <v>11</v>
      </c>
      <c r="U19" s="47">
        <v>1</v>
      </c>
      <c r="V19" s="47">
        <v>1</v>
      </c>
      <c r="W19" s="47">
        <v>-0.23246250000000002</v>
      </c>
      <c r="X19" s="47">
        <v>-1.3497992999999999</v>
      </c>
      <c r="Y19" s="47">
        <v>5080</v>
      </c>
      <c r="Z19" s="47">
        <v>23</v>
      </c>
      <c r="AA19" s="47">
        <v>0</v>
      </c>
      <c r="AB19" s="47">
        <v>0</v>
      </c>
      <c r="AC19" s="39"/>
      <c r="AD19" s="42" t="s">
        <v>102</v>
      </c>
      <c r="AE19" s="49">
        <v>0.85</v>
      </c>
      <c r="AH19" s="47">
        <v>11</v>
      </c>
      <c r="AI19" s="47">
        <v>3</v>
      </c>
      <c r="AJ19" s="47">
        <v>4</v>
      </c>
      <c r="AK19" s="47">
        <v>5</v>
      </c>
      <c r="AL19" s="47">
        <v>-1.3497992999999999</v>
      </c>
      <c r="AM19" s="47">
        <v>60</v>
      </c>
      <c r="AN19" s="47">
        <v>23</v>
      </c>
      <c r="AO19" s="47">
        <v>0</v>
      </c>
      <c r="AP19" s="47">
        <v>0</v>
      </c>
      <c r="AQ19" s="39"/>
      <c r="AR19" s="42" t="s">
        <v>102</v>
      </c>
      <c r="AS19" s="49">
        <v>2</v>
      </c>
      <c r="AV19" s="47">
        <v>11</v>
      </c>
      <c r="AW19" s="47">
        <v>1</v>
      </c>
      <c r="AX19" s="47">
        <v>1</v>
      </c>
      <c r="AY19" s="47">
        <v>-0.23246250000000002</v>
      </c>
      <c r="AZ19" s="47">
        <v>-1.3497992999999999</v>
      </c>
      <c r="BA19" s="47">
        <v>3103</v>
      </c>
      <c r="BB19" s="47">
        <v>23</v>
      </c>
      <c r="BC19" s="47">
        <v>0</v>
      </c>
      <c r="BD19" s="47">
        <v>0</v>
      </c>
      <c r="BE19" s="39"/>
      <c r="BF19" s="42" t="s">
        <v>102</v>
      </c>
      <c r="BG19" s="49">
        <v>0.85</v>
      </c>
      <c r="BJ19" s="47">
        <v>11</v>
      </c>
      <c r="BK19" s="47">
        <v>1</v>
      </c>
      <c r="BL19" s="47">
        <v>1</v>
      </c>
      <c r="BM19" s="47">
        <v>-0.23246250000000002</v>
      </c>
      <c r="BN19" s="47">
        <v>-1.3497992999999999</v>
      </c>
      <c r="BO19" s="47">
        <v>3103</v>
      </c>
      <c r="BP19" s="47">
        <v>23</v>
      </c>
      <c r="BQ19" s="47">
        <v>0</v>
      </c>
      <c r="BR19" s="47">
        <v>0</v>
      </c>
      <c r="BS19" s="39"/>
      <c r="BT19" s="42" t="s">
        <v>102</v>
      </c>
      <c r="BU19" s="49">
        <v>0.85</v>
      </c>
      <c r="BX19" s="47">
        <v>11</v>
      </c>
      <c r="BY19" s="47">
        <v>1</v>
      </c>
      <c r="BZ19" s="47">
        <v>1</v>
      </c>
      <c r="CA19" s="47">
        <v>-0.23246250000000002</v>
      </c>
      <c r="CB19" s="47">
        <v>-1.3497992999999999</v>
      </c>
      <c r="CC19" s="47">
        <v>3103</v>
      </c>
      <c r="CD19" s="47">
        <v>23</v>
      </c>
      <c r="CE19" s="47">
        <v>0</v>
      </c>
      <c r="CF19" s="47">
        <v>0</v>
      </c>
      <c r="CG19" s="39"/>
      <c r="CH19" s="42" t="s">
        <v>102</v>
      </c>
      <c r="CI19" s="49">
        <v>0.85</v>
      </c>
      <c r="CL19" s="47">
        <v>11</v>
      </c>
      <c r="CM19" s="47">
        <v>1</v>
      </c>
      <c r="CN19" s="47">
        <v>1</v>
      </c>
      <c r="CO19" s="47">
        <v>-0.23246250000000002</v>
      </c>
      <c r="CP19" s="47">
        <v>-1.3497992999999999</v>
      </c>
      <c r="CQ19" s="47">
        <v>3103</v>
      </c>
      <c r="CR19" s="47">
        <v>23</v>
      </c>
      <c r="CS19" s="47">
        <v>0</v>
      </c>
      <c r="CT19" s="47">
        <v>0</v>
      </c>
      <c r="CU19" s="39"/>
      <c r="CV19" s="42" t="s">
        <v>102</v>
      </c>
      <c r="CW19" s="49">
        <v>0.85</v>
      </c>
      <c r="CZ19" s="47">
        <v>11</v>
      </c>
      <c r="DA19" s="47">
        <v>1</v>
      </c>
      <c r="DB19" s="47">
        <v>1</v>
      </c>
      <c r="DC19" s="47">
        <v>-0.23246250000000002</v>
      </c>
      <c r="DD19" s="47">
        <v>-1.3497992999999999</v>
      </c>
      <c r="DE19" s="47">
        <v>3103</v>
      </c>
      <c r="DF19" s="47">
        <v>23</v>
      </c>
      <c r="DG19" s="47">
        <v>0</v>
      </c>
      <c r="DH19" s="47">
        <v>0</v>
      </c>
      <c r="DI19" s="39"/>
      <c r="DJ19" s="42" t="s">
        <v>102</v>
      </c>
      <c r="DK19" s="49">
        <v>0.85</v>
      </c>
      <c r="DN19" s="47">
        <v>11</v>
      </c>
      <c r="DO19" s="47">
        <v>1</v>
      </c>
      <c r="DP19" s="47">
        <v>1</v>
      </c>
      <c r="DQ19" s="47">
        <v>-0.23246250000000002</v>
      </c>
      <c r="DR19" s="47">
        <v>-1.3497992999999999</v>
      </c>
      <c r="DS19" s="47">
        <v>3103</v>
      </c>
      <c r="DT19" s="47">
        <v>23</v>
      </c>
      <c r="DU19" s="47">
        <v>0</v>
      </c>
      <c r="DV19" s="47">
        <v>0</v>
      </c>
      <c r="DW19" s="39"/>
      <c r="DX19" s="42" t="s">
        <v>102</v>
      </c>
      <c r="DY19" s="49">
        <v>0.85</v>
      </c>
      <c r="EB19" s="47">
        <v>11</v>
      </c>
      <c r="EC19" s="47">
        <v>1</v>
      </c>
      <c r="ED19" s="47">
        <v>1</v>
      </c>
      <c r="EE19" s="47">
        <v>-0.23246250000000002</v>
      </c>
      <c r="EF19" s="47">
        <v>-1.3497992999999999</v>
      </c>
      <c r="EG19" s="47">
        <v>3103</v>
      </c>
      <c r="EH19" s="47">
        <v>23</v>
      </c>
      <c r="EI19" s="47">
        <v>0</v>
      </c>
      <c r="EJ19" s="47">
        <v>0</v>
      </c>
      <c r="EK19" s="39"/>
      <c r="EL19" s="42" t="s">
        <v>102</v>
      </c>
      <c r="EM19" s="49">
        <v>0.85</v>
      </c>
    </row>
    <row r="20" spans="4:143" ht="15.75" x14ac:dyDescent="0.2">
      <c r="D20" s="47">
        <v>12</v>
      </c>
      <c r="E20" s="47">
        <v>1</v>
      </c>
      <c r="F20" s="47">
        <v>1</v>
      </c>
      <c r="G20" s="47">
        <v>2.0642968000000002</v>
      </c>
      <c r="H20" s="47">
        <v>-1.3497992999999999</v>
      </c>
      <c r="I20" s="47">
        <v>3000</v>
      </c>
      <c r="J20" s="47">
        <v>23</v>
      </c>
      <c r="K20" s="47">
        <v>0</v>
      </c>
      <c r="L20" s="47">
        <v>0</v>
      </c>
      <c r="M20" s="39"/>
      <c r="N20" s="39"/>
      <c r="P20" s="42" t="s">
        <v>74</v>
      </c>
      <c r="Q20" s="49">
        <v>20</v>
      </c>
      <c r="T20" s="47">
        <v>12</v>
      </c>
      <c r="U20" s="47">
        <v>1</v>
      </c>
      <c r="V20" s="47">
        <v>1</v>
      </c>
      <c r="W20" s="47">
        <v>2.0642968000000002</v>
      </c>
      <c r="X20" s="47">
        <v>-1.3497992999999999</v>
      </c>
      <c r="Y20" s="47">
        <v>5080</v>
      </c>
      <c r="Z20" s="47">
        <v>23</v>
      </c>
      <c r="AA20" s="47">
        <v>0</v>
      </c>
      <c r="AB20" s="47">
        <v>0</v>
      </c>
      <c r="AC20" s="39"/>
      <c r="AD20" s="42" t="s">
        <v>74</v>
      </c>
      <c r="AE20" s="49">
        <v>20</v>
      </c>
      <c r="AH20" s="47">
        <v>12</v>
      </c>
      <c r="AI20" s="47">
        <v>3</v>
      </c>
      <c r="AJ20" s="47">
        <v>4</v>
      </c>
      <c r="AK20" s="47">
        <v>5</v>
      </c>
      <c r="AL20" s="47">
        <v>-1.3497992999999999</v>
      </c>
      <c r="AM20" s="47">
        <v>60</v>
      </c>
      <c r="AN20" s="47">
        <v>23</v>
      </c>
      <c r="AO20" s="47">
        <v>0</v>
      </c>
      <c r="AP20" s="47">
        <v>0</v>
      </c>
      <c r="AQ20" s="39"/>
      <c r="AR20" s="42" t="s">
        <v>74</v>
      </c>
      <c r="AS20" s="49">
        <v>2</v>
      </c>
      <c r="AV20" s="47">
        <v>12</v>
      </c>
      <c r="AW20" s="47">
        <v>1</v>
      </c>
      <c r="AX20" s="47">
        <v>1</v>
      </c>
      <c r="AY20" s="47">
        <v>2.0642968000000002</v>
      </c>
      <c r="AZ20" s="47">
        <v>-1.3497992999999999</v>
      </c>
      <c r="BA20" s="47">
        <v>3103</v>
      </c>
      <c r="BB20" s="47">
        <v>23</v>
      </c>
      <c r="BC20" s="47">
        <v>0</v>
      </c>
      <c r="BD20" s="47">
        <v>0</v>
      </c>
      <c r="BE20" s="39"/>
      <c r="BF20" s="42" t="s">
        <v>74</v>
      </c>
      <c r="BG20" s="49">
        <v>20</v>
      </c>
      <c r="BJ20" s="47">
        <v>12</v>
      </c>
      <c r="BK20" s="47">
        <v>1</v>
      </c>
      <c r="BL20" s="47">
        <v>1</v>
      </c>
      <c r="BM20" s="47">
        <v>2.0642968000000002</v>
      </c>
      <c r="BN20" s="47">
        <v>-1.3497992999999999</v>
      </c>
      <c r="BO20" s="47">
        <v>3103</v>
      </c>
      <c r="BP20" s="47">
        <v>23</v>
      </c>
      <c r="BQ20" s="47">
        <v>0</v>
      </c>
      <c r="BR20" s="47">
        <v>0</v>
      </c>
      <c r="BS20" s="39"/>
      <c r="BT20" s="42" t="s">
        <v>74</v>
      </c>
      <c r="BU20" s="49">
        <v>20</v>
      </c>
      <c r="BX20" s="47">
        <v>12</v>
      </c>
      <c r="BY20" s="47">
        <v>1</v>
      </c>
      <c r="BZ20" s="47">
        <v>1</v>
      </c>
      <c r="CA20" s="47">
        <v>2.0642968000000002</v>
      </c>
      <c r="CB20" s="47">
        <v>-1.3497992999999999</v>
      </c>
      <c r="CC20" s="47">
        <v>3103</v>
      </c>
      <c r="CD20" s="47">
        <v>23</v>
      </c>
      <c r="CE20" s="47">
        <v>0</v>
      </c>
      <c r="CF20" s="47">
        <v>0</v>
      </c>
      <c r="CG20" s="39"/>
      <c r="CH20" s="42" t="s">
        <v>74</v>
      </c>
      <c r="CI20" s="49">
        <v>20</v>
      </c>
      <c r="CL20" s="47">
        <v>12</v>
      </c>
      <c r="CM20" s="47">
        <v>1</v>
      </c>
      <c r="CN20" s="47">
        <v>1</v>
      </c>
      <c r="CO20" s="47">
        <v>2.0642968000000002</v>
      </c>
      <c r="CP20" s="47">
        <v>-1.3497992999999999</v>
      </c>
      <c r="CQ20" s="47">
        <v>3103</v>
      </c>
      <c r="CR20" s="47">
        <v>23</v>
      </c>
      <c r="CS20" s="47">
        <v>0</v>
      </c>
      <c r="CT20" s="47">
        <v>0</v>
      </c>
      <c r="CU20" s="39"/>
      <c r="CV20" s="42" t="s">
        <v>74</v>
      </c>
      <c r="CW20" s="49">
        <v>20</v>
      </c>
      <c r="CZ20" s="47">
        <v>12</v>
      </c>
      <c r="DA20" s="47">
        <v>1</v>
      </c>
      <c r="DB20" s="47">
        <v>1</v>
      </c>
      <c r="DC20" s="47">
        <v>2.0642968000000002</v>
      </c>
      <c r="DD20" s="47">
        <v>-1.3497992999999999</v>
      </c>
      <c r="DE20" s="47">
        <v>3103</v>
      </c>
      <c r="DF20" s="47">
        <v>23</v>
      </c>
      <c r="DG20" s="47">
        <v>0</v>
      </c>
      <c r="DH20" s="47">
        <v>0</v>
      </c>
      <c r="DI20" s="39"/>
      <c r="DJ20" s="42" t="s">
        <v>74</v>
      </c>
      <c r="DK20" s="49">
        <v>20</v>
      </c>
      <c r="DN20" s="47">
        <v>12</v>
      </c>
      <c r="DO20" s="47">
        <v>1</v>
      </c>
      <c r="DP20" s="47">
        <v>1</v>
      </c>
      <c r="DQ20" s="47">
        <v>2.0642968000000002</v>
      </c>
      <c r="DR20" s="47">
        <v>-1.3497992999999999</v>
      </c>
      <c r="DS20" s="47">
        <v>3103</v>
      </c>
      <c r="DT20" s="47">
        <v>23</v>
      </c>
      <c r="DU20" s="47">
        <v>0</v>
      </c>
      <c r="DV20" s="47">
        <v>0</v>
      </c>
      <c r="DW20" s="39"/>
      <c r="DX20" s="42" t="s">
        <v>74</v>
      </c>
      <c r="DY20" s="49">
        <v>20</v>
      </c>
      <c r="EB20" s="47">
        <v>12</v>
      </c>
      <c r="EC20" s="47">
        <v>1</v>
      </c>
      <c r="ED20" s="47">
        <v>1</v>
      </c>
      <c r="EE20" s="47">
        <v>2.0642968000000002</v>
      </c>
      <c r="EF20" s="47">
        <v>-1.3497992999999999</v>
      </c>
      <c r="EG20" s="47">
        <v>3103</v>
      </c>
      <c r="EH20" s="47">
        <v>23</v>
      </c>
      <c r="EI20" s="47">
        <v>0</v>
      </c>
      <c r="EJ20" s="47">
        <v>0</v>
      </c>
      <c r="EK20" s="39"/>
      <c r="EL20" s="42" t="s">
        <v>74</v>
      </c>
      <c r="EM20" s="49">
        <v>20</v>
      </c>
    </row>
    <row r="21" spans="4:143" ht="15.75" x14ac:dyDescent="0.2">
      <c r="D21" s="4"/>
      <c r="E21" s="4"/>
      <c r="F21" s="4"/>
      <c r="G21" s="4"/>
      <c r="H21" s="4"/>
      <c r="I21" s="4"/>
      <c r="J21" s="4"/>
      <c r="P21" s="61" t="s">
        <v>153</v>
      </c>
      <c r="Q21" s="49">
        <v>2</v>
      </c>
      <c r="T21" s="47"/>
      <c r="U21" s="47"/>
      <c r="V21" s="47"/>
      <c r="W21" s="47"/>
      <c r="X21" s="47"/>
      <c r="Y21" s="47"/>
      <c r="Z21" s="47"/>
      <c r="AA21" s="47"/>
      <c r="AB21" s="47"/>
      <c r="AD21" s="61" t="s">
        <v>153</v>
      </c>
      <c r="AE21" s="49">
        <v>2</v>
      </c>
      <c r="AR21" s="61" t="s">
        <v>153</v>
      </c>
      <c r="AS21" s="49">
        <v>2</v>
      </c>
      <c r="BF21" s="61" t="s">
        <v>153</v>
      </c>
      <c r="BG21" s="49">
        <v>2</v>
      </c>
      <c r="BT21" s="61" t="s">
        <v>153</v>
      </c>
      <c r="BU21" s="49">
        <v>2</v>
      </c>
      <c r="CH21" s="61" t="s">
        <v>153</v>
      </c>
      <c r="CI21" s="49">
        <v>2</v>
      </c>
      <c r="CV21" s="61" t="s">
        <v>153</v>
      </c>
      <c r="CW21" s="49">
        <v>2</v>
      </c>
      <c r="DJ21" s="61" t="s">
        <v>153</v>
      </c>
      <c r="DK21" s="49">
        <v>2</v>
      </c>
      <c r="DX21" s="61" t="s">
        <v>153</v>
      </c>
      <c r="DY21" s="49">
        <v>2</v>
      </c>
      <c r="EL21" s="61" t="s">
        <v>153</v>
      </c>
      <c r="EM21" s="49">
        <v>2</v>
      </c>
    </row>
    <row r="22" spans="4:143" ht="15.75" x14ac:dyDescent="0.25">
      <c r="E22" s="4"/>
      <c r="F22" s="4"/>
      <c r="G22" s="4"/>
      <c r="H22" s="4"/>
      <c r="I22" s="4"/>
      <c r="J22" s="32"/>
      <c r="P22" s="61" t="s">
        <v>154</v>
      </c>
      <c r="Q22" s="49">
        <v>2</v>
      </c>
      <c r="T22" s="47"/>
      <c r="U22" s="47"/>
      <c r="V22" s="47"/>
      <c r="W22" s="47"/>
      <c r="X22" s="47"/>
      <c r="Y22" s="47"/>
      <c r="Z22" s="47"/>
      <c r="AA22" s="47"/>
      <c r="AB22" s="47"/>
      <c r="AD22" s="61" t="s">
        <v>154</v>
      </c>
      <c r="AE22" s="49">
        <v>2</v>
      </c>
      <c r="AR22" s="61" t="s">
        <v>154</v>
      </c>
      <c r="AS22" s="49">
        <v>2</v>
      </c>
      <c r="BF22" s="61" t="s">
        <v>154</v>
      </c>
      <c r="BG22" s="49">
        <v>2</v>
      </c>
      <c r="BT22" s="61" t="s">
        <v>154</v>
      </c>
      <c r="BU22" s="49">
        <v>2</v>
      </c>
      <c r="CH22" s="61" t="s">
        <v>154</v>
      </c>
      <c r="CI22" s="49">
        <v>2</v>
      </c>
      <c r="CV22" s="61" t="s">
        <v>154</v>
      </c>
      <c r="CW22" s="49">
        <v>2</v>
      </c>
      <c r="DJ22" s="61" t="s">
        <v>154</v>
      </c>
      <c r="DK22" s="49">
        <v>2</v>
      </c>
      <c r="DX22" s="61" t="s">
        <v>154</v>
      </c>
      <c r="DY22" s="49">
        <v>2</v>
      </c>
      <c r="EL22" s="61" t="s">
        <v>154</v>
      </c>
      <c r="EM22" s="49">
        <v>2</v>
      </c>
    </row>
    <row r="23" spans="4:143" ht="15.75" x14ac:dyDescent="0.2">
      <c r="D23" s="4"/>
      <c r="E23" s="4"/>
      <c r="F23" s="4"/>
      <c r="G23" s="4"/>
      <c r="H23" s="4"/>
      <c r="I23" s="4"/>
      <c r="T23" s="47"/>
      <c r="U23" s="47"/>
      <c r="V23" s="47"/>
      <c r="W23" s="47"/>
      <c r="X23" s="47"/>
      <c r="Y23" s="47"/>
      <c r="Z23" s="47"/>
      <c r="AA23" s="47"/>
      <c r="AB23" s="47"/>
    </row>
    <row r="24" spans="4:143" x14ac:dyDescent="0.2">
      <c r="D24" s="4"/>
      <c r="E24" s="4"/>
      <c r="F24" s="4"/>
      <c r="G24" s="4"/>
      <c r="H24" s="4"/>
      <c r="I24" s="4"/>
    </row>
    <row r="25" spans="4:143" x14ac:dyDescent="0.2">
      <c r="D25" s="4"/>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12" priority="1" operator="between">
      <formula>1</formula>
      <formula>10</formula>
    </cfRule>
    <cfRule type="cellIs" dxfId="11" priority="2" operator="greaterThan">
      <formula>10</formula>
    </cfRule>
    <cfRule type="cellIs" dxfId="10" priority="3" operator="lessThan">
      <formula>1</formula>
    </cfRule>
  </conditionalFormatting>
  <conditionalFormatting sqref="T1:AF6 T7:AD8 AF7:AF22 AC9:AD20 Y21:AC22 T21:X23 Y23:AF23 T24:AF1048576">
    <cfRule type="expression" dxfId="8" priority="13">
      <formula>$B$1&lt;2</formula>
    </cfRule>
  </conditionalFormatting>
  <conditionalFormatting sqref="AH1:AT8 AH9:AH20 AK9:AT20 AH21:AQ22 AT21:AT22 AH23:AT1048576">
    <cfRule type="expression" dxfId="7" priority="12">
      <formula>$B$1&lt;3</formula>
    </cfRule>
  </conditionalFormatting>
  <conditionalFormatting sqref="AV1:BH20 AV21:BE22 BH21:BH22 AV23:BH1048576">
    <cfRule type="expression" dxfId="6" priority="11">
      <formula>$B$1&lt;4</formula>
    </cfRule>
  </conditionalFormatting>
  <conditionalFormatting sqref="BJ1:BV20 BJ21:BS22 BV21:BV22 BJ23:BV1048576">
    <cfRule type="expression" dxfId="5" priority="10">
      <formula>$B$1&lt;5</formula>
    </cfRule>
  </conditionalFormatting>
  <conditionalFormatting sqref="BX1:CJ20 BX21:CG22 CJ21:CJ22 BX23:CJ1048576">
    <cfRule type="expression" dxfId="4" priority="9">
      <formula>$B$1&lt;6</formula>
    </cfRule>
  </conditionalFormatting>
  <conditionalFormatting sqref="CL1:CX20 CL21:CU22 CX21:CX22 CL23:CX1048576">
    <cfRule type="expression" dxfId="3" priority="8">
      <formula>$B$1&lt;7</formula>
    </cfRule>
  </conditionalFormatting>
  <conditionalFormatting sqref="CZ1:DL20 CZ21:DI22 DL21:DL22 CZ23:DL1048576">
    <cfRule type="expression" dxfId="2" priority="7">
      <formula>$B$1&lt;8</formula>
    </cfRule>
  </conditionalFormatting>
  <conditionalFormatting sqref="DN1:DZ20 DN21:DW22 DZ21:DZ22 DN23:DZ1048576">
    <cfRule type="expression" dxfId="1" priority="6">
      <formula>$B$1&lt;9</formula>
    </cfRule>
  </conditionalFormatting>
  <conditionalFormatting sqref="EB1:EN20 EB21:EK22 EN21:EN22 EB23:EN1048576">
    <cfRule type="expression" dxfId="0"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A1:EP206"/>
  <sheetViews>
    <sheetView zoomScale="70" zoomScaleNormal="70" workbookViewId="0">
      <selection activeCell="E39" sqref="E39"/>
    </sheetView>
  </sheetViews>
  <sheetFormatPr defaultColWidth="8.625" defaultRowHeight="15.75" x14ac:dyDescent="0.2"/>
  <cols>
    <col min="1" max="1" width="13.625" style="5" bestFit="1" customWidth="1"/>
    <col min="2" max="3" width="8.625" style="5"/>
    <col min="4" max="4" width="16.5" style="5" customWidth="1"/>
    <col min="5" max="5" width="8.75" style="5" customWidth="1"/>
    <col min="6" max="7" width="8.75" style="5" bestFit="1" customWidth="1"/>
    <col min="8" max="8" width="8.625" style="5"/>
    <col min="9" max="9" width="10.5" style="5" customWidth="1"/>
    <col min="10" max="11" width="8.625" style="5"/>
    <col min="12" max="12" width="18.75" style="5" customWidth="1"/>
    <col min="13" max="13" width="11.75" style="5" customWidth="1"/>
    <col min="14" max="14" width="11.625" style="5" customWidth="1"/>
    <col min="15" max="15" width="8.625" style="5"/>
    <col min="16" max="21" width="8.75" style="5" bestFit="1" customWidth="1"/>
    <col min="22" max="25" width="8.75" style="5" customWidth="1"/>
    <col min="26" max="26" width="8.75" customWidth="1"/>
    <col min="27" max="33" width="8.75" style="5" customWidth="1"/>
    <col min="34" max="34" width="8.75" style="7" customWidth="1"/>
    <col min="35" max="35" width="8.625" style="5"/>
    <col min="36" max="36" width="8.625" style="5" customWidth="1"/>
    <col min="37" max="37" width="14.625" style="5" customWidth="1"/>
    <col min="38" max="38" width="8.75" style="5" customWidth="1"/>
    <col min="39" max="40" width="8.75" style="5" bestFit="1" customWidth="1"/>
    <col min="41" max="41" width="8.625" style="5"/>
    <col min="42" max="42" width="11.125" customWidth="1"/>
    <col min="43" max="44" width="8.625" style="5"/>
    <col min="45" max="45" width="8.75" style="5" bestFit="1" customWidth="1"/>
    <col min="46" max="46" width="14.375" style="5" bestFit="1" customWidth="1"/>
    <col min="47" max="47" width="8.625" style="5"/>
    <col min="48" max="49" width="8.75" style="5" bestFit="1" customWidth="1"/>
    <col min="50" max="50" width="8.625" style="5"/>
    <col min="51" max="56" width="8.75" style="5" bestFit="1" customWidth="1"/>
    <col min="57" max="58" width="8.75" customWidth="1"/>
    <col min="59" max="61" width="8.75" style="5" customWidth="1"/>
    <col min="62" max="62" width="8.75" customWidth="1"/>
    <col min="63" max="69" width="8.75" style="5" customWidth="1"/>
    <col min="70" max="70" width="8.75" style="7" customWidth="1"/>
    <col min="71" max="71" width="8.625" style="5"/>
    <col min="72" max="72" width="8.75" style="5" bestFit="1" customWidth="1"/>
    <col min="73" max="73" width="16.125" style="5" customWidth="1"/>
    <col min="74" max="74" width="11.375" style="5" bestFit="1" customWidth="1"/>
    <col min="75" max="75" width="8.75" style="5" bestFit="1" customWidth="1"/>
    <col min="76" max="76" width="14.375" style="5" bestFit="1" customWidth="1"/>
    <col min="77" max="78" width="8.75" style="5" bestFit="1" customWidth="1"/>
    <col min="79" max="79" width="8.625" style="5"/>
    <col min="80" max="81" width="8.75" style="5" bestFit="1" customWidth="1"/>
    <col min="82" max="82" width="10.625" style="5" bestFit="1" customWidth="1"/>
    <col min="83" max="84" width="8.75" style="5" customWidth="1"/>
    <col min="85" max="85" width="8.625" style="6"/>
    <col min="86" max="86" width="8.625" style="5"/>
    <col min="87" max="87" width="8.75" style="5" bestFit="1" customWidth="1"/>
    <col min="88" max="88" width="16.125" style="5" customWidth="1"/>
    <col min="89" max="89" width="11.375" style="5" bestFit="1" customWidth="1"/>
    <col min="90" max="90" width="13.625" style="5" customWidth="1"/>
    <col min="91" max="91" width="11.375" style="5" customWidth="1"/>
    <col min="92" max="92" width="8.75" style="5" bestFit="1" customWidth="1"/>
    <col min="93" max="93" width="11.375" style="5" customWidth="1"/>
    <col min="94" max="100" width="8.75" style="5" customWidth="1"/>
    <col min="101" max="101" width="11.125" style="5" customWidth="1"/>
    <col min="102" max="102" width="11" style="5" customWidth="1"/>
    <col min="103" max="103" width="11.75" style="5" customWidth="1"/>
    <col min="104" max="104" width="8.75" style="5" bestFit="1" customWidth="1"/>
    <col min="105" max="105" width="10.625" style="5" bestFit="1" customWidth="1"/>
    <col min="106" max="107" width="8.75" style="5" customWidth="1"/>
    <col min="108" max="108" width="8.625" style="6"/>
    <col min="109" max="109" width="8.625" style="5"/>
    <col min="110" max="110" width="16.625" style="5" customWidth="1"/>
    <col min="111" max="111" width="16.125" style="5" customWidth="1"/>
    <col min="112" max="112" width="11.375" style="5" bestFit="1" customWidth="1"/>
    <col min="113" max="113" width="12.125" style="5" customWidth="1"/>
    <col min="114" max="115" width="11.375" style="5" customWidth="1"/>
    <col min="116" max="116" width="16.125" style="5" customWidth="1"/>
    <col min="117" max="117" width="14.375" style="5" bestFit="1" customWidth="1"/>
    <col min="118" max="118" width="12.75" style="5" customWidth="1"/>
    <col min="119" max="119" width="14.125" style="5" customWidth="1"/>
    <col min="120" max="120" width="12.375" style="5" customWidth="1"/>
    <col min="121" max="121" width="13.625" style="5" customWidth="1"/>
    <col min="122" max="122" width="8.625" style="5"/>
    <col min="123" max="123" width="8.625" style="37"/>
    <col min="124" max="124" width="16.875" style="5" customWidth="1"/>
    <col min="125" max="125" width="14.625" style="5" customWidth="1"/>
    <col min="126" max="128" width="8.625" style="5"/>
    <col min="129" max="130" width="10.375" style="5" bestFit="1" customWidth="1"/>
    <col min="131" max="131" width="12.625" style="5" bestFit="1" customWidth="1"/>
    <col min="132" max="132" width="12.75" style="5" customWidth="1"/>
    <col min="133" max="16384" width="8.625" style="5"/>
  </cols>
  <sheetData>
    <row r="1" spans="1:146" x14ac:dyDescent="0.2">
      <c r="A1" s="19" t="s">
        <v>114</v>
      </c>
      <c r="B1" s="48">
        <v>1</v>
      </c>
      <c r="D1" s="29"/>
      <c r="O1" s="29"/>
      <c r="AK1" s="29"/>
      <c r="AX1" s="29"/>
    </row>
    <row r="2" spans="1:146" x14ac:dyDescent="0.2">
      <c r="D2" s="19" t="s">
        <v>69</v>
      </c>
      <c r="AK2" s="19" t="s">
        <v>68</v>
      </c>
      <c r="BT2" s="19" t="s">
        <v>67</v>
      </c>
      <c r="CI2" s="19" t="s">
        <v>66</v>
      </c>
      <c r="DF2" s="19" t="s">
        <v>71</v>
      </c>
      <c r="DT2" s="20" t="s">
        <v>70</v>
      </c>
    </row>
    <row r="3" spans="1:146" x14ac:dyDescent="0.2">
      <c r="CG3" s="31"/>
      <c r="DD3" s="31"/>
    </row>
    <row r="4" spans="1:146" x14ac:dyDescent="0.2">
      <c r="D4" s="19" t="s">
        <v>115</v>
      </c>
      <c r="L4" s="19" t="s">
        <v>65</v>
      </c>
      <c r="W4" s="19" t="s">
        <v>61</v>
      </c>
      <c r="AA4" s="19" t="s">
        <v>64</v>
      </c>
      <c r="AB4" s="20"/>
      <c r="AC4" s="20"/>
      <c r="AD4" s="20"/>
      <c r="AE4" s="20"/>
      <c r="AK4" s="19" t="s">
        <v>63</v>
      </c>
      <c r="AS4" s="19" t="s">
        <v>62</v>
      </c>
      <c r="BG4" s="19" t="s">
        <v>61</v>
      </c>
      <c r="BK4" s="19" t="s">
        <v>60</v>
      </c>
      <c r="BL4" s="20"/>
      <c r="BM4" s="20"/>
      <c r="BN4" s="20"/>
      <c r="BO4" s="20"/>
      <c r="BT4" s="19" t="s">
        <v>20</v>
      </c>
      <c r="CG4" s="31"/>
      <c r="DD4" s="31"/>
      <c r="DU4"/>
      <c r="DV4"/>
      <c r="DW4"/>
    </row>
    <row r="5" spans="1:146" x14ac:dyDescent="0.2">
      <c r="D5" s="20"/>
      <c r="K5" s="30"/>
      <c r="M5" s="30"/>
      <c r="AK5" s="20"/>
      <c r="AR5" s="30"/>
      <c r="AS5" s="20"/>
      <c r="BT5" s="5" t="s">
        <v>18</v>
      </c>
      <c r="BU5" s="18" t="s">
        <v>17</v>
      </c>
      <c r="BV5" s="18" t="s">
        <v>16</v>
      </c>
      <c r="BW5" s="18" t="s">
        <v>15</v>
      </c>
      <c r="BX5" s="18" t="s">
        <v>14</v>
      </c>
      <c r="BY5" s="18" t="s">
        <v>13</v>
      </c>
      <c r="BZ5" s="18" t="s">
        <v>12</v>
      </c>
    </row>
    <row r="6" spans="1:146" x14ac:dyDescent="0.2">
      <c r="D6" s="19" t="s">
        <v>59</v>
      </c>
      <c r="L6" s="19" t="s">
        <v>58</v>
      </c>
      <c r="M6" s="45" t="s">
        <v>152</v>
      </c>
      <c r="AK6" s="19" t="s">
        <v>59</v>
      </c>
      <c r="AS6" s="19" t="s">
        <v>58</v>
      </c>
      <c r="AT6" s="13" t="str">
        <f>M6</f>
        <v>MIDAS</v>
      </c>
      <c r="AU6" s="29"/>
      <c r="BU6" s="5">
        <f t="shared" ref="BU6:BZ7" si="0">BL22</f>
        <v>-1</v>
      </c>
      <c r="BV6" s="5">
        <f t="shared" si="0"/>
        <v>-1</v>
      </c>
      <c r="BW6" s="5">
        <f t="shared" si="0"/>
        <v>1</v>
      </c>
      <c r="BX6" s="5">
        <f t="shared" si="0"/>
        <v>-1</v>
      </c>
      <c r="BY6" s="5">
        <f t="shared" si="0"/>
        <v>-1</v>
      </c>
      <c r="BZ6" s="5">
        <f t="shared" si="0"/>
        <v>-1</v>
      </c>
      <c r="CB6" s="29"/>
    </row>
    <row r="7" spans="1:146" x14ac:dyDescent="0.2">
      <c r="D7" s="11" t="s">
        <v>57</v>
      </c>
      <c r="E7" s="45">
        <v>25</v>
      </c>
      <c r="AK7" s="11" t="s">
        <v>57</v>
      </c>
      <c r="AL7" s="8">
        <f>E7</f>
        <v>25</v>
      </c>
      <c r="BT7" s="5" t="s">
        <v>8</v>
      </c>
      <c r="BU7" s="5" t="str">
        <f t="shared" si="0"/>
        <v>Fx</v>
      </c>
      <c r="BV7" s="5" t="str">
        <f t="shared" si="0"/>
        <v>Fz</v>
      </c>
      <c r="BW7" s="5" t="str">
        <f t="shared" si="0"/>
        <v>Myy</v>
      </c>
      <c r="BX7" s="5" t="str">
        <f t="shared" si="0"/>
        <v>Fy</v>
      </c>
      <c r="BY7" s="5" t="str">
        <f t="shared" si="0"/>
        <v>Mzz</v>
      </c>
      <c r="BZ7" s="5" t="str">
        <f t="shared" si="0"/>
        <v>Mxx</v>
      </c>
      <c r="DH7" s="28"/>
      <c r="DI7" s="28"/>
      <c r="DJ7" s="28"/>
      <c r="DK7" s="28"/>
    </row>
    <row r="8" spans="1:146" x14ac:dyDescent="0.2">
      <c r="L8" s="44" t="s">
        <v>113</v>
      </c>
      <c r="BT8" s="20"/>
    </row>
    <row r="9" spans="1:146" x14ac:dyDescent="0.2">
      <c r="N9" s="19"/>
      <c r="P9" s="8"/>
      <c r="Q9" s="8"/>
      <c r="R9" s="8"/>
      <c r="S9" s="8"/>
      <c r="T9" s="8"/>
      <c r="U9" s="8"/>
      <c r="W9" s="19"/>
      <c r="AA9" s="19" t="s">
        <v>56</v>
      </c>
      <c r="AU9" s="27"/>
      <c r="AY9" s="8"/>
      <c r="AZ9" s="8"/>
      <c r="BA9" s="8"/>
      <c r="BB9" s="8"/>
      <c r="BC9" s="8"/>
      <c r="BD9" s="8"/>
      <c r="BG9" s="19"/>
      <c r="BK9" s="19" t="s">
        <v>56</v>
      </c>
      <c r="BT9" s="20"/>
      <c r="DF9" s="19" t="s">
        <v>111</v>
      </c>
      <c r="DG9" s="46" t="s">
        <v>112</v>
      </c>
      <c r="DM9" s="5" t="s">
        <v>55</v>
      </c>
      <c r="DN9" s="5" t="s">
        <v>54</v>
      </c>
      <c r="DO9" s="5" t="s">
        <v>53</v>
      </c>
      <c r="DP9" s="5" t="s">
        <v>52</v>
      </c>
      <c r="DQ9" s="5" t="s">
        <v>51</v>
      </c>
      <c r="DU9" s="29" t="s">
        <v>108</v>
      </c>
    </row>
    <row r="10" spans="1:146" x14ac:dyDescent="0.2">
      <c r="D10" s="19" t="s">
        <v>50</v>
      </c>
      <c r="L10" s="15" t="s">
        <v>103</v>
      </c>
      <c r="M10" s="15" t="s">
        <v>41</v>
      </c>
      <c r="N10" s="15" t="s">
        <v>45</v>
      </c>
      <c r="O10" s="15" t="s">
        <v>44</v>
      </c>
      <c r="P10" s="25" t="s">
        <v>43</v>
      </c>
      <c r="Q10" s="25" t="s">
        <v>43</v>
      </c>
      <c r="R10" s="25" t="s">
        <v>43</v>
      </c>
      <c r="S10" s="25" t="s">
        <v>42</v>
      </c>
      <c r="T10" s="25" t="s">
        <v>42</v>
      </c>
      <c r="U10" s="25" t="s">
        <v>42</v>
      </c>
      <c r="W10" s="15" t="s">
        <v>44</v>
      </c>
      <c r="X10" s="15" t="s">
        <v>46</v>
      </c>
      <c r="AA10" s="15" t="s">
        <v>18</v>
      </c>
      <c r="AB10" s="18" t="s">
        <v>17</v>
      </c>
      <c r="AC10" s="18" t="s">
        <v>16</v>
      </c>
      <c r="AD10" s="18" t="s">
        <v>15</v>
      </c>
      <c r="AE10" s="18" t="s">
        <v>14</v>
      </c>
      <c r="AF10" s="18" t="s">
        <v>13</v>
      </c>
      <c r="AG10" s="18" t="s">
        <v>12</v>
      </c>
      <c r="AK10" s="19" t="s">
        <v>50</v>
      </c>
      <c r="AS10" s="15" t="s">
        <v>103</v>
      </c>
      <c r="AT10" s="15" t="s">
        <v>104</v>
      </c>
      <c r="AU10" s="15"/>
      <c r="AV10" s="15" t="s">
        <v>41</v>
      </c>
      <c r="AW10" s="15" t="s">
        <v>45</v>
      </c>
      <c r="AX10" s="15" t="s">
        <v>44</v>
      </c>
      <c r="AY10" s="25" t="s">
        <v>43</v>
      </c>
      <c r="AZ10" s="25" t="s">
        <v>43</v>
      </c>
      <c r="BA10" s="25" t="s">
        <v>43</v>
      </c>
      <c r="BB10" s="25" t="s">
        <v>42</v>
      </c>
      <c r="BC10" s="25" t="s">
        <v>42</v>
      </c>
      <c r="BD10" s="25" t="s">
        <v>42</v>
      </c>
      <c r="BE10" s="15" t="s">
        <v>46</v>
      </c>
      <c r="BG10" s="15" t="s">
        <v>44</v>
      </c>
      <c r="BH10" s="15" t="s">
        <v>46</v>
      </c>
      <c r="BK10" s="11" t="s">
        <v>18</v>
      </c>
      <c r="BL10" s="18" t="s">
        <v>17</v>
      </c>
      <c r="BM10" s="18" t="s">
        <v>16</v>
      </c>
      <c r="BN10" s="18" t="s">
        <v>15</v>
      </c>
      <c r="BO10" s="18" t="s">
        <v>14</v>
      </c>
      <c r="BP10" s="18" t="s">
        <v>13</v>
      </c>
      <c r="BQ10" s="18" t="s">
        <v>12</v>
      </c>
      <c r="BT10" s="15" t="s">
        <v>103</v>
      </c>
      <c r="BU10" s="15" t="s">
        <v>104</v>
      </c>
      <c r="BV10" s="15"/>
      <c r="BW10" s="15" t="s">
        <v>41</v>
      </c>
      <c r="BX10" s="15" t="s">
        <v>45</v>
      </c>
      <c r="BY10" s="15" t="s">
        <v>44</v>
      </c>
      <c r="BZ10" s="25" t="s">
        <v>43</v>
      </c>
      <c r="CA10" s="25" t="s">
        <v>43</v>
      </c>
      <c r="CB10" s="25" t="s">
        <v>43</v>
      </c>
      <c r="CC10" s="25" t="s">
        <v>42</v>
      </c>
      <c r="CD10" s="25" t="s">
        <v>42</v>
      </c>
      <c r="CE10" s="25" t="s">
        <v>42</v>
      </c>
      <c r="CF10" s="15" t="s">
        <v>46</v>
      </c>
      <c r="CI10" s="15" t="s">
        <v>103</v>
      </c>
      <c r="CJ10" s="15" t="s">
        <v>104</v>
      </c>
      <c r="CK10" s="15"/>
      <c r="CL10" s="15" t="s">
        <v>41</v>
      </c>
      <c r="CM10" s="15" t="s">
        <v>45</v>
      </c>
      <c r="CN10" s="15" t="s">
        <v>44</v>
      </c>
      <c r="CO10" s="15" t="s">
        <v>48</v>
      </c>
      <c r="CP10" s="15" t="s">
        <v>47</v>
      </c>
      <c r="CQ10" s="15" t="s">
        <v>151</v>
      </c>
      <c r="CR10" s="15" t="s">
        <v>151</v>
      </c>
      <c r="CS10" s="15" t="s">
        <v>150</v>
      </c>
      <c r="CT10" s="15" t="s">
        <v>49</v>
      </c>
      <c r="CU10" s="15" t="s">
        <v>49</v>
      </c>
      <c r="CV10" s="15" t="s">
        <v>49</v>
      </c>
      <c r="CW10" s="25" t="s">
        <v>43</v>
      </c>
      <c r="CX10" s="25" t="s">
        <v>43</v>
      </c>
      <c r="CY10" s="25" t="s">
        <v>43</v>
      </c>
      <c r="CZ10" s="25" t="s">
        <v>42</v>
      </c>
      <c r="DA10" s="25" t="s">
        <v>42</v>
      </c>
      <c r="DB10" s="25" t="s">
        <v>42</v>
      </c>
      <c r="DC10" s="15" t="s">
        <v>46</v>
      </c>
      <c r="DF10" s="15" t="s">
        <v>107</v>
      </c>
      <c r="DG10" s="15" t="s">
        <v>104</v>
      </c>
      <c r="DH10" s="15"/>
      <c r="DI10" s="15" t="s">
        <v>41</v>
      </c>
      <c r="DJ10" s="15" t="s">
        <v>45</v>
      </c>
      <c r="DK10" s="15" t="s">
        <v>44</v>
      </c>
      <c r="DL10" s="25" t="s">
        <v>43</v>
      </c>
      <c r="DM10" s="25" t="s">
        <v>43</v>
      </c>
      <c r="DN10" s="25" t="s">
        <v>43</v>
      </c>
      <c r="DO10" s="25" t="s">
        <v>42</v>
      </c>
      <c r="DP10" s="25" t="s">
        <v>42</v>
      </c>
      <c r="DQ10" s="25" t="s">
        <v>42</v>
      </c>
      <c r="DT10" s="15" t="s">
        <v>107</v>
      </c>
      <c r="DU10" s="15" t="s">
        <v>104</v>
      </c>
      <c r="DV10" s="25" t="s">
        <v>43</v>
      </c>
      <c r="DW10" s="25" t="s">
        <v>43</v>
      </c>
      <c r="DX10" s="25" t="s">
        <v>43</v>
      </c>
      <c r="DY10" s="25" t="s">
        <v>42</v>
      </c>
      <c r="DZ10" s="25" t="s">
        <v>42</v>
      </c>
      <c r="EA10" s="25" t="s">
        <v>42</v>
      </c>
      <c r="EB10" s="15" t="s">
        <v>72</v>
      </c>
    </row>
    <row r="11" spans="1:146" x14ac:dyDescent="0.2">
      <c r="D11" s="26" t="s">
        <v>41</v>
      </c>
      <c r="E11" s="26" t="s">
        <v>39</v>
      </c>
      <c r="F11" s="26" t="s">
        <v>38</v>
      </c>
      <c r="G11" s="15" t="s">
        <v>148</v>
      </c>
      <c r="H11" s="15" t="s">
        <v>147</v>
      </c>
      <c r="I11" s="15" t="s">
        <v>149</v>
      </c>
      <c r="L11" s="15"/>
      <c r="M11" s="15"/>
      <c r="N11" s="15"/>
      <c r="O11" s="15"/>
      <c r="P11" s="25" t="s">
        <v>16</v>
      </c>
      <c r="Q11" s="25" t="s">
        <v>14</v>
      </c>
      <c r="R11" s="25" t="s">
        <v>17</v>
      </c>
      <c r="S11" s="25" t="s">
        <v>13</v>
      </c>
      <c r="T11" s="25" t="s">
        <v>15</v>
      </c>
      <c r="U11" s="25" t="s">
        <v>12</v>
      </c>
      <c r="W11" s="15"/>
      <c r="X11" s="15"/>
      <c r="AA11" s="15"/>
      <c r="AB11" s="17">
        <v>-1</v>
      </c>
      <c r="AC11" s="17">
        <v>1</v>
      </c>
      <c r="AD11" s="17">
        <v>-1</v>
      </c>
      <c r="AE11" s="17">
        <v>1</v>
      </c>
      <c r="AF11" s="17">
        <v>1</v>
      </c>
      <c r="AG11" s="17">
        <v>-1</v>
      </c>
      <c r="AK11" s="26" t="s">
        <v>40</v>
      </c>
      <c r="AL11" s="26" t="s">
        <v>39</v>
      </c>
      <c r="AM11" s="26" t="s">
        <v>38</v>
      </c>
      <c r="AN11" s="15" t="s">
        <v>148</v>
      </c>
      <c r="AO11" s="15" t="s">
        <v>147</v>
      </c>
      <c r="AP11" s="15" t="s">
        <v>146</v>
      </c>
      <c r="AQ11" s="15" t="s">
        <v>37</v>
      </c>
      <c r="AS11" s="15"/>
      <c r="AT11" s="15"/>
      <c r="AU11" s="15"/>
      <c r="AV11" s="15"/>
      <c r="AW11" s="15"/>
      <c r="AX11" s="15"/>
      <c r="AY11" s="25" t="s">
        <v>16</v>
      </c>
      <c r="AZ11" s="25" t="s">
        <v>14</v>
      </c>
      <c r="BA11" s="25" t="s">
        <v>17</v>
      </c>
      <c r="BB11" s="25" t="s">
        <v>13</v>
      </c>
      <c r="BC11" s="25" t="s">
        <v>15</v>
      </c>
      <c r="BD11" s="25" t="s">
        <v>12</v>
      </c>
      <c r="BE11" s="15"/>
      <c r="BG11" s="15"/>
      <c r="BH11" s="15"/>
      <c r="BK11" s="11"/>
      <c r="BL11" s="5">
        <f t="shared" ref="BL11:BQ12" si="1">AB11</f>
        <v>-1</v>
      </c>
      <c r="BM11" s="5">
        <f t="shared" si="1"/>
        <v>1</v>
      </c>
      <c r="BN11" s="5">
        <f t="shared" si="1"/>
        <v>-1</v>
      </c>
      <c r="BO11" s="5">
        <f t="shared" si="1"/>
        <v>1</v>
      </c>
      <c r="BP11" s="5">
        <f t="shared" si="1"/>
        <v>1</v>
      </c>
      <c r="BQ11" s="5">
        <f t="shared" si="1"/>
        <v>-1</v>
      </c>
      <c r="BT11" s="15"/>
      <c r="BU11" s="15"/>
      <c r="BV11" s="15"/>
      <c r="BW11" s="15"/>
      <c r="BX11" s="15"/>
      <c r="BY11" s="15"/>
      <c r="BZ11" s="18" t="s">
        <v>17</v>
      </c>
      <c r="CA11" s="18" t="s">
        <v>16</v>
      </c>
      <c r="CB11" s="18" t="s">
        <v>15</v>
      </c>
      <c r="CC11" s="18" t="s">
        <v>14</v>
      </c>
      <c r="CD11" s="18" t="s">
        <v>13</v>
      </c>
      <c r="CE11" s="18" t="s">
        <v>12</v>
      </c>
      <c r="CF11" s="15"/>
      <c r="CI11" s="15"/>
      <c r="CJ11" s="15"/>
      <c r="CK11" s="15"/>
      <c r="CL11" s="15"/>
      <c r="CM11" s="15"/>
      <c r="CN11" s="15"/>
      <c r="CO11" s="15" t="s">
        <v>35</v>
      </c>
      <c r="CP11" s="15" t="s">
        <v>34</v>
      </c>
      <c r="CQ11" s="15" t="s">
        <v>145</v>
      </c>
      <c r="CR11" s="15" t="s">
        <v>144</v>
      </c>
      <c r="CS11" s="15" t="s">
        <v>143</v>
      </c>
      <c r="CT11" s="15" t="s">
        <v>36</v>
      </c>
      <c r="CU11" s="15" t="s">
        <v>142</v>
      </c>
      <c r="CV11" s="15" t="s">
        <v>141</v>
      </c>
      <c r="CW11" s="24" t="s">
        <v>140</v>
      </c>
      <c r="CX11" s="24" t="s">
        <v>16</v>
      </c>
      <c r="CY11" s="24" t="s">
        <v>33</v>
      </c>
      <c r="CZ11" s="24" t="s">
        <v>14</v>
      </c>
      <c r="DA11" s="24" t="s">
        <v>32</v>
      </c>
      <c r="DB11" s="24" t="s">
        <v>12</v>
      </c>
      <c r="DC11" s="15"/>
      <c r="DF11" s="15"/>
      <c r="DG11" s="15"/>
      <c r="DH11" s="15"/>
      <c r="DI11" s="15"/>
      <c r="DJ11" s="15"/>
      <c r="DK11" s="15"/>
      <c r="DL11" s="23" t="s">
        <v>31</v>
      </c>
      <c r="DM11" s="23" t="s">
        <v>30</v>
      </c>
      <c r="DN11" s="23" t="s">
        <v>28</v>
      </c>
      <c r="DO11" s="23" t="s">
        <v>29</v>
      </c>
      <c r="DP11" s="23" t="s">
        <v>28</v>
      </c>
      <c r="DQ11" s="23" t="s">
        <v>27</v>
      </c>
      <c r="DT11" s="15"/>
      <c r="DU11" s="15"/>
      <c r="DV11" s="23" t="s">
        <v>31</v>
      </c>
      <c r="DW11" s="23" t="s">
        <v>30</v>
      </c>
      <c r="DX11" s="23" t="s">
        <v>28</v>
      </c>
      <c r="DY11" s="23" t="s">
        <v>29</v>
      </c>
      <c r="DZ11" s="23" t="s">
        <v>28</v>
      </c>
      <c r="EA11" s="23" t="s">
        <v>27</v>
      </c>
      <c r="EB11" s="15"/>
      <c r="EP11" s="22" t="s">
        <v>26</v>
      </c>
    </row>
    <row r="12" spans="1:146" x14ac:dyDescent="0.2">
      <c r="D12" s="16" t="s">
        <v>98</v>
      </c>
      <c r="E12" s="45">
        <v>22.3</v>
      </c>
      <c r="F12" s="60">
        <v>1.8</v>
      </c>
      <c r="G12" s="60">
        <v>11.9</v>
      </c>
      <c r="H12" s="45">
        <v>12</v>
      </c>
      <c r="I12" s="45">
        <v>41</v>
      </c>
      <c r="L12" s="45">
        <v>1</v>
      </c>
      <c r="M12" s="45" t="s">
        <v>98</v>
      </c>
      <c r="N12" s="45">
        <v>28</v>
      </c>
      <c r="O12" s="45" t="s">
        <v>138</v>
      </c>
      <c r="P12" s="45">
        <v>-6886.95</v>
      </c>
      <c r="Q12" s="45">
        <v>-14.09</v>
      </c>
      <c r="R12" s="45">
        <v>-4.1500000000000004</v>
      </c>
      <c r="S12" s="45">
        <v>0</v>
      </c>
      <c r="T12" s="45">
        <v>123.1</v>
      </c>
      <c r="U12" s="45">
        <v>42.06</v>
      </c>
      <c r="W12" s="45" t="s">
        <v>138</v>
      </c>
      <c r="X12" s="45" t="s">
        <v>24</v>
      </c>
      <c r="AA12" s="15" t="s">
        <v>8</v>
      </c>
      <c r="AB12" s="17" t="s">
        <v>17</v>
      </c>
      <c r="AC12" s="17" t="s">
        <v>14</v>
      </c>
      <c r="AD12" s="17" t="s">
        <v>13</v>
      </c>
      <c r="AE12" s="17" t="s">
        <v>16</v>
      </c>
      <c r="AF12" s="17" t="s">
        <v>15</v>
      </c>
      <c r="AG12" s="17" t="s">
        <v>12</v>
      </c>
      <c r="AK12" s="8" t="str">
        <f t="shared" ref="AK12:AP12" si="2">D12</f>
        <v>Plinto_01</v>
      </c>
      <c r="AL12" s="8">
        <f t="shared" si="2"/>
        <v>22.3</v>
      </c>
      <c r="AM12" s="58">
        <f t="shared" si="2"/>
        <v>1.8</v>
      </c>
      <c r="AN12" s="58">
        <f t="shared" si="2"/>
        <v>11.9</v>
      </c>
      <c r="AO12" s="58">
        <f t="shared" si="2"/>
        <v>12</v>
      </c>
      <c r="AP12" s="59">
        <f t="shared" si="2"/>
        <v>41</v>
      </c>
      <c r="AQ12" s="21">
        <f>AL12*AM12*$AL$7</f>
        <v>1003.5</v>
      </c>
      <c r="AS12" s="5">
        <v>1</v>
      </c>
      <c r="AT12" s="9" t="str">
        <f t="shared" ref="AT12:AT23" si="3">_xlfn.CONCAT(AW12,"_",AX12)</f>
        <v>28_Slv 1</v>
      </c>
      <c r="AU12" s="13">
        <f t="shared" ref="AU12:AU21" si="4">L12</f>
        <v>1</v>
      </c>
      <c r="AV12" s="13" t="str">
        <f t="shared" ref="AV12:AV21" si="5">M12</f>
        <v>Plinto_01</v>
      </c>
      <c r="AW12" s="13">
        <f t="shared" ref="AW12:AW21" si="6">N12</f>
        <v>28</v>
      </c>
      <c r="AX12" s="13" t="str">
        <f t="shared" ref="AX12:AX21" si="7">O12</f>
        <v>Slv 1</v>
      </c>
      <c r="AY12" s="13">
        <f t="shared" ref="AY12:AY21" si="8">P12</f>
        <v>-6886.95</v>
      </c>
      <c r="AZ12" s="13">
        <f t="shared" ref="AZ12:AZ21" si="9">Q12</f>
        <v>-14.09</v>
      </c>
      <c r="BA12" s="13">
        <f t="shared" ref="BA12:BA21" si="10">R12</f>
        <v>-4.1500000000000004</v>
      </c>
      <c r="BB12" s="13">
        <f t="shared" ref="BB12:BB21" si="11">S12</f>
        <v>0</v>
      </c>
      <c r="BC12" s="13">
        <f t="shared" ref="BC12:BC21" si="12">T12</f>
        <v>123.1</v>
      </c>
      <c r="BD12" s="13">
        <f t="shared" ref="BD12:BD21" si="13">U12</f>
        <v>42.06</v>
      </c>
      <c r="BE12" s="12" t="str">
        <f t="shared" ref="BE12:BE23" si="14">INDEX($BH$12:$BH$203,MATCH(AX12,$BG$12:$BG$203,0),1)</f>
        <v>SLV</v>
      </c>
      <c r="BG12" s="8" t="str">
        <f t="shared" ref="BG12:BG21" si="15">W12</f>
        <v>Slv 1</v>
      </c>
      <c r="BH12" s="8" t="str">
        <f t="shared" ref="BH12:BH21" si="16">X12</f>
        <v>SLV</v>
      </c>
      <c r="BK12" s="11" t="s">
        <v>8</v>
      </c>
      <c r="BL12" s="5" t="str">
        <f t="shared" si="1"/>
        <v>Fz</v>
      </c>
      <c r="BM12" s="5" t="str">
        <f t="shared" si="1"/>
        <v>Fy</v>
      </c>
      <c r="BN12" s="5" t="str">
        <f t="shared" si="1"/>
        <v>Mxx</v>
      </c>
      <c r="BO12" s="5" t="str">
        <f t="shared" si="1"/>
        <v>Fx</v>
      </c>
      <c r="BP12" s="5" t="str">
        <f t="shared" si="1"/>
        <v>Myy</v>
      </c>
      <c r="BQ12" s="5" t="str">
        <f t="shared" si="1"/>
        <v>Mzz</v>
      </c>
      <c r="BT12" s="5">
        <f t="shared" ref="BT12:BT21" si="17">AS12</f>
        <v>1</v>
      </c>
      <c r="BU12" s="5" t="str">
        <f t="shared" ref="BU12:BU21" si="18">AT12</f>
        <v>28_Slv 1</v>
      </c>
      <c r="BV12" s="5">
        <f t="shared" ref="BV12:BV21" si="19">AU12</f>
        <v>1</v>
      </c>
      <c r="BW12" s="5" t="str">
        <f t="shared" ref="BW12:BW21" si="20">AV12</f>
        <v>Plinto_01</v>
      </c>
      <c r="BX12" s="5">
        <f t="shared" ref="BX12:BX21" si="21">AW12</f>
        <v>28</v>
      </c>
      <c r="BY12" s="5" t="str">
        <f t="shared" ref="BY12:BY21" si="22">AX12</f>
        <v>Slv 1</v>
      </c>
      <c r="BZ12" s="9">
        <f t="shared" ref="BZ12:BZ21" si="23">INDEX($AY$12:$BD$203,MATCH($BU12,$AT$12:$AT$203,0),MATCH(BU$7,$AY$11:$BD$11,0))*BU$6</f>
        <v>6886.95</v>
      </c>
      <c r="CA12" s="9">
        <f t="shared" ref="CA12:CA21" si="24">INDEX($AY$12:$BD$203,MATCH($BU12,$AT$12:$AT$203,0),MATCH(BV$7,$AY$11:$BD$11,0))*BV$6</f>
        <v>4.1500000000000004</v>
      </c>
      <c r="CB12" s="9">
        <f t="shared" ref="CB12:CB21" si="25">INDEX($AY$12:$BD$203,MATCH($BU12,$AT$12:$AT$203,0),MATCH(BW$7,$AY$11:$BD$11,0))*BW$6</f>
        <v>123.1</v>
      </c>
      <c r="CC12" s="9">
        <f t="shared" ref="CC12:CC21" si="26">INDEX($AY$12:$BD$203,MATCH($BU12,$AT$12:$AT$203,0),MATCH(BX$7,$AY$11:$BD$11,0))*BX$6</f>
        <v>14.09</v>
      </c>
      <c r="CD12" s="9">
        <f t="shared" ref="CD12:CD21" si="27">INDEX($AY$12:$BD$203,MATCH($BU12,$AT$12:$AT$203,0),MATCH(BY$7,$AY$11:$BD$11,0))*BY$6</f>
        <v>-42.06</v>
      </c>
      <c r="CE12" s="9">
        <f t="shared" ref="CE12:CE21" si="28">INDEX($AY$12:$BD$203,MATCH($BU12,$AT$12:$AT$203,0),MATCH(BZ$7,$AY$11:$BD$11,0))*BZ$6</f>
        <v>0</v>
      </c>
      <c r="CF12" s="5" t="str">
        <f t="shared" ref="CF12:CF23" si="29">BE12</f>
        <v>SLV</v>
      </c>
      <c r="CI12" s="5">
        <f t="shared" ref="CI12:CI23" si="30">BT12</f>
        <v>1</v>
      </c>
      <c r="CJ12" s="5" t="str">
        <f t="shared" ref="CJ12:CJ21" si="31">BU12</f>
        <v>28_Slv 1</v>
      </c>
      <c r="CK12" s="5">
        <f t="shared" ref="CK12:CK21" si="32">BV12</f>
        <v>1</v>
      </c>
      <c r="CL12" s="5" t="str">
        <f t="shared" ref="CL12:CL21" si="33">BW12</f>
        <v>Plinto_01</v>
      </c>
      <c r="CM12" s="5">
        <f t="shared" ref="CM12:CM21" si="34">BX12</f>
        <v>28</v>
      </c>
      <c r="CN12" s="5" t="str">
        <f t="shared" ref="CN12:CN21" si="35">BY12</f>
        <v>Slv 1</v>
      </c>
      <c r="CO12" s="5">
        <f t="shared" ref="CO12:CO23" si="36">$AQ$12</f>
        <v>1003.5</v>
      </c>
      <c r="CP12" s="58">
        <f t="shared" ref="CP12:CP23" si="37">$AM$12</f>
        <v>1.8</v>
      </c>
      <c r="CQ12" s="58">
        <f t="shared" ref="CQ12:CQ23" si="38">$AN$12</f>
        <v>11.9</v>
      </c>
      <c r="CR12" s="58">
        <f t="shared" ref="CR12:CR23" si="39">$AO$12</f>
        <v>12</v>
      </c>
      <c r="CS12" s="58">
        <f t="shared" ref="CS12:CS23" si="40">$AP$12</f>
        <v>41</v>
      </c>
      <c r="CT12" s="10">
        <f t="shared" ref="CT12:CT21" si="41">IF(DC12="SLU",$AL$21,$AL$22)</f>
        <v>1</v>
      </c>
      <c r="CU12" s="10">
        <f t="shared" ref="CU12:CU21" si="42">IF(DC12="SLU",$AL$23,$AL$24)</f>
        <v>1</v>
      </c>
      <c r="CV12" s="10">
        <f t="shared" ref="CV12:CV21" si="43">IF(DC12="SLU",$AL$25,$AL$26)</f>
        <v>1</v>
      </c>
      <c r="CW12" s="9">
        <f t="shared" ref="CW12:CW21" si="44">BZ12+CT12*CO12+CQ12*CS12*CU12+CR12*CS12*CV12</f>
        <v>8870.35</v>
      </c>
      <c r="CX12" s="9">
        <f t="shared" ref="CX12:CX21" si="45">CA12</f>
        <v>4.1500000000000004</v>
      </c>
      <c r="CY12" s="9">
        <f t="shared" ref="CY12:CY21" si="46">CB12+CA12*CP12</f>
        <v>130.57</v>
      </c>
      <c r="CZ12" s="9">
        <f t="shared" ref="CZ12:CZ21" si="47">CC12</f>
        <v>14.09</v>
      </c>
      <c r="DA12" s="9">
        <f t="shared" ref="DA12:DA21" si="48">CD12+CC12*CP12</f>
        <v>-16.698</v>
      </c>
      <c r="DB12" s="9">
        <f t="shared" ref="DB12:DB21" si="49">CE12</f>
        <v>0</v>
      </c>
      <c r="DC12" s="5" t="str">
        <f t="shared" ref="DC12:DC23" si="50">CF12</f>
        <v>SLV</v>
      </c>
      <c r="DF12" s="5">
        <f t="shared" ref="DF12:DF21" si="51">CI12</f>
        <v>1</v>
      </c>
      <c r="DG12" s="5" t="str">
        <f t="shared" ref="DG12:DG21" si="52">CJ12</f>
        <v>28_Slv 1</v>
      </c>
      <c r="DH12" s="5">
        <f t="shared" ref="DH12:DH21" si="53">CK12</f>
        <v>1</v>
      </c>
      <c r="DI12" s="5" t="str">
        <f t="shared" ref="DI12:DI21" si="54">CL12</f>
        <v>Plinto_01</v>
      </c>
      <c r="DJ12" s="5">
        <f t="shared" ref="DJ12:DJ21" si="55">CM12</f>
        <v>28</v>
      </c>
      <c r="DK12" s="5" t="str">
        <f t="shared" ref="DK12:DK21" si="56">CN12</f>
        <v>Slv 1</v>
      </c>
      <c r="DL12" s="21">
        <f t="shared" ref="DL12:DL21" si="57">CW12*$AL$27</f>
        <v>8870.35</v>
      </c>
      <c r="DM12" s="21">
        <f t="shared" ref="DM12:DM21" si="58">CX12*$AL$27</f>
        <v>4.1500000000000004</v>
      </c>
      <c r="DN12" s="21">
        <f t="shared" ref="DN12:DN21" si="59">CY12*$AL$27</f>
        <v>130.57</v>
      </c>
      <c r="DO12" s="21">
        <f t="shared" ref="DO12:DO21" si="60">CZ12*$AL$27</f>
        <v>14.09</v>
      </c>
      <c r="DP12" s="21">
        <f t="shared" ref="DP12:DP21" si="61">DA12*$AL$27</f>
        <v>-16.698</v>
      </c>
      <c r="DQ12" s="21">
        <f t="shared" ref="DQ12:DQ21" si="62">DB12*$AL$27</f>
        <v>0</v>
      </c>
      <c r="DT12" s="39">
        <f>DF12</f>
        <v>1</v>
      </c>
      <c r="DU12" s="38" t="str">
        <f>DG12</f>
        <v>28_Slv 1</v>
      </c>
      <c r="DV12" s="39">
        <f>DL12</f>
        <v>8870.35</v>
      </c>
      <c r="DW12" s="39">
        <f t="shared" ref="DW12:EA21" si="63">DM12</f>
        <v>4.1500000000000004</v>
      </c>
      <c r="DX12" s="39">
        <f t="shared" si="63"/>
        <v>130.57</v>
      </c>
      <c r="DY12" s="39">
        <f t="shared" si="63"/>
        <v>14.09</v>
      </c>
      <c r="DZ12" s="39">
        <f t="shared" si="63"/>
        <v>-16.698</v>
      </c>
      <c r="EA12" s="39">
        <f t="shared" si="63"/>
        <v>0</v>
      </c>
      <c r="EB12" s="45">
        <v>-1</v>
      </c>
    </row>
    <row r="13" spans="1:146" x14ac:dyDescent="0.2">
      <c r="L13" s="45">
        <v>2</v>
      </c>
      <c r="M13" s="45" t="s">
        <v>98</v>
      </c>
      <c r="N13" s="45">
        <v>28</v>
      </c>
      <c r="O13" s="45" t="s">
        <v>139</v>
      </c>
      <c r="P13" s="45">
        <v>-11767.56</v>
      </c>
      <c r="Q13" s="45">
        <v>-0.01</v>
      </c>
      <c r="R13" s="45">
        <v>-0.35</v>
      </c>
      <c r="S13" s="45">
        <v>0</v>
      </c>
      <c r="T13" s="45">
        <v>2.76</v>
      </c>
      <c r="U13" s="45">
        <v>0.2</v>
      </c>
      <c r="W13" s="45" t="s">
        <v>139</v>
      </c>
      <c r="X13" s="45" t="s">
        <v>10</v>
      </c>
      <c r="AS13" s="5">
        <f t="shared" ref="AS13:AS23" si="64">AS12+1</f>
        <v>2</v>
      </c>
      <c r="AT13" s="9" t="str">
        <f t="shared" si="3"/>
        <v>28_SLU-Neve-v(+x)</v>
      </c>
      <c r="AU13" s="13">
        <f t="shared" si="4"/>
        <v>2</v>
      </c>
      <c r="AV13" s="13" t="str">
        <f t="shared" si="5"/>
        <v>Plinto_01</v>
      </c>
      <c r="AW13" s="13">
        <f t="shared" si="6"/>
        <v>28</v>
      </c>
      <c r="AX13" s="13" t="str">
        <f t="shared" si="7"/>
        <v>SLU-Neve-v(+x)</v>
      </c>
      <c r="AY13" s="13">
        <f t="shared" si="8"/>
        <v>-11767.56</v>
      </c>
      <c r="AZ13" s="13">
        <f t="shared" si="9"/>
        <v>-0.01</v>
      </c>
      <c r="BA13" s="13">
        <f t="shared" si="10"/>
        <v>-0.35</v>
      </c>
      <c r="BB13" s="13">
        <f t="shared" si="11"/>
        <v>0</v>
      </c>
      <c r="BC13" s="13">
        <f t="shared" si="12"/>
        <v>2.76</v>
      </c>
      <c r="BD13" s="13">
        <f t="shared" si="13"/>
        <v>0.2</v>
      </c>
      <c r="BE13" s="12" t="str">
        <f t="shared" si="14"/>
        <v>SLU</v>
      </c>
      <c r="BG13" s="8" t="str">
        <f t="shared" si="15"/>
        <v>SLU-Neve-v(+x)</v>
      </c>
      <c r="BH13" s="8" t="str">
        <f t="shared" si="16"/>
        <v>SLU</v>
      </c>
      <c r="BT13" s="5">
        <f t="shared" si="17"/>
        <v>2</v>
      </c>
      <c r="BU13" s="5" t="str">
        <f t="shared" si="18"/>
        <v>28_SLU-Neve-v(+x)</v>
      </c>
      <c r="BV13" s="5">
        <f t="shared" si="19"/>
        <v>2</v>
      </c>
      <c r="BW13" s="5" t="str">
        <f t="shared" si="20"/>
        <v>Plinto_01</v>
      </c>
      <c r="BX13" s="5">
        <f t="shared" si="21"/>
        <v>28</v>
      </c>
      <c r="BY13" s="5" t="str">
        <f t="shared" si="22"/>
        <v>SLU-Neve-v(+x)</v>
      </c>
      <c r="BZ13" s="9">
        <f t="shared" si="23"/>
        <v>11767.56</v>
      </c>
      <c r="CA13" s="9">
        <f t="shared" si="24"/>
        <v>0.35</v>
      </c>
      <c r="CB13" s="9">
        <f t="shared" si="25"/>
        <v>2.76</v>
      </c>
      <c r="CC13" s="9">
        <f t="shared" si="26"/>
        <v>0.01</v>
      </c>
      <c r="CD13" s="9">
        <f t="shared" si="27"/>
        <v>-0.2</v>
      </c>
      <c r="CE13" s="9">
        <f t="shared" si="28"/>
        <v>0</v>
      </c>
      <c r="CF13" s="5" t="str">
        <f t="shared" si="29"/>
        <v>SLU</v>
      </c>
      <c r="CI13" s="5">
        <f t="shared" si="30"/>
        <v>2</v>
      </c>
      <c r="CJ13" s="5" t="str">
        <f t="shared" si="31"/>
        <v>28_SLU-Neve-v(+x)</v>
      </c>
      <c r="CK13" s="5">
        <f t="shared" si="32"/>
        <v>2</v>
      </c>
      <c r="CL13" s="5" t="str">
        <f t="shared" si="33"/>
        <v>Plinto_01</v>
      </c>
      <c r="CM13" s="5">
        <f t="shared" si="34"/>
        <v>28</v>
      </c>
      <c r="CN13" s="5" t="str">
        <f t="shared" si="35"/>
        <v>SLU-Neve-v(+x)</v>
      </c>
      <c r="CO13" s="5">
        <f t="shared" si="36"/>
        <v>1003.5</v>
      </c>
      <c r="CP13" s="58">
        <f t="shared" si="37"/>
        <v>1.8</v>
      </c>
      <c r="CQ13" s="58">
        <f t="shared" si="38"/>
        <v>11.9</v>
      </c>
      <c r="CR13" s="58">
        <f t="shared" si="39"/>
        <v>12</v>
      </c>
      <c r="CS13" s="58">
        <f t="shared" si="40"/>
        <v>41</v>
      </c>
      <c r="CT13" s="10">
        <f t="shared" si="41"/>
        <v>1.3</v>
      </c>
      <c r="CU13" s="10">
        <f t="shared" si="42"/>
        <v>1.3</v>
      </c>
      <c r="CV13" s="10">
        <f t="shared" si="43"/>
        <v>1.5</v>
      </c>
      <c r="CW13" s="9">
        <f t="shared" si="44"/>
        <v>14444.38</v>
      </c>
      <c r="CX13" s="9">
        <f t="shared" si="45"/>
        <v>0.35</v>
      </c>
      <c r="CY13" s="9">
        <f t="shared" si="46"/>
        <v>3.3899999999999997</v>
      </c>
      <c r="CZ13" s="9">
        <f t="shared" si="47"/>
        <v>0.01</v>
      </c>
      <c r="DA13" s="9">
        <f t="shared" si="48"/>
        <v>-0.182</v>
      </c>
      <c r="DB13" s="9">
        <f t="shared" si="49"/>
        <v>0</v>
      </c>
      <c r="DC13" s="5" t="str">
        <f t="shared" si="50"/>
        <v>SLU</v>
      </c>
      <c r="DF13" s="5">
        <f t="shared" si="51"/>
        <v>2</v>
      </c>
      <c r="DG13" s="5" t="str">
        <f t="shared" si="52"/>
        <v>28_SLU-Neve-v(+x)</v>
      </c>
      <c r="DH13" s="5">
        <f t="shared" si="53"/>
        <v>2</v>
      </c>
      <c r="DI13" s="5" t="str">
        <f t="shared" si="54"/>
        <v>Plinto_01</v>
      </c>
      <c r="DJ13" s="5">
        <f t="shared" si="55"/>
        <v>28</v>
      </c>
      <c r="DK13" s="5" t="str">
        <f t="shared" si="56"/>
        <v>SLU-Neve-v(+x)</v>
      </c>
      <c r="DL13" s="21">
        <f t="shared" si="57"/>
        <v>14444.38</v>
      </c>
      <c r="DM13" s="21">
        <f t="shared" si="58"/>
        <v>0.35</v>
      </c>
      <c r="DN13" s="21">
        <f t="shared" si="59"/>
        <v>3.3899999999999997</v>
      </c>
      <c r="DO13" s="21">
        <f t="shared" si="60"/>
        <v>0.01</v>
      </c>
      <c r="DP13" s="21">
        <f t="shared" si="61"/>
        <v>-0.182</v>
      </c>
      <c r="DQ13" s="21">
        <f t="shared" si="62"/>
        <v>0</v>
      </c>
      <c r="DT13" s="39">
        <f t="shared" ref="DT13:DU23" si="65">DF13</f>
        <v>2</v>
      </c>
      <c r="DU13" s="38" t="str">
        <f t="shared" si="65"/>
        <v>28_SLU-Neve-v(+x)</v>
      </c>
      <c r="DV13" s="39">
        <f t="shared" ref="DV13:DV21" si="66">DL13</f>
        <v>14444.38</v>
      </c>
      <c r="DW13" s="39">
        <f t="shared" si="63"/>
        <v>0.35</v>
      </c>
      <c r="DX13" s="39">
        <f t="shared" si="63"/>
        <v>3.3899999999999997</v>
      </c>
      <c r="DY13" s="39">
        <f t="shared" si="63"/>
        <v>0.01</v>
      </c>
      <c r="DZ13" s="39">
        <f t="shared" si="63"/>
        <v>-0.182</v>
      </c>
      <c r="EA13" s="39">
        <f t="shared" si="63"/>
        <v>0</v>
      </c>
      <c r="EB13" s="45">
        <v>-1</v>
      </c>
    </row>
    <row r="14" spans="1:146" x14ac:dyDescent="0.2">
      <c r="L14" s="45">
        <v>3</v>
      </c>
      <c r="M14" s="45" t="s">
        <v>98</v>
      </c>
      <c r="N14" s="45">
        <v>28</v>
      </c>
      <c r="O14" s="45" t="s">
        <v>137</v>
      </c>
      <c r="P14" s="45">
        <v>-6886.95</v>
      </c>
      <c r="Q14" s="45">
        <v>14.09</v>
      </c>
      <c r="R14" s="45">
        <v>4.1399999999999997</v>
      </c>
      <c r="S14" s="45">
        <v>0</v>
      </c>
      <c r="T14" s="45">
        <v>-123.11</v>
      </c>
      <c r="U14" s="45">
        <v>-41.65</v>
      </c>
      <c r="W14" s="45" t="s">
        <v>137</v>
      </c>
      <c r="X14" s="45" t="s">
        <v>24</v>
      </c>
      <c r="AA14" s="19" t="s">
        <v>25</v>
      </c>
      <c r="AS14" s="5">
        <f t="shared" si="64"/>
        <v>3</v>
      </c>
      <c r="AT14" s="9" t="str">
        <f t="shared" si="3"/>
        <v>28_Slv 17</v>
      </c>
      <c r="AU14" s="13">
        <f t="shared" si="4"/>
        <v>3</v>
      </c>
      <c r="AV14" s="13" t="str">
        <f t="shared" si="5"/>
        <v>Plinto_01</v>
      </c>
      <c r="AW14" s="13">
        <f t="shared" si="6"/>
        <v>28</v>
      </c>
      <c r="AX14" s="13" t="str">
        <f t="shared" si="7"/>
        <v>Slv 17</v>
      </c>
      <c r="AY14" s="13">
        <f t="shared" si="8"/>
        <v>-6886.95</v>
      </c>
      <c r="AZ14" s="13">
        <f t="shared" si="9"/>
        <v>14.09</v>
      </c>
      <c r="BA14" s="13">
        <f t="shared" si="10"/>
        <v>4.1399999999999997</v>
      </c>
      <c r="BB14" s="13">
        <f t="shared" si="11"/>
        <v>0</v>
      </c>
      <c r="BC14" s="13">
        <f t="shared" si="12"/>
        <v>-123.11</v>
      </c>
      <c r="BD14" s="13">
        <f t="shared" si="13"/>
        <v>-41.65</v>
      </c>
      <c r="BE14" s="12" t="str">
        <f t="shared" si="14"/>
        <v>SLV</v>
      </c>
      <c r="BG14" s="8" t="str">
        <f t="shared" si="15"/>
        <v>Slv 17</v>
      </c>
      <c r="BH14" s="8" t="str">
        <f t="shared" si="16"/>
        <v>SLV</v>
      </c>
      <c r="BK14" s="19" t="s">
        <v>25</v>
      </c>
      <c r="BT14" s="5">
        <f t="shared" si="17"/>
        <v>3</v>
      </c>
      <c r="BU14" s="5" t="str">
        <f t="shared" si="18"/>
        <v>28_Slv 17</v>
      </c>
      <c r="BV14" s="5">
        <f t="shared" si="19"/>
        <v>3</v>
      </c>
      <c r="BW14" s="5" t="str">
        <f t="shared" si="20"/>
        <v>Plinto_01</v>
      </c>
      <c r="BX14" s="5">
        <f t="shared" si="21"/>
        <v>28</v>
      </c>
      <c r="BY14" s="5" t="str">
        <f t="shared" si="22"/>
        <v>Slv 17</v>
      </c>
      <c r="BZ14" s="9">
        <f t="shared" si="23"/>
        <v>6886.95</v>
      </c>
      <c r="CA14" s="9">
        <f t="shared" si="24"/>
        <v>-4.1399999999999997</v>
      </c>
      <c r="CB14" s="9">
        <f t="shared" si="25"/>
        <v>-123.11</v>
      </c>
      <c r="CC14" s="9">
        <f t="shared" si="26"/>
        <v>-14.09</v>
      </c>
      <c r="CD14" s="9">
        <f t="shared" si="27"/>
        <v>41.65</v>
      </c>
      <c r="CE14" s="9">
        <f t="shared" si="28"/>
        <v>0</v>
      </c>
      <c r="CF14" s="5" t="str">
        <f t="shared" si="29"/>
        <v>SLV</v>
      </c>
      <c r="CI14" s="5">
        <f t="shared" si="30"/>
        <v>3</v>
      </c>
      <c r="CJ14" s="5" t="str">
        <f t="shared" si="31"/>
        <v>28_Slv 17</v>
      </c>
      <c r="CK14" s="5">
        <f t="shared" si="32"/>
        <v>3</v>
      </c>
      <c r="CL14" s="5" t="str">
        <f t="shared" si="33"/>
        <v>Plinto_01</v>
      </c>
      <c r="CM14" s="5">
        <f t="shared" si="34"/>
        <v>28</v>
      </c>
      <c r="CN14" s="5" t="str">
        <f t="shared" si="35"/>
        <v>Slv 17</v>
      </c>
      <c r="CO14" s="5">
        <f t="shared" si="36"/>
        <v>1003.5</v>
      </c>
      <c r="CP14" s="58">
        <f t="shared" si="37"/>
        <v>1.8</v>
      </c>
      <c r="CQ14" s="58">
        <f t="shared" si="38"/>
        <v>11.9</v>
      </c>
      <c r="CR14" s="58">
        <f t="shared" si="39"/>
        <v>12</v>
      </c>
      <c r="CS14" s="58">
        <f t="shared" si="40"/>
        <v>41</v>
      </c>
      <c r="CT14" s="10">
        <f t="shared" si="41"/>
        <v>1</v>
      </c>
      <c r="CU14" s="10">
        <f t="shared" si="42"/>
        <v>1</v>
      </c>
      <c r="CV14" s="10">
        <f t="shared" si="43"/>
        <v>1</v>
      </c>
      <c r="CW14" s="9">
        <f t="shared" si="44"/>
        <v>8870.35</v>
      </c>
      <c r="CX14" s="9">
        <f t="shared" si="45"/>
        <v>-4.1399999999999997</v>
      </c>
      <c r="CY14" s="9">
        <f t="shared" si="46"/>
        <v>-130.56200000000001</v>
      </c>
      <c r="CZ14" s="9">
        <f t="shared" si="47"/>
        <v>-14.09</v>
      </c>
      <c r="DA14" s="9">
        <f t="shared" si="48"/>
        <v>16.287999999999997</v>
      </c>
      <c r="DB14" s="9">
        <f t="shared" si="49"/>
        <v>0</v>
      </c>
      <c r="DC14" s="5" t="str">
        <f t="shared" si="50"/>
        <v>SLV</v>
      </c>
      <c r="DF14" s="5">
        <f t="shared" si="51"/>
        <v>3</v>
      </c>
      <c r="DG14" s="5" t="str">
        <f t="shared" si="52"/>
        <v>28_Slv 17</v>
      </c>
      <c r="DH14" s="5">
        <f t="shared" si="53"/>
        <v>3</v>
      </c>
      <c r="DI14" s="5" t="str">
        <f t="shared" si="54"/>
        <v>Plinto_01</v>
      </c>
      <c r="DJ14" s="5">
        <f t="shared" si="55"/>
        <v>28</v>
      </c>
      <c r="DK14" s="5" t="str">
        <f t="shared" si="56"/>
        <v>Slv 17</v>
      </c>
      <c r="DL14" s="21">
        <f t="shared" si="57"/>
        <v>8870.35</v>
      </c>
      <c r="DM14" s="21">
        <f t="shared" si="58"/>
        <v>-4.1399999999999997</v>
      </c>
      <c r="DN14" s="21">
        <f t="shared" si="59"/>
        <v>-130.56200000000001</v>
      </c>
      <c r="DO14" s="21">
        <f t="shared" si="60"/>
        <v>-14.09</v>
      </c>
      <c r="DP14" s="21">
        <f t="shared" si="61"/>
        <v>16.287999999999997</v>
      </c>
      <c r="DQ14" s="21">
        <f t="shared" si="62"/>
        <v>0</v>
      </c>
      <c r="DT14" s="39">
        <f t="shared" si="65"/>
        <v>3</v>
      </c>
      <c r="DU14" s="38" t="str">
        <f t="shared" si="65"/>
        <v>28_Slv 17</v>
      </c>
      <c r="DV14" s="39">
        <f t="shared" si="66"/>
        <v>8870.35</v>
      </c>
      <c r="DW14" s="39">
        <f t="shared" si="63"/>
        <v>-4.1399999999999997</v>
      </c>
      <c r="DX14" s="39">
        <f t="shared" si="63"/>
        <v>-130.56200000000001</v>
      </c>
      <c r="DY14" s="39">
        <f t="shared" si="63"/>
        <v>-14.09</v>
      </c>
      <c r="DZ14" s="39">
        <f t="shared" si="63"/>
        <v>16.287999999999997</v>
      </c>
      <c r="EA14" s="39">
        <f t="shared" si="63"/>
        <v>0</v>
      </c>
      <c r="EB14" s="45">
        <v>-1</v>
      </c>
    </row>
    <row r="15" spans="1:146" x14ac:dyDescent="0.2">
      <c r="L15" s="45">
        <v>4</v>
      </c>
      <c r="M15" s="45" t="s">
        <v>98</v>
      </c>
      <c r="N15" s="45">
        <v>28</v>
      </c>
      <c r="O15" s="45" t="s">
        <v>138</v>
      </c>
      <c r="P15" s="45">
        <v>-6886.95</v>
      </c>
      <c r="Q15" s="45">
        <v>-14.09</v>
      </c>
      <c r="R15" s="45">
        <v>-4.1500000000000004</v>
      </c>
      <c r="S15" s="45">
        <v>0</v>
      </c>
      <c r="T15" s="45">
        <v>123.1</v>
      </c>
      <c r="U15" s="45">
        <v>42.06</v>
      </c>
      <c r="W15" s="45" t="s">
        <v>138</v>
      </c>
      <c r="X15" s="45" t="s">
        <v>24</v>
      </c>
      <c r="AA15" s="15" t="s">
        <v>18</v>
      </c>
      <c r="AB15" s="18" t="s">
        <v>17</v>
      </c>
      <c r="AC15" s="18" t="s">
        <v>16</v>
      </c>
      <c r="AD15" s="18" t="s">
        <v>15</v>
      </c>
      <c r="AE15" s="18" t="s">
        <v>14</v>
      </c>
      <c r="AF15" s="18" t="s">
        <v>13</v>
      </c>
      <c r="AG15" s="18" t="s">
        <v>12</v>
      </c>
      <c r="AS15" s="5">
        <f t="shared" si="64"/>
        <v>4</v>
      </c>
      <c r="AT15" s="9" t="str">
        <f t="shared" si="3"/>
        <v>28_Slv 1</v>
      </c>
      <c r="AU15" s="13">
        <f t="shared" si="4"/>
        <v>4</v>
      </c>
      <c r="AV15" s="13" t="str">
        <f t="shared" si="5"/>
        <v>Plinto_01</v>
      </c>
      <c r="AW15" s="13">
        <f t="shared" si="6"/>
        <v>28</v>
      </c>
      <c r="AX15" s="13" t="str">
        <f t="shared" si="7"/>
        <v>Slv 1</v>
      </c>
      <c r="AY15" s="13">
        <f t="shared" si="8"/>
        <v>-6886.95</v>
      </c>
      <c r="AZ15" s="13">
        <f t="shared" si="9"/>
        <v>-14.09</v>
      </c>
      <c r="BA15" s="13">
        <f t="shared" si="10"/>
        <v>-4.1500000000000004</v>
      </c>
      <c r="BB15" s="13">
        <f t="shared" si="11"/>
        <v>0</v>
      </c>
      <c r="BC15" s="13">
        <f t="shared" si="12"/>
        <v>123.1</v>
      </c>
      <c r="BD15" s="13">
        <f t="shared" si="13"/>
        <v>42.06</v>
      </c>
      <c r="BE15" s="12" t="str">
        <f t="shared" si="14"/>
        <v>SLV</v>
      </c>
      <c r="BG15" s="8" t="str">
        <f t="shared" si="15"/>
        <v>Slv 1</v>
      </c>
      <c r="BH15" s="8" t="str">
        <f t="shared" si="16"/>
        <v>SLV</v>
      </c>
      <c r="BK15" s="11" t="s">
        <v>18</v>
      </c>
      <c r="BL15" s="18" t="s">
        <v>17</v>
      </c>
      <c r="BM15" s="18" t="s">
        <v>16</v>
      </c>
      <c r="BN15" s="18" t="s">
        <v>15</v>
      </c>
      <c r="BO15" s="18" t="s">
        <v>14</v>
      </c>
      <c r="BP15" s="18" t="s">
        <v>13</v>
      </c>
      <c r="BQ15" s="18" t="s">
        <v>12</v>
      </c>
      <c r="BT15" s="5">
        <f t="shared" si="17"/>
        <v>4</v>
      </c>
      <c r="BU15" s="5" t="str">
        <f t="shared" si="18"/>
        <v>28_Slv 1</v>
      </c>
      <c r="BV15" s="5">
        <f t="shared" si="19"/>
        <v>4</v>
      </c>
      <c r="BW15" s="5" t="str">
        <f t="shared" si="20"/>
        <v>Plinto_01</v>
      </c>
      <c r="BX15" s="5">
        <f t="shared" si="21"/>
        <v>28</v>
      </c>
      <c r="BY15" s="5" t="str">
        <f t="shared" si="22"/>
        <v>Slv 1</v>
      </c>
      <c r="BZ15" s="9">
        <f t="shared" si="23"/>
        <v>6886.95</v>
      </c>
      <c r="CA15" s="9">
        <f t="shared" si="24"/>
        <v>4.1500000000000004</v>
      </c>
      <c r="CB15" s="9">
        <f t="shared" si="25"/>
        <v>123.1</v>
      </c>
      <c r="CC15" s="9">
        <f t="shared" si="26"/>
        <v>14.09</v>
      </c>
      <c r="CD15" s="9">
        <f t="shared" si="27"/>
        <v>-42.06</v>
      </c>
      <c r="CE15" s="9">
        <f t="shared" si="28"/>
        <v>0</v>
      </c>
      <c r="CF15" s="5" t="str">
        <f t="shared" si="29"/>
        <v>SLV</v>
      </c>
      <c r="CI15" s="5">
        <f t="shared" si="30"/>
        <v>4</v>
      </c>
      <c r="CJ15" s="5" t="str">
        <f t="shared" si="31"/>
        <v>28_Slv 1</v>
      </c>
      <c r="CK15" s="5">
        <f t="shared" si="32"/>
        <v>4</v>
      </c>
      <c r="CL15" s="5" t="str">
        <f t="shared" si="33"/>
        <v>Plinto_01</v>
      </c>
      <c r="CM15" s="5">
        <f t="shared" si="34"/>
        <v>28</v>
      </c>
      <c r="CN15" s="5" t="str">
        <f t="shared" si="35"/>
        <v>Slv 1</v>
      </c>
      <c r="CO15" s="5">
        <f t="shared" si="36"/>
        <v>1003.5</v>
      </c>
      <c r="CP15" s="58">
        <f t="shared" si="37"/>
        <v>1.8</v>
      </c>
      <c r="CQ15" s="58">
        <f t="shared" si="38"/>
        <v>11.9</v>
      </c>
      <c r="CR15" s="58">
        <f t="shared" si="39"/>
        <v>12</v>
      </c>
      <c r="CS15" s="58">
        <f t="shared" si="40"/>
        <v>41</v>
      </c>
      <c r="CT15" s="10">
        <f t="shared" si="41"/>
        <v>1</v>
      </c>
      <c r="CU15" s="10">
        <f t="shared" si="42"/>
        <v>1</v>
      </c>
      <c r="CV15" s="10">
        <f t="shared" si="43"/>
        <v>1</v>
      </c>
      <c r="CW15" s="9">
        <f t="shared" si="44"/>
        <v>8870.35</v>
      </c>
      <c r="CX15" s="9">
        <f t="shared" si="45"/>
        <v>4.1500000000000004</v>
      </c>
      <c r="CY15" s="9">
        <f t="shared" si="46"/>
        <v>130.57</v>
      </c>
      <c r="CZ15" s="9">
        <f t="shared" si="47"/>
        <v>14.09</v>
      </c>
      <c r="DA15" s="9">
        <f t="shared" si="48"/>
        <v>-16.698</v>
      </c>
      <c r="DB15" s="9">
        <f t="shared" si="49"/>
        <v>0</v>
      </c>
      <c r="DC15" s="5" t="str">
        <f t="shared" si="50"/>
        <v>SLV</v>
      </c>
      <c r="DF15" s="5">
        <f t="shared" si="51"/>
        <v>4</v>
      </c>
      <c r="DG15" s="5" t="str">
        <f t="shared" si="52"/>
        <v>28_Slv 1</v>
      </c>
      <c r="DH15" s="5">
        <f t="shared" si="53"/>
        <v>4</v>
      </c>
      <c r="DI15" s="5" t="str">
        <f t="shared" si="54"/>
        <v>Plinto_01</v>
      </c>
      <c r="DJ15" s="5">
        <f t="shared" si="55"/>
        <v>28</v>
      </c>
      <c r="DK15" s="5" t="str">
        <f t="shared" si="56"/>
        <v>Slv 1</v>
      </c>
      <c r="DL15" s="21">
        <f t="shared" si="57"/>
        <v>8870.35</v>
      </c>
      <c r="DM15" s="21">
        <f t="shared" si="58"/>
        <v>4.1500000000000004</v>
      </c>
      <c r="DN15" s="21">
        <f t="shared" si="59"/>
        <v>130.57</v>
      </c>
      <c r="DO15" s="21">
        <f t="shared" si="60"/>
        <v>14.09</v>
      </c>
      <c r="DP15" s="21">
        <f t="shared" si="61"/>
        <v>-16.698</v>
      </c>
      <c r="DQ15" s="21">
        <f t="shared" si="62"/>
        <v>0</v>
      </c>
      <c r="DT15" s="39">
        <f t="shared" si="65"/>
        <v>4</v>
      </c>
      <c r="DU15" s="38" t="str">
        <f t="shared" si="65"/>
        <v>28_Slv 1</v>
      </c>
      <c r="DV15" s="39">
        <f t="shared" si="66"/>
        <v>8870.35</v>
      </c>
      <c r="DW15" s="39">
        <f t="shared" si="63"/>
        <v>4.1500000000000004</v>
      </c>
      <c r="DX15" s="39">
        <f t="shared" si="63"/>
        <v>130.57</v>
      </c>
      <c r="DY15" s="39">
        <f t="shared" si="63"/>
        <v>14.09</v>
      </c>
      <c r="DZ15" s="39">
        <f t="shared" si="63"/>
        <v>-16.698</v>
      </c>
      <c r="EA15" s="39">
        <f t="shared" si="63"/>
        <v>0</v>
      </c>
      <c r="EB15" s="45">
        <v>-1</v>
      </c>
    </row>
    <row r="16" spans="1:146" x14ac:dyDescent="0.2">
      <c r="L16" s="45">
        <v>5</v>
      </c>
      <c r="M16" s="45" t="s">
        <v>98</v>
      </c>
      <c r="N16" s="45">
        <v>28</v>
      </c>
      <c r="O16" s="45" t="s">
        <v>137</v>
      </c>
      <c r="P16" s="45">
        <v>-6886.95</v>
      </c>
      <c r="Q16" s="45">
        <v>14.09</v>
      </c>
      <c r="R16" s="45">
        <v>4.1399999999999997</v>
      </c>
      <c r="S16" s="45">
        <v>0</v>
      </c>
      <c r="T16" s="45">
        <v>-123.11</v>
      </c>
      <c r="U16" s="45">
        <v>-41.65</v>
      </c>
      <c r="W16" s="45" t="s">
        <v>137</v>
      </c>
      <c r="X16" s="45" t="s">
        <v>24</v>
      </c>
      <c r="AA16" s="15"/>
      <c r="AB16" s="17">
        <v>-1</v>
      </c>
      <c r="AC16" s="17">
        <v>-1</v>
      </c>
      <c r="AD16" s="17">
        <v>1</v>
      </c>
      <c r="AE16" s="17">
        <v>-1</v>
      </c>
      <c r="AF16" s="17">
        <v>-1</v>
      </c>
      <c r="AG16" s="17">
        <v>-1</v>
      </c>
      <c r="AS16" s="5">
        <f t="shared" si="64"/>
        <v>5</v>
      </c>
      <c r="AT16" s="9" t="str">
        <f t="shared" si="3"/>
        <v>28_Slv 17</v>
      </c>
      <c r="AU16" s="13">
        <f t="shared" si="4"/>
        <v>5</v>
      </c>
      <c r="AV16" s="13" t="str">
        <f t="shared" si="5"/>
        <v>Plinto_01</v>
      </c>
      <c r="AW16" s="13">
        <f t="shared" si="6"/>
        <v>28</v>
      </c>
      <c r="AX16" s="13" t="str">
        <f t="shared" si="7"/>
        <v>Slv 17</v>
      </c>
      <c r="AY16" s="13">
        <f t="shared" si="8"/>
        <v>-6886.95</v>
      </c>
      <c r="AZ16" s="13">
        <f t="shared" si="9"/>
        <v>14.09</v>
      </c>
      <c r="BA16" s="13">
        <f t="shared" si="10"/>
        <v>4.1399999999999997</v>
      </c>
      <c r="BB16" s="13">
        <f t="shared" si="11"/>
        <v>0</v>
      </c>
      <c r="BC16" s="13">
        <f t="shared" si="12"/>
        <v>-123.11</v>
      </c>
      <c r="BD16" s="13">
        <f t="shared" si="13"/>
        <v>-41.65</v>
      </c>
      <c r="BE16" s="12" t="str">
        <f t="shared" si="14"/>
        <v>SLV</v>
      </c>
      <c r="BG16" s="8" t="str">
        <f t="shared" si="15"/>
        <v>Slv 17</v>
      </c>
      <c r="BH16" s="8" t="str">
        <f t="shared" si="16"/>
        <v>SLV</v>
      </c>
      <c r="BK16" s="11"/>
      <c r="BL16" s="5">
        <f t="shared" ref="BL16:BQ17" si="67">AB16</f>
        <v>-1</v>
      </c>
      <c r="BM16" s="5">
        <f t="shared" si="67"/>
        <v>-1</v>
      </c>
      <c r="BN16" s="5">
        <f t="shared" si="67"/>
        <v>1</v>
      </c>
      <c r="BO16" s="5">
        <f t="shared" si="67"/>
        <v>-1</v>
      </c>
      <c r="BP16" s="5">
        <f t="shared" si="67"/>
        <v>-1</v>
      </c>
      <c r="BQ16" s="5">
        <f t="shared" si="67"/>
        <v>-1</v>
      </c>
      <c r="BT16" s="5">
        <f t="shared" si="17"/>
        <v>5</v>
      </c>
      <c r="BU16" s="5" t="str">
        <f t="shared" si="18"/>
        <v>28_Slv 17</v>
      </c>
      <c r="BV16" s="5">
        <f t="shared" si="19"/>
        <v>5</v>
      </c>
      <c r="BW16" s="5" t="str">
        <f t="shared" si="20"/>
        <v>Plinto_01</v>
      </c>
      <c r="BX16" s="5">
        <f t="shared" si="21"/>
        <v>28</v>
      </c>
      <c r="BY16" s="5" t="str">
        <f t="shared" si="22"/>
        <v>Slv 17</v>
      </c>
      <c r="BZ16" s="9">
        <f t="shared" si="23"/>
        <v>6886.95</v>
      </c>
      <c r="CA16" s="9">
        <f t="shared" si="24"/>
        <v>-4.1399999999999997</v>
      </c>
      <c r="CB16" s="9">
        <f t="shared" si="25"/>
        <v>-123.11</v>
      </c>
      <c r="CC16" s="9">
        <f t="shared" si="26"/>
        <v>-14.09</v>
      </c>
      <c r="CD16" s="9">
        <f t="shared" si="27"/>
        <v>41.65</v>
      </c>
      <c r="CE16" s="9">
        <f t="shared" si="28"/>
        <v>0</v>
      </c>
      <c r="CF16" s="5" t="str">
        <f t="shared" si="29"/>
        <v>SLV</v>
      </c>
      <c r="CI16" s="5">
        <f t="shared" si="30"/>
        <v>5</v>
      </c>
      <c r="CJ16" s="5" t="str">
        <f t="shared" si="31"/>
        <v>28_Slv 17</v>
      </c>
      <c r="CK16" s="5">
        <f t="shared" si="32"/>
        <v>5</v>
      </c>
      <c r="CL16" s="5" t="str">
        <f t="shared" si="33"/>
        <v>Plinto_01</v>
      </c>
      <c r="CM16" s="5">
        <f t="shared" si="34"/>
        <v>28</v>
      </c>
      <c r="CN16" s="5" t="str">
        <f t="shared" si="35"/>
        <v>Slv 17</v>
      </c>
      <c r="CO16" s="5">
        <f t="shared" si="36"/>
        <v>1003.5</v>
      </c>
      <c r="CP16" s="58">
        <f t="shared" si="37"/>
        <v>1.8</v>
      </c>
      <c r="CQ16" s="58">
        <f t="shared" si="38"/>
        <v>11.9</v>
      </c>
      <c r="CR16" s="58">
        <f t="shared" si="39"/>
        <v>12</v>
      </c>
      <c r="CS16" s="58">
        <f t="shared" si="40"/>
        <v>41</v>
      </c>
      <c r="CT16" s="10">
        <f t="shared" si="41"/>
        <v>1</v>
      </c>
      <c r="CU16" s="10">
        <f t="shared" si="42"/>
        <v>1</v>
      </c>
      <c r="CV16" s="10">
        <f t="shared" si="43"/>
        <v>1</v>
      </c>
      <c r="CW16" s="9">
        <f t="shared" si="44"/>
        <v>8870.35</v>
      </c>
      <c r="CX16" s="9">
        <f t="shared" si="45"/>
        <v>-4.1399999999999997</v>
      </c>
      <c r="CY16" s="9">
        <f t="shared" si="46"/>
        <v>-130.56200000000001</v>
      </c>
      <c r="CZ16" s="9">
        <f t="shared" si="47"/>
        <v>-14.09</v>
      </c>
      <c r="DA16" s="9">
        <f t="shared" si="48"/>
        <v>16.287999999999997</v>
      </c>
      <c r="DB16" s="9">
        <f t="shared" si="49"/>
        <v>0</v>
      </c>
      <c r="DC16" s="5" t="str">
        <f t="shared" si="50"/>
        <v>SLV</v>
      </c>
      <c r="DF16" s="5">
        <f t="shared" si="51"/>
        <v>5</v>
      </c>
      <c r="DG16" s="5" t="str">
        <f t="shared" si="52"/>
        <v>28_Slv 17</v>
      </c>
      <c r="DH16" s="5">
        <f t="shared" si="53"/>
        <v>5</v>
      </c>
      <c r="DI16" s="5" t="str">
        <f t="shared" si="54"/>
        <v>Plinto_01</v>
      </c>
      <c r="DJ16" s="5">
        <f t="shared" si="55"/>
        <v>28</v>
      </c>
      <c r="DK16" s="5" t="str">
        <f t="shared" si="56"/>
        <v>Slv 17</v>
      </c>
      <c r="DL16" s="21">
        <f t="shared" si="57"/>
        <v>8870.35</v>
      </c>
      <c r="DM16" s="21">
        <f t="shared" si="58"/>
        <v>-4.1399999999999997</v>
      </c>
      <c r="DN16" s="21">
        <f t="shared" si="59"/>
        <v>-130.56200000000001</v>
      </c>
      <c r="DO16" s="21">
        <f t="shared" si="60"/>
        <v>-14.09</v>
      </c>
      <c r="DP16" s="21">
        <f t="shared" si="61"/>
        <v>16.287999999999997</v>
      </c>
      <c r="DQ16" s="21">
        <f t="shared" si="62"/>
        <v>0</v>
      </c>
      <c r="DT16" s="39">
        <f t="shared" si="65"/>
        <v>5</v>
      </c>
      <c r="DU16" s="38" t="str">
        <f t="shared" si="65"/>
        <v>28_Slv 17</v>
      </c>
      <c r="DV16" s="39">
        <f t="shared" si="66"/>
        <v>8870.35</v>
      </c>
      <c r="DW16" s="39">
        <f t="shared" si="63"/>
        <v>-4.1399999999999997</v>
      </c>
      <c r="DX16" s="39">
        <f t="shared" si="63"/>
        <v>-130.56200000000001</v>
      </c>
      <c r="DY16" s="39">
        <f t="shared" si="63"/>
        <v>-14.09</v>
      </c>
      <c r="DZ16" s="39">
        <f t="shared" si="63"/>
        <v>16.287999999999997</v>
      </c>
      <c r="EA16" s="39">
        <f t="shared" si="63"/>
        <v>0</v>
      </c>
      <c r="EB16" s="45">
        <v>-1</v>
      </c>
    </row>
    <row r="17" spans="4:132" x14ac:dyDescent="0.2">
      <c r="D17"/>
      <c r="E17"/>
      <c r="F17"/>
      <c r="G17"/>
      <c r="H17"/>
      <c r="I17"/>
      <c r="J17"/>
      <c r="L17" s="45">
        <v>6</v>
      </c>
      <c r="M17" s="45" t="s">
        <v>98</v>
      </c>
      <c r="N17" s="45">
        <v>28</v>
      </c>
      <c r="O17" s="45" t="s">
        <v>138</v>
      </c>
      <c r="P17" s="45">
        <v>-6886.95</v>
      </c>
      <c r="Q17" s="45">
        <v>-14.09</v>
      </c>
      <c r="R17" s="45">
        <v>-4.1500000000000004</v>
      </c>
      <c r="S17" s="45">
        <v>0</v>
      </c>
      <c r="T17" s="45">
        <v>123.1</v>
      </c>
      <c r="U17" s="45">
        <v>42.06</v>
      </c>
      <c r="W17" s="45" t="s">
        <v>138</v>
      </c>
      <c r="X17" s="45" t="s">
        <v>24</v>
      </c>
      <c r="AA17" s="15" t="s">
        <v>8</v>
      </c>
      <c r="AB17" s="17" t="s">
        <v>16</v>
      </c>
      <c r="AC17" s="17" t="s">
        <v>17</v>
      </c>
      <c r="AD17" s="17" t="s">
        <v>15</v>
      </c>
      <c r="AE17" s="17" t="s">
        <v>14</v>
      </c>
      <c r="AF17" s="17" t="s">
        <v>12</v>
      </c>
      <c r="AG17" s="17" t="s">
        <v>13</v>
      </c>
      <c r="AK17"/>
      <c r="AL17"/>
      <c r="AM17"/>
      <c r="AN17"/>
      <c r="AO17"/>
      <c r="AS17" s="5">
        <f t="shared" si="64"/>
        <v>6</v>
      </c>
      <c r="AT17" s="9" t="str">
        <f t="shared" si="3"/>
        <v>28_Slv 1</v>
      </c>
      <c r="AU17" s="13">
        <f t="shared" si="4"/>
        <v>6</v>
      </c>
      <c r="AV17" s="13" t="str">
        <f t="shared" si="5"/>
        <v>Plinto_01</v>
      </c>
      <c r="AW17" s="13">
        <f t="shared" si="6"/>
        <v>28</v>
      </c>
      <c r="AX17" s="13" t="str">
        <f t="shared" si="7"/>
        <v>Slv 1</v>
      </c>
      <c r="AY17" s="13">
        <f t="shared" si="8"/>
        <v>-6886.95</v>
      </c>
      <c r="AZ17" s="13">
        <f t="shared" si="9"/>
        <v>-14.09</v>
      </c>
      <c r="BA17" s="13">
        <f t="shared" si="10"/>
        <v>-4.1500000000000004</v>
      </c>
      <c r="BB17" s="13">
        <f t="shared" si="11"/>
        <v>0</v>
      </c>
      <c r="BC17" s="13">
        <f t="shared" si="12"/>
        <v>123.1</v>
      </c>
      <c r="BD17" s="13">
        <f t="shared" si="13"/>
        <v>42.06</v>
      </c>
      <c r="BE17" s="12" t="str">
        <f t="shared" si="14"/>
        <v>SLV</v>
      </c>
      <c r="BG17" s="8" t="str">
        <f t="shared" si="15"/>
        <v>Slv 1</v>
      </c>
      <c r="BH17" s="8" t="str">
        <f t="shared" si="16"/>
        <v>SLV</v>
      </c>
      <c r="BK17" s="11" t="s">
        <v>8</v>
      </c>
      <c r="BL17" s="5" t="str">
        <f t="shared" si="67"/>
        <v>Fx</v>
      </c>
      <c r="BM17" s="5" t="str">
        <f t="shared" si="67"/>
        <v>Fz</v>
      </c>
      <c r="BN17" s="5" t="str">
        <f t="shared" si="67"/>
        <v>Myy</v>
      </c>
      <c r="BO17" s="5" t="str">
        <f t="shared" si="67"/>
        <v>Fy</v>
      </c>
      <c r="BP17" s="5" t="str">
        <f t="shared" si="67"/>
        <v>Mzz</v>
      </c>
      <c r="BQ17" s="5" t="str">
        <f t="shared" si="67"/>
        <v>Mxx</v>
      </c>
      <c r="BT17" s="5">
        <f t="shared" si="17"/>
        <v>6</v>
      </c>
      <c r="BU17" s="5" t="str">
        <f t="shared" si="18"/>
        <v>28_Slv 1</v>
      </c>
      <c r="BV17" s="5">
        <f t="shared" si="19"/>
        <v>6</v>
      </c>
      <c r="BW17" s="5" t="str">
        <f t="shared" si="20"/>
        <v>Plinto_01</v>
      </c>
      <c r="BX17" s="5">
        <f t="shared" si="21"/>
        <v>28</v>
      </c>
      <c r="BY17" s="5" t="str">
        <f t="shared" si="22"/>
        <v>Slv 1</v>
      </c>
      <c r="BZ17" s="9">
        <f t="shared" si="23"/>
        <v>6886.95</v>
      </c>
      <c r="CA17" s="9">
        <f t="shared" si="24"/>
        <v>4.1500000000000004</v>
      </c>
      <c r="CB17" s="9">
        <f t="shared" si="25"/>
        <v>123.1</v>
      </c>
      <c r="CC17" s="9">
        <f t="shared" si="26"/>
        <v>14.09</v>
      </c>
      <c r="CD17" s="9">
        <f t="shared" si="27"/>
        <v>-42.06</v>
      </c>
      <c r="CE17" s="9">
        <f t="shared" si="28"/>
        <v>0</v>
      </c>
      <c r="CF17" s="5" t="str">
        <f t="shared" si="29"/>
        <v>SLV</v>
      </c>
      <c r="CI17" s="5">
        <f t="shared" si="30"/>
        <v>6</v>
      </c>
      <c r="CJ17" s="5" t="str">
        <f t="shared" si="31"/>
        <v>28_Slv 1</v>
      </c>
      <c r="CK17" s="5">
        <f t="shared" si="32"/>
        <v>6</v>
      </c>
      <c r="CL17" s="5" t="str">
        <f t="shared" si="33"/>
        <v>Plinto_01</v>
      </c>
      <c r="CM17" s="5">
        <f t="shared" si="34"/>
        <v>28</v>
      </c>
      <c r="CN17" s="5" t="str">
        <f t="shared" si="35"/>
        <v>Slv 1</v>
      </c>
      <c r="CO17" s="5">
        <f t="shared" si="36"/>
        <v>1003.5</v>
      </c>
      <c r="CP17" s="58">
        <f t="shared" si="37"/>
        <v>1.8</v>
      </c>
      <c r="CQ17" s="58">
        <f t="shared" si="38"/>
        <v>11.9</v>
      </c>
      <c r="CR17" s="58">
        <f t="shared" si="39"/>
        <v>12</v>
      </c>
      <c r="CS17" s="58">
        <f t="shared" si="40"/>
        <v>41</v>
      </c>
      <c r="CT17" s="10">
        <f t="shared" si="41"/>
        <v>1</v>
      </c>
      <c r="CU17" s="10">
        <f t="shared" si="42"/>
        <v>1</v>
      </c>
      <c r="CV17" s="10">
        <f t="shared" si="43"/>
        <v>1</v>
      </c>
      <c r="CW17" s="9">
        <f t="shared" si="44"/>
        <v>8870.35</v>
      </c>
      <c r="CX17" s="9">
        <f t="shared" si="45"/>
        <v>4.1500000000000004</v>
      </c>
      <c r="CY17" s="9">
        <f t="shared" si="46"/>
        <v>130.57</v>
      </c>
      <c r="CZ17" s="9">
        <f t="shared" si="47"/>
        <v>14.09</v>
      </c>
      <c r="DA17" s="9">
        <f t="shared" si="48"/>
        <v>-16.698</v>
      </c>
      <c r="DB17" s="9">
        <f t="shared" si="49"/>
        <v>0</v>
      </c>
      <c r="DC17" s="5" t="str">
        <f t="shared" si="50"/>
        <v>SLV</v>
      </c>
      <c r="DF17" s="5">
        <f t="shared" si="51"/>
        <v>6</v>
      </c>
      <c r="DG17" s="5" t="str">
        <f t="shared" si="52"/>
        <v>28_Slv 1</v>
      </c>
      <c r="DH17" s="5">
        <f t="shared" si="53"/>
        <v>6</v>
      </c>
      <c r="DI17" s="5" t="str">
        <f t="shared" si="54"/>
        <v>Plinto_01</v>
      </c>
      <c r="DJ17" s="5">
        <f t="shared" si="55"/>
        <v>28</v>
      </c>
      <c r="DK17" s="5" t="str">
        <f t="shared" si="56"/>
        <v>Slv 1</v>
      </c>
      <c r="DL17" s="21">
        <f t="shared" si="57"/>
        <v>8870.35</v>
      </c>
      <c r="DM17" s="21">
        <f t="shared" si="58"/>
        <v>4.1500000000000004</v>
      </c>
      <c r="DN17" s="21">
        <f t="shared" si="59"/>
        <v>130.57</v>
      </c>
      <c r="DO17" s="21">
        <f t="shared" si="60"/>
        <v>14.09</v>
      </c>
      <c r="DP17" s="21">
        <f t="shared" si="61"/>
        <v>-16.698</v>
      </c>
      <c r="DQ17" s="21">
        <f t="shared" si="62"/>
        <v>0</v>
      </c>
      <c r="DT17" s="39">
        <f t="shared" si="65"/>
        <v>6</v>
      </c>
      <c r="DU17" s="38" t="str">
        <f t="shared" si="65"/>
        <v>28_Slv 1</v>
      </c>
      <c r="DV17" s="39">
        <f t="shared" si="66"/>
        <v>8870.35</v>
      </c>
      <c r="DW17" s="39">
        <f t="shared" si="63"/>
        <v>4.1500000000000004</v>
      </c>
      <c r="DX17" s="39">
        <f t="shared" si="63"/>
        <v>130.57</v>
      </c>
      <c r="DY17" s="39">
        <f t="shared" si="63"/>
        <v>14.09</v>
      </c>
      <c r="DZ17" s="39">
        <f t="shared" si="63"/>
        <v>-16.698</v>
      </c>
      <c r="EA17" s="39">
        <f t="shared" si="63"/>
        <v>0</v>
      </c>
      <c r="EB17" s="45">
        <v>-1</v>
      </c>
    </row>
    <row r="18" spans="4:132" x14ac:dyDescent="0.2">
      <c r="D18" s="19" t="s">
        <v>23</v>
      </c>
      <c r="E18"/>
      <c r="F18"/>
      <c r="G18"/>
      <c r="H18"/>
      <c r="I18"/>
      <c r="J18"/>
      <c r="L18" s="45">
        <v>7</v>
      </c>
      <c r="M18" s="45" t="s">
        <v>98</v>
      </c>
      <c r="N18" s="45">
        <v>28</v>
      </c>
      <c r="O18" s="45" t="s">
        <v>138</v>
      </c>
      <c r="P18" s="45">
        <v>-6886.95</v>
      </c>
      <c r="Q18" s="45">
        <v>-14.09</v>
      </c>
      <c r="R18" s="45">
        <v>-4.1500000000000004</v>
      </c>
      <c r="S18" s="45">
        <v>0</v>
      </c>
      <c r="T18" s="45">
        <v>123.1</v>
      </c>
      <c r="U18" s="45">
        <v>42.06</v>
      </c>
      <c r="W18" s="45" t="s">
        <v>138</v>
      </c>
      <c r="X18" s="45" t="s">
        <v>24</v>
      </c>
      <c r="AA18"/>
      <c r="AB18"/>
      <c r="AC18"/>
      <c r="AD18"/>
      <c r="AE18"/>
      <c r="AF18"/>
      <c r="AG18"/>
      <c r="AK18" s="19" t="s">
        <v>22</v>
      </c>
      <c r="AL18"/>
      <c r="AM18"/>
      <c r="AN18"/>
      <c r="AO18"/>
      <c r="AS18" s="5">
        <f t="shared" si="64"/>
        <v>7</v>
      </c>
      <c r="AT18" s="9" t="str">
        <f t="shared" si="3"/>
        <v>28_Slv 1</v>
      </c>
      <c r="AU18" s="13">
        <f t="shared" si="4"/>
        <v>7</v>
      </c>
      <c r="AV18" s="13" t="str">
        <f t="shared" si="5"/>
        <v>Plinto_01</v>
      </c>
      <c r="AW18" s="13">
        <f t="shared" si="6"/>
        <v>28</v>
      </c>
      <c r="AX18" s="13" t="str">
        <f t="shared" si="7"/>
        <v>Slv 1</v>
      </c>
      <c r="AY18" s="13">
        <f t="shared" si="8"/>
        <v>-6886.95</v>
      </c>
      <c r="AZ18" s="13">
        <f t="shared" si="9"/>
        <v>-14.09</v>
      </c>
      <c r="BA18" s="13">
        <f t="shared" si="10"/>
        <v>-4.1500000000000004</v>
      </c>
      <c r="BB18" s="13">
        <f t="shared" si="11"/>
        <v>0</v>
      </c>
      <c r="BC18" s="13">
        <f t="shared" si="12"/>
        <v>123.1</v>
      </c>
      <c r="BD18" s="13">
        <f t="shared" si="13"/>
        <v>42.06</v>
      </c>
      <c r="BE18" s="12" t="str">
        <f t="shared" si="14"/>
        <v>SLV</v>
      </c>
      <c r="BG18" s="8" t="str">
        <f t="shared" si="15"/>
        <v>Slv 1</v>
      </c>
      <c r="BH18" s="8" t="str">
        <f t="shared" si="16"/>
        <v>SLV</v>
      </c>
      <c r="BK18"/>
      <c r="BL18"/>
      <c r="BM18"/>
      <c r="BN18"/>
      <c r="BO18"/>
      <c r="BP18"/>
      <c r="BQ18"/>
      <c r="BT18" s="5">
        <f t="shared" si="17"/>
        <v>7</v>
      </c>
      <c r="BU18" s="5" t="str">
        <f t="shared" si="18"/>
        <v>28_Slv 1</v>
      </c>
      <c r="BV18" s="5">
        <f t="shared" si="19"/>
        <v>7</v>
      </c>
      <c r="BW18" s="5" t="str">
        <f t="shared" si="20"/>
        <v>Plinto_01</v>
      </c>
      <c r="BX18" s="5">
        <f t="shared" si="21"/>
        <v>28</v>
      </c>
      <c r="BY18" s="5" t="str">
        <f t="shared" si="22"/>
        <v>Slv 1</v>
      </c>
      <c r="BZ18" s="9">
        <f t="shared" si="23"/>
        <v>6886.95</v>
      </c>
      <c r="CA18" s="9">
        <f t="shared" si="24"/>
        <v>4.1500000000000004</v>
      </c>
      <c r="CB18" s="9">
        <f t="shared" si="25"/>
        <v>123.1</v>
      </c>
      <c r="CC18" s="9">
        <f t="shared" si="26"/>
        <v>14.09</v>
      </c>
      <c r="CD18" s="9">
        <f t="shared" si="27"/>
        <v>-42.06</v>
      </c>
      <c r="CE18" s="9">
        <f t="shared" si="28"/>
        <v>0</v>
      </c>
      <c r="CF18" s="5" t="str">
        <f t="shared" si="29"/>
        <v>SLV</v>
      </c>
      <c r="CI18" s="5">
        <f t="shared" si="30"/>
        <v>7</v>
      </c>
      <c r="CJ18" s="5" t="str">
        <f t="shared" si="31"/>
        <v>28_Slv 1</v>
      </c>
      <c r="CK18" s="5">
        <f t="shared" si="32"/>
        <v>7</v>
      </c>
      <c r="CL18" s="5" t="str">
        <f t="shared" si="33"/>
        <v>Plinto_01</v>
      </c>
      <c r="CM18" s="5">
        <f t="shared" si="34"/>
        <v>28</v>
      </c>
      <c r="CN18" s="5" t="str">
        <f t="shared" si="35"/>
        <v>Slv 1</v>
      </c>
      <c r="CO18" s="5">
        <f t="shared" si="36"/>
        <v>1003.5</v>
      </c>
      <c r="CP18" s="58">
        <f t="shared" si="37"/>
        <v>1.8</v>
      </c>
      <c r="CQ18" s="58">
        <f t="shared" si="38"/>
        <v>11.9</v>
      </c>
      <c r="CR18" s="58">
        <f t="shared" si="39"/>
        <v>12</v>
      </c>
      <c r="CS18" s="58">
        <f t="shared" si="40"/>
        <v>41</v>
      </c>
      <c r="CT18" s="10">
        <f t="shared" si="41"/>
        <v>1</v>
      </c>
      <c r="CU18" s="10">
        <f t="shared" si="42"/>
        <v>1</v>
      </c>
      <c r="CV18" s="10">
        <f t="shared" si="43"/>
        <v>1</v>
      </c>
      <c r="CW18" s="9">
        <f t="shared" si="44"/>
        <v>8870.35</v>
      </c>
      <c r="CX18" s="9">
        <f t="shared" si="45"/>
        <v>4.1500000000000004</v>
      </c>
      <c r="CY18" s="9">
        <f t="shared" si="46"/>
        <v>130.57</v>
      </c>
      <c r="CZ18" s="9">
        <f t="shared" si="47"/>
        <v>14.09</v>
      </c>
      <c r="DA18" s="9">
        <f t="shared" si="48"/>
        <v>-16.698</v>
      </c>
      <c r="DB18" s="9">
        <f t="shared" si="49"/>
        <v>0</v>
      </c>
      <c r="DC18" s="5" t="str">
        <f t="shared" si="50"/>
        <v>SLV</v>
      </c>
      <c r="DF18" s="5">
        <f t="shared" si="51"/>
        <v>7</v>
      </c>
      <c r="DG18" s="5" t="str">
        <f t="shared" si="52"/>
        <v>28_Slv 1</v>
      </c>
      <c r="DH18" s="5">
        <f t="shared" si="53"/>
        <v>7</v>
      </c>
      <c r="DI18" s="5" t="str">
        <f t="shared" si="54"/>
        <v>Plinto_01</v>
      </c>
      <c r="DJ18" s="5">
        <f t="shared" si="55"/>
        <v>28</v>
      </c>
      <c r="DK18" s="5" t="str">
        <f t="shared" si="56"/>
        <v>Slv 1</v>
      </c>
      <c r="DL18" s="21">
        <f t="shared" si="57"/>
        <v>8870.35</v>
      </c>
      <c r="DM18" s="21">
        <f t="shared" si="58"/>
        <v>4.1500000000000004</v>
      </c>
      <c r="DN18" s="21">
        <f t="shared" si="59"/>
        <v>130.57</v>
      </c>
      <c r="DO18" s="21">
        <f t="shared" si="60"/>
        <v>14.09</v>
      </c>
      <c r="DP18" s="21">
        <f t="shared" si="61"/>
        <v>-16.698</v>
      </c>
      <c r="DQ18" s="21">
        <f t="shared" si="62"/>
        <v>0</v>
      </c>
      <c r="DT18" s="39">
        <f t="shared" si="65"/>
        <v>7</v>
      </c>
      <c r="DU18" s="38" t="str">
        <f t="shared" si="65"/>
        <v>28_Slv 1</v>
      </c>
      <c r="DV18" s="39">
        <f t="shared" si="66"/>
        <v>8870.35</v>
      </c>
      <c r="DW18" s="39">
        <f t="shared" si="63"/>
        <v>4.1500000000000004</v>
      </c>
      <c r="DX18" s="39">
        <f t="shared" si="63"/>
        <v>130.57</v>
      </c>
      <c r="DY18" s="39">
        <f t="shared" si="63"/>
        <v>14.09</v>
      </c>
      <c r="DZ18" s="39">
        <f t="shared" si="63"/>
        <v>-16.698</v>
      </c>
      <c r="EA18" s="39">
        <f t="shared" si="63"/>
        <v>0</v>
      </c>
      <c r="EB18" s="45">
        <v>-1</v>
      </c>
    </row>
    <row r="19" spans="4:132" x14ac:dyDescent="0.2">
      <c r="D19" s="8"/>
      <c r="E19" s="8"/>
      <c r="F19" s="8"/>
      <c r="G19" s="8"/>
      <c r="H19" s="8"/>
      <c r="I19" s="8"/>
      <c r="J19" s="8"/>
      <c r="L19" s="45">
        <v>8</v>
      </c>
      <c r="M19" s="45" t="s">
        <v>98</v>
      </c>
      <c r="N19" s="45">
        <v>28</v>
      </c>
      <c r="O19" s="45" t="s">
        <v>137</v>
      </c>
      <c r="P19" s="45">
        <v>-6886.95</v>
      </c>
      <c r="Q19" s="45">
        <v>14.09</v>
      </c>
      <c r="R19" s="45">
        <v>4.1399999999999997</v>
      </c>
      <c r="S19" s="45">
        <v>0</v>
      </c>
      <c r="T19" s="45">
        <v>-123.11</v>
      </c>
      <c r="U19" s="45">
        <v>-41.65</v>
      </c>
      <c r="W19" s="45" t="s">
        <v>137</v>
      </c>
      <c r="X19" s="45" t="s">
        <v>24</v>
      </c>
      <c r="AK19" s="8"/>
      <c r="AL19" s="8"/>
      <c r="AM19" s="8"/>
      <c r="AN19" s="8"/>
      <c r="AO19" s="8"/>
      <c r="AS19" s="5">
        <f t="shared" si="64"/>
        <v>8</v>
      </c>
      <c r="AT19" s="9" t="str">
        <f t="shared" si="3"/>
        <v>28_Slv 17</v>
      </c>
      <c r="AU19" s="13">
        <f t="shared" si="4"/>
        <v>8</v>
      </c>
      <c r="AV19" s="13" t="str">
        <f t="shared" si="5"/>
        <v>Plinto_01</v>
      </c>
      <c r="AW19" s="13">
        <f t="shared" si="6"/>
        <v>28</v>
      </c>
      <c r="AX19" s="13" t="str">
        <f t="shared" si="7"/>
        <v>Slv 17</v>
      </c>
      <c r="AY19" s="13">
        <f t="shared" si="8"/>
        <v>-6886.95</v>
      </c>
      <c r="AZ19" s="13">
        <f t="shared" si="9"/>
        <v>14.09</v>
      </c>
      <c r="BA19" s="13">
        <f t="shared" si="10"/>
        <v>4.1399999999999997</v>
      </c>
      <c r="BB19" s="13">
        <f t="shared" si="11"/>
        <v>0</v>
      </c>
      <c r="BC19" s="13">
        <f t="shared" si="12"/>
        <v>-123.11</v>
      </c>
      <c r="BD19" s="13">
        <f t="shared" si="13"/>
        <v>-41.65</v>
      </c>
      <c r="BE19" s="12" t="str">
        <f t="shared" si="14"/>
        <v>SLV</v>
      </c>
      <c r="BG19" s="8" t="str">
        <f t="shared" si="15"/>
        <v>Slv 17</v>
      </c>
      <c r="BH19" s="8" t="str">
        <f t="shared" si="16"/>
        <v>SLV</v>
      </c>
      <c r="BT19" s="5">
        <f t="shared" si="17"/>
        <v>8</v>
      </c>
      <c r="BU19" s="5" t="str">
        <f t="shared" si="18"/>
        <v>28_Slv 17</v>
      </c>
      <c r="BV19" s="5">
        <f t="shared" si="19"/>
        <v>8</v>
      </c>
      <c r="BW19" s="5" t="str">
        <f t="shared" si="20"/>
        <v>Plinto_01</v>
      </c>
      <c r="BX19" s="5">
        <f t="shared" si="21"/>
        <v>28</v>
      </c>
      <c r="BY19" s="5" t="str">
        <f t="shared" si="22"/>
        <v>Slv 17</v>
      </c>
      <c r="BZ19" s="9">
        <f t="shared" si="23"/>
        <v>6886.95</v>
      </c>
      <c r="CA19" s="9">
        <f t="shared" si="24"/>
        <v>-4.1399999999999997</v>
      </c>
      <c r="CB19" s="9">
        <f t="shared" si="25"/>
        <v>-123.11</v>
      </c>
      <c r="CC19" s="9">
        <f t="shared" si="26"/>
        <v>-14.09</v>
      </c>
      <c r="CD19" s="9">
        <f t="shared" si="27"/>
        <v>41.65</v>
      </c>
      <c r="CE19" s="9">
        <f t="shared" si="28"/>
        <v>0</v>
      </c>
      <c r="CF19" s="5" t="str">
        <f t="shared" si="29"/>
        <v>SLV</v>
      </c>
      <c r="CI19" s="5">
        <f t="shared" si="30"/>
        <v>8</v>
      </c>
      <c r="CJ19" s="5" t="str">
        <f t="shared" si="31"/>
        <v>28_Slv 17</v>
      </c>
      <c r="CK19" s="5">
        <f t="shared" si="32"/>
        <v>8</v>
      </c>
      <c r="CL19" s="5" t="str">
        <f t="shared" si="33"/>
        <v>Plinto_01</v>
      </c>
      <c r="CM19" s="5">
        <f t="shared" si="34"/>
        <v>28</v>
      </c>
      <c r="CN19" s="5" t="str">
        <f t="shared" si="35"/>
        <v>Slv 17</v>
      </c>
      <c r="CO19" s="5">
        <f t="shared" si="36"/>
        <v>1003.5</v>
      </c>
      <c r="CP19" s="58">
        <f t="shared" si="37"/>
        <v>1.8</v>
      </c>
      <c r="CQ19" s="58">
        <f t="shared" si="38"/>
        <v>11.9</v>
      </c>
      <c r="CR19" s="58">
        <f t="shared" si="39"/>
        <v>12</v>
      </c>
      <c r="CS19" s="58">
        <f t="shared" si="40"/>
        <v>41</v>
      </c>
      <c r="CT19" s="10">
        <f t="shared" si="41"/>
        <v>1</v>
      </c>
      <c r="CU19" s="10">
        <f t="shared" si="42"/>
        <v>1</v>
      </c>
      <c r="CV19" s="10">
        <f t="shared" si="43"/>
        <v>1</v>
      </c>
      <c r="CW19" s="9">
        <f t="shared" si="44"/>
        <v>8870.35</v>
      </c>
      <c r="CX19" s="9">
        <f t="shared" si="45"/>
        <v>-4.1399999999999997</v>
      </c>
      <c r="CY19" s="9">
        <f t="shared" si="46"/>
        <v>-130.56200000000001</v>
      </c>
      <c r="CZ19" s="9">
        <f t="shared" si="47"/>
        <v>-14.09</v>
      </c>
      <c r="DA19" s="9">
        <f t="shared" si="48"/>
        <v>16.287999999999997</v>
      </c>
      <c r="DB19" s="9">
        <f t="shared" si="49"/>
        <v>0</v>
      </c>
      <c r="DC19" s="5" t="str">
        <f t="shared" si="50"/>
        <v>SLV</v>
      </c>
      <c r="DF19" s="5">
        <f t="shared" si="51"/>
        <v>8</v>
      </c>
      <c r="DG19" s="5" t="str">
        <f t="shared" si="52"/>
        <v>28_Slv 17</v>
      </c>
      <c r="DH19" s="5">
        <f t="shared" si="53"/>
        <v>8</v>
      </c>
      <c r="DI19" s="5" t="str">
        <f t="shared" si="54"/>
        <v>Plinto_01</v>
      </c>
      <c r="DJ19" s="5">
        <f t="shared" si="55"/>
        <v>28</v>
      </c>
      <c r="DK19" s="5" t="str">
        <f t="shared" si="56"/>
        <v>Slv 17</v>
      </c>
      <c r="DL19" s="21">
        <f t="shared" si="57"/>
        <v>8870.35</v>
      </c>
      <c r="DM19" s="21">
        <f t="shared" si="58"/>
        <v>-4.1399999999999997</v>
      </c>
      <c r="DN19" s="21">
        <f t="shared" si="59"/>
        <v>-130.56200000000001</v>
      </c>
      <c r="DO19" s="21">
        <f t="shared" si="60"/>
        <v>-14.09</v>
      </c>
      <c r="DP19" s="21">
        <f t="shared" si="61"/>
        <v>16.287999999999997</v>
      </c>
      <c r="DQ19" s="21">
        <f t="shared" si="62"/>
        <v>0</v>
      </c>
      <c r="DT19" s="39">
        <f t="shared" si="65"/>
        <v>8</v>
      </c>
      <c r="DU19" s="38" t="str">
        <f t="shared" si="65"/>
        <v>28_Slv 17</v>
      </c>
      <c r="DV19" s="39">
        <f t="shared" si="66"/>
        <v>8870.35</v>
      </c>
      <c r="DW19" s="39">
        <f t="shared" si="63"/>
        <v>-4.1399999999999997</v>
      </c>
      <c r="DX19" s="39">
        <f t="shared" si="63"/>
        <v>-130.56200000000001</v>
      </c>
      <c r="DY19" s="39">
        <f t="shared" si="63"/>
        <v>-14.09</v>
      </c>
      <c r="DZ19" s="39">
        <f t="shared" si="63"/>
        <v>16.287999999999997</v>
      </c>
      <c r="EA19" s="39">
        <f t="shared" si="63"/>
        <v>0</v>
      </c>
      <c r="EB19" s="45">
        <v>-1</v>
      </c>
    </row>
    <row r="20" spans="4:132" x14ac:dyDescent="0.2">
      <c r="D20" s="19" t="s">
        <v>21</v>
      </c>
      <c r="E20" s="8"/>
      <c r="F20" s="8"/>
      <c r="G20" s="8"/>
      <c r="H20" s="8"/>
      <c r="I20" s="8"/>
      <c r="J20" s="8"/>
      <c r="L20" s="45">
        <v>9</v>
      </c>
      <c r="M20" s="45" t="s">
        <v>98</v>
      </c>
      <c r="N20" s="45">
        <v>28</v>
      </c>
      <c r="O20" s="45" t="s">
        <v>136</v>
      </c>
      <c r="P20" s="45">
        <v>-6886.95</v>
      </c>
      <c r="Q20" s="45">
        <v>-5.33</v>
      </c>
      <c r="R20" s="45">
        <v>-2.87</v>
      </c>
      <c r="S20" s="45">
        <v>0</v>
      </c>
      <c r="T20" s="45">
        <v>45.87</v>
      </c>
      <c r="U20" s="45">
        <v>122.85</v>
      </c>
      <c r="W20" s="45" t="s">
        <v>136</v>
      </c>
      <c r="X20" s="45" t="s">
        <v>24</v>
      </c>
      <c r="AK20" s="19" t="s">
        <v>21</v>
      </c>
      <c r="AL20" s="8"/>
      <c r="AM20" s="8"/>
      <c r="AN20" s="8"/>
      <c r="AO20" s="8"/>
      <c r="AS20" s="5">
        <f t="shared" si="64"/>
        <v>9</v>
      </c>
      <c r="AT20" s="9" t="str">
        <f t="shared" si="3"/>
        <v>28_Slv 5</v>
      </c>
      <c r="AU20" s="13">
        <f t="shared" si="4"/>
        <v>9</v>
      </c>
      <c r="AV20" s="13" t="str">
        <f t="shared" si="5"/>
        <v>Plinto_01</v>
      </c>
      <c r="AW20" s="13">
        <f t="shared" si="6"/>
        <v>28</v>
      </c>
      <c r="AX20" s="13" t="str">
        <f t="shared" si="7"/>
        <v>Slv 5</v>
      </c>
      <c r="AY20" s="13">
        <f t="shared" si="8"/>
        <v>-6886.95</v>
      </c>
      <c r="AZ20" s="13">
        <f t="shared" si="9"/>
        <v>-5.33</v>
      </c>
      <c r="BA20" s="13">
        <f t="shared" si="10"/>
        <v>-2.87</v>
      </c>
      <c r="BB20" s="13">
        <f t="shared" si="11"/>
        <v>0</v>
      </c>
      <c r="BC20" s="13">
        <f t="shared" si="12"/>
        <v>45.87</v>
      </c>
      <c r="BD20" s="13">
        <f t="shared" si="13"/>
        <v>122.85</v>
      </c>
      <c r="BE20" s="12" t="str">
        <f t="shared" si="14"/>
        <v>SLV</v>
      </c>
      <c r="BG20" s="8" t="str">
        <f t="shared" si="15"/>
        <v>Slv 5</v>
      </c>
      <c r="BH20" s="8" t="str">
        <f t="shared" si="16"/>
        <v>SLV</v>
      </c>
      <c r="BK20" s="19" t="s">
        <v>20</v>
      </c>
      <c r="BT20" s="5">
        <f t="shared" si="17"/>
        <v>9</v>
      </c>
      <c r="BU20" s="5" t="str">
        <f t="shared" si="18"/>
        <v>28_Slv 5</v>
      </c>
      <c r="BV20" s="5">
        <f t="shared" si="19"/>
        <v>9</v>
      </c>
      <c r="BW20" s="5" t="str">
        <f t="shared" si="20"/>
        <v>Plinto_01</v>
      </c>
      <c r="BX20" s="5">
        <f t="shared" si="21"/>
        <v>28</v>
      </c>
      <c r="BY20" s="5" t="str">
        <f t="shared" si="22"/>
        <v>Slv 5</v>
      </c>
      <c r="BZ20" s="9">
        <f t="shared" si="23"/>
        <v>6886.95</v>
      </c>
      <c r="CA20" s="9">
        <f t="shared" si="24"/>
        <v>2.87</v>
      </c>
      <c r="CB20" s="9">
        <f t="shared" si="25"/>
        <v>45.87</v>
      </c>
      <c r="CC20" s="9">
        <f t="shared" si="26"/>
        <v>5.33</v>
      </c>
      <c r="CD20" s="9">
        <f t="shared" si="27"/>
        <v>-122.85</v>
      </c>
      <c r="CE20" s="9">
        <f t="shared" si="28"/>
        <v>0</v>
      </c>
      <c r="CF20" s="5" t="str">
        <f t="shared" si="29"/>
        <v>SLV</v>
      </c>
      <c r="CI20" s="5">
        <f t="shared" si="30"/>
        <v>9</v>
      </c>
      <c r="CJ20" s="5" t="str">
        <f t="shared" si="31"/>
        <v>28_Slv 5</v>
      </c>
      <c r="CK20" s="5">
        <f t="shared" si="32"/>
        <v>9</v>
      </c>
      <c r="CL20" s="5" t="str">
        <f t="shared" si="33"/>
        <v>Plinto_01</v>
      </c>
      <c r="CM20" s="5">
        <f t="shared" si="34"/>
        <v>28</v>
      </c>
      <c r="CN20" s="5" t="str">
        <f t="shared" si="35"/>
        <v>Slv 5</v>
      </c>
      <c r="CO20" s="5">
        <f t="shared" si="36"/>
        <v>1003.5</v>
      </c>
      <c r="CP20" s="58">
        <f t="shared" si="37"/>
        <v>1.8</v>
      </c>
      <c r="CQ20" s="58">
        <f t="shared" si="38"/>
        <v>11.9</v>
      </c>
      <c r="CR20" s="58">
        <f t="shared" si="39"/>
        <v>12</v>
      </c>
      <c r="CS20" s="58">
        <f t="shared" si="40"/>
        <v>41</v>
      </c>
      <c r="CT20" s="10">
        <f t="shared" si="41"/>
        <v>1</v>
      </c>
      <c r="CU20" s="10">
        <f t="shared" si="42"/>
        <v>1</v>
      </c>
      <c r="CV20" s="10">
        <f t="shared" si="43"/>
        <v>1</v>
      </c>
      <c r="CW20" s="9">
        <f t="shared" si="44"/>
        <v>8870.35</v>
      </c>
      <c r="CX20" s="9">
        <f t="shared" si="45"/>
        <v>2.87</v>
      </c>
      <c r="CY20" s="9">
        <f t="shared" si="46"/>
        <v>51.036000000000001</v>
      </c>
      <c r="CZ20" s="9">
        <f t="shared" si="47"/>
        <v>5.33</v>
      </c>
      <c r="DA20" s="9">
        <f t="shared" si="48"/>
        <v>-113.256</v>
      </c>
      <c r="DB20" s="9">
        <f t="shared" si="49"/>
        <v>0</v>
      </c>
      <c r="DC20" s="5" t="str">
        <f t="shared" si="50"/>
        <v>SLV</v>
      </c>
      <c r="DF20" s="5">
        <f t="shared" si="51"/>
        <v>9</v>
      </c>
      <c r="DG20" s="5" t="str">
        <f t="shared" si="52"/>
        <v>28_Slv 5</v>
      </c>
      <c r="DH20" s="5">
        <f t="shared" si="53"/>
        <v>9</v>
      </c>
      <c r="DI20" s="5" t="str">
        <f t="shared" si="54"/>
        <v>Plinto_01</v>
      </c>
      <c r="DJ20" s="5">
        <f t="shared" si="55"/>
        <v>28</v>
      </c>
      <c r="DK20" s="5" t="str">
        <f t="shared" si="56"/>
        <v>Slv 5</v>
      </c>
      <c r="DL20" s="21">
        <f t="shared" si="57"/>
        <v>8870.35</v>
      </c>
      <c r="DM20" s="21">
        <f t="shared" si="58"/>
        <v>2.87</v>
      </c>
      <c r="DN20" s="21">
        <f t="shared" si="59"/>
        <v>51.036000000000001</v>
      </c>
      <c r="DO20" s="21">
        <f t="shared" si="60"/>
        <v>5.33</v>
      </c>
      <c r="DP20" s="21">
        <f t="shared" si="61"/>
        <v>-113.256</v>
      </c>
      <c r="DQ20" s="21">
        <f t="shared" si="62"/>
        <v>0</v>
      </c>
      <c r="DT20" s="39">
        <f t="shared" si="65"/>
        <v>9</v>
      </c>
      <c r="DU20" s="38" t="str">
        <f t="shared" si="65"/>
        <v>28_Slv 5</v>
      </c>
      <c r="DV20" s="39">
        <f t="shared" si="66"/>
        <v>8870.35</v>
      </c>
      <c r="DW20" s="39">
        <f t="shared" si="63"/>
        <v>2.87</v>
      </c>
      <c r="DX20" s="39">
        <f t="shared" si="63"/>
        <v>51.036000000000001</v>
      </c>
      <c r="DY20" s="39">
        <f t="shared" si="63"/>
        <v>5.33</v>
      </c>
      <c r="DZ20" s="39">
        <f t="shared" si="63"/>
        <v>-113.256</v>
      </c>
      <c r="EA20" s="39">
        <f t="shared" si="63"/>
        <v>0</v>
      </c>
      <c r="EB20" s="45">
        <v>-1</v>
      </c>
    </row>
    <row r="21" spans="4:132" x14ac:dyDescent="0.2">
      <c r="D21" s="15" t="s">
        <v>19</v>
      </c>
      <c r="E21" s="56">
        <v>1.3</v>
      </c>
      <c r="F21" s="8"/>
      <c r="G21" s="8"/>
      <c r="H21" s="8"/>
      <c r="I21" s="8"/>
      <c r="J21" s="8"/>
      <c r="L21" s="45">
        <v>10</v>
      </c>
      <c r="M21" s="45" t="s">
        <v>98</v>
      </c>
      <c r="N21" s="45">
        <v>28</v>
      </c>
      <c r="O21" s="45" t="s">
        <v>135</v>
      </c>
      <c r="P21" s="45">
        <v>-6886.95</v>
      </c>
      <c r="Q21" s="45">
        <v>5.33</v>
      </c>
      <c r="R21" s="45">
        <v>2.86</v>
      </c>
      <c r="S21" s="45">
        <v>0</v>
      </c>
      <c r="T21" s="45">
        <v>-45.87</v>
      </c>
      <c r="U21" s="45">
        <v>-122.44</v>
      </c>
      <c r="W21" s="45" t="s">
        <v>135</v>
      </c>
      <c r="X21" s="45" t="s">
        <v>24</v>
      </c>
      <c r="AK21" s="15" t="s">
        <v>19</v>
      </c>
      <c r="AL21" s="14">
        <f t="shared" ref="AL21:AL27" si="68">E21</f>
        <v>1.3</v>
      </c>
      <c r="AM21" s="8"/>
      <c r="AN21" s="8"/>
      <c r="AO21" s="8"/>
      <c r="AS21" s="5">
        <f t="shared" si="64"/>
        <v>10</v>
      </c>
      <c r="AT21" s="9" t="str">
        <f t="shared" si="3"/>
        <v>28_Slv 21</v>
      </c>
      <c r="AU21" s="13">
        <f t="shared" si="4"/>
        <v>10</v>
      </c>
      <c r="AV21" s="13" t="str">
        <f t="shared" si="5"/>
        <v>Plinto_01</v>
      </c>
      <c r="AW21" s="13">
        <f t="shared" si="6"/>
        <v>28</v>
      </c>
      <c r="AX21" s="13" t="str">
        <f t="shared" si="7"/>
        <v>Slv 21</v>
      </c>
      <c r="AY21" s="13">
        <f t="shared" si="8"/>
        <v>-6886.95</v>
      </c>
      <c r="AZ21" s="13">
        <f t="shared" si="9"/>
        <v>5.33</v>
      </c>
      <c r="BA21" s="13">
        <f t="shared" si="10"/>
        <v>2.86</v>
      </c>
      <c r="BB21" s="13">
        <f t="shared" si="11"/>
        <v>0</v>
      </c>
      <c r="BC21" s="13">
        <f t="shared" si="12"/>
        <v>-45.87</v>
      </c>
      <c r="BD21" s="13">
        <f t="shared" si="13"/>
        <v>-122.44</v>
      </c>
      <c r="BE21" s="12" t="str">
        <f t="shared" si="14"/>
        <v>SLV</v>
      </c>
      <c r="BG21" s="8" t="str">
        <f t="shared" si="15"/>
        <v>Slv 21</v>
      </c>
      <c r="BH21" s="8" t="str">
        <f t="shared" si="16"/>
        <v>SLV</v>
      </c>
      <c r="BK21" s="11" t="s">
        <v>18</v>
      </c>
      <c r="BL21" s="18" t="s">
        <v>17</v>
      </c>
      <c r="BM21" s="18" t="s">
        <v>16</v>
      </c>
      <c r="BN21" s="18" t="s">
        <v>15</v>
      </c>
      <c r="BO21" s="18" t="s">
        <v>14</v>
      </c>
      <c r="BP21" s="18" t="s">
        <v>13</v>
      </c>
      <c r="BQ21" s="18" t="s">
        <v>12</v>
      </c>
      <c r="BT21" s="5">
        <f t="shared" si="17"/>
        <v>10</v>
      </c>
      <c r="BU21" s="5" t="str">
        <f t="shared" si="18"/>
        <v>28_Slv 21</v>
      </c>
      <c r="BV21" s="5">
        <f t="shared" si="19"/>
        <v>10</v>
      </c>
      <c r="BW21" s="5" t="str">
        <f t="shared" si="20"/>
        <v>Plinto_01</v>
      </c>
      <c r="BX21" s="5">
        <f t="shared" si="21"/>
        <v>28</v>
      </c>
      <c r="BY21" s="5" t="str">
        <f t="shared" si="22"/>
        <v>Slv 21</v>
      </c>
      <c r="BZ21" s="9">
        <f t="shared" si="23"/>
        <v>6886.95</v>
      </c>
      <c r="CA21" s="9">
        <f t="shared" si="24"/>
        <v>-2.86</v>
      </c>
      <c r="CB21" s="9">
        <f t="shared" si="25"/>
        <v>-45.87</v>
      </c>
      <c r="CC21" s="9">
        <f t="shared" si="26"/>
        <v>-5.33</v>
      </c>
      <c r="CD21" s="9">
        <f t="shared" si="27"/>
        <v>122.44</v>
      </c>
      <c r="CE21" s="9">
        <f t="shared" si="28"/>
        <v>0</v>
      </c>
      <c r="CF21" s="5" t="str">
        <f t="shared" si="29"/>
        <v>SLV</v>
      </c>
      <c r="CI21" s="5">
        <f t="shared" si="30"/>
        <v>10</v>
      </c>
      <c r="CJ21" s="5" t="str">
        <f t="shared" si="31"/>
        <v>28_Slv 21</v>
      </c>
      <c r="CK21" s="5">
        <f t="shared" si="32"/>
        <v>10</v>
      </c>
      <c r="CL21" s="5" t="str">
        <f t="shared" si="33"/>
        <v>Plinto_01</v>
      </c>
      <c r="CM21" s="5">
        <f t="shared" si="34"/>
        <v>28</v>
      </c>
      <c r="CN21" s="5" t="str">
        <f t="shared" si="35"/>
        <v>Slv 21</v>
      </c>
      <c r="CO21" s="5">
        <f t="shared" si="36"/>
        <v>1003.5</v>
      </c>
      <c r="CP21" s="58">
        <f t="shared" si="37"/>
        <v>1.8</v>
      </c>
      <c r="CQ21" s="58">
        <f t="shared" si="38"/>
        <v>11.9</v>
      </c>
      <c r="CR21" s="58">
        <f t="shared" si="39"/>
        <v>12</v>
      </c>
      <c r="CS21" s="58">
        <f t="shared" si="40"/>
        <v>41</v>
      </c>
      <c r="CT21" s="10">
        <f t="shared" si="41"/>
        <v>1</v>
      </c>
      <c r="CU21" s="10">
        <f t="shared" si="42"/>
        <v>1</v>
      </c>
      <c r="CV21" s="10">
        <f t="shared" si="43"/>
        <v>1</v>
      </c>
      <c r="CW21" s="9">
        <f t="shared" si="44"/>
        <v>8870.35</v>
      </c>
      <c r="CX21" s="9">
        <f t="shared" si="45"/>
        <v>-2.86</v>
      </c>
      <c r="CY21" s="9">
        <f t="shared" si="46"/>
        <v>-51.018000000000001</v>
      </c>
      <c r="CZ21" s="9">
        <f t="shared" si="47"/>
        <v>-5.33</v>
      </c>
      <c r="DA21" s="9">
        <f t="shared" si="48"/>
        <v>112.846</v>
      </c>
      <c r="DB21" s="9">
        <f t="shared" si="49"/>
        <v>0</v>
      </c>
      <c r="DC21" s="5" t="str">
        <f t="shared" si="50"/>
        <v>SLV</v>
      </c>
      <c r="DF21" s="5">
        <f t="shared" si="51"/>
        <v>10</v>
      </c>
      <c r="DG21" s="5" t="str">
        <f t="shared" si="52"/>
        <v>28_Slv 21</v>
      </c>
      <c r="DH21" s="5">
        <f t="shared" si="53"/>
        <v>10</v>
      </c>
      <c r="DI21" s="5" t="str">
        <f t="shared" si="54"/>
        <v>Plinto_01</v>
      </c>
      <c r="DJ21" s="5">
        <f t="shared" si="55"/>
        <v>28</v>
      </c>
      <c r="DK21" s="5" t="str">
        <f t="shared" si="56"/>
        <v>Slv 21</v>
      </c>
      <c r="DL21" s="21">
        <f t="shared" si="57"/>
        <v>8870.35</v>
      </c>
      <c r="DM21" s="21">
        <f t="shared" si="58"/>
        <v>-2.86</v>
      </c>
      <c r="DN21" s="21">
        <f t="shared" si="59"/>
        <v>-51.018000000000001</v>
      </c>
      <c r="DO21" s="21">
        <f t="shared" si="60"/>
        <v>-5.33</v>
      </c>
      <c r="DP21" s="21">
        <f t="shared" si="61"/>
        <v>112.846</v>
      </c>
      <c r="DQ21" s="21">
        <f t="shared" si="62"/>
        <v>0</v>
      </c>
      <c r="DT21" s="39">
        <f t="shared" si="65"/>
        <v>10</v>
      </c>
      <c r="DU21" s="38" t="str">
        <f t="shared" si="65"/>
        <v>28_Slv 21</v>
      </c>
      <c r="DV21" s="39">
        <f t="shared" si="66"/>
        <v>8870.35</v>
      </c>
      <c r="DW21" s="39">
        <f t="shared" si="63"/>
        <v>-2.86</v>
      </c>
      <c r="DX21" s="39">
        <f t="shared" si="63"/>
        <v>-51.018000000000001</v>
      </c>
      <c r="DY21" s="39">
        <f t="shared" si="63"/>
        <v>-5.33</v>
      </c>
      <c r="DZ21" s="39">
        <f t="shared" si="63"/>
        <v>112.846</v>
      </c>
      <c r="EA21" s="39">
        <f t="shared" si="63"/>
        <v>0</v>
      </c>
      <c r="EB21" s="45">
        <v>-1</v>
      </c>
    </row>
    <row r="22" spans="4:132" x14ac:dyDescent="0.2">
      <c r="D22" s="15" t="s">
        <v>11</v>
      </c>
      <c r="E22" s="56">
        <v>1</v>
      </c>
      <c r="F22" s="8"/>
      <c r="G22" s="8"/>
      <c r="H22" s="8"/>
      <c r="I22" s="8"/>
      <c r="J22" s="8"/>
      <c r="L22" s="45">
        <v>11</v>
      </c>
      <c r="M22" s="45" t="s">
        <v>155</v>
      </c>
      <c r="N22" s="45">
        <v>28</v>
      </c>
      <c r="O22" s="45" t="s">
        <v>156</v>
      </c>
      <c r="P22" s="45">
        <v>-6886.95</v>
      </c>
      <c r="Q22" s="45">
        <v>5.33</v>
      </c>
      <c r="R22" s="45">
        <v>2.86</v>
      </c>
      <c r="S22" s="45">
        <v>0</v>
      </c>
      <c r="T22" s="45">
        <v>-45.87</v>
      </c>
      <c r="U22" s="45">
        <v>-122.44</v>
      </c>
      <c r="W22" s="45" t="s">
        <v>156</v>
      </c>
      <c r="X22" s="45" t="s">
        <v>24</v>
      </c>
      <c r="AK22" s="15" t="s">
        <v>11</v>
      </c>
      <c r="AL22" s="14">
        <f t="shared" si="68"/>
        <v>1</v>
      </c>
      <c r="AM22" s="8"/>
      <c r="AN22" s="8"/>
      <c r="AO22" s="8"/>
      <c r="AS22" s="5">
        <f t="shared" si="64"/>
        <v>11</v>
      </c>
      <c r="AT22" s="9" t="str">
        <f t="shared" si="3"/>
        <v>28_Slv 22</v>
      </c>
      <c r="AU22" s="13">
        <f t="shared" ref="AU22:AU23" si="69">L22</f>
        <v>11</v>
      </c>
      <c r="AV22" s="13" t="str">
        <f t="shared" ref="AV22:AV23" si="70">M22</f>
        <v>Plinto_02</v>
      </c>
      <c r="AW22" s="13">
        <f t="shared" ref="AW22:AW23" si="71">N22</f>
        <v>28</v>
      </c>
      <c r="AX22" s="13" t="str">
        <f t="shared" ref="AX22:AX23" si="72">O22</f>
        <v>Slv 22</v>
      </c>
      <c r="AY22" s="13">
        <f t="shared" ref="AY22:AY23" si="73">P22</f>
        <v>-6886.95</v>
      </c>
      <c r="AZ22" s="13">
        <f t="shared" ref="AZ22:AZ23" si="74">Q22</f>
        <v>5.33</v>
      </c>
      <c r="BA22" s="13">
        <f t="shared" ref="BA22:BA23" si="75">R22</f>
        <v>2.86</v>
      </c>
      <c r="BB22" s="13">
        <f t="shared" ref="BB22:BB23" si="76">S22</f>
        <v>0</v>
      </c>
      <c r="BC22" s="13">
        <f t="shared" ref="BC22:BC23" si="77">T22</f>
        <v>-45.87</v>
      </c>
      <c r="BD22" s="13">
        <f t="shared" ref="BD22:BD23" si="78">U22</f>
        <v>-122.44</v>
      </c>
      <c r="BE22" s="12" t="str">
        <f t="shared" si="14"/>
        <v>SLV</v>
      </c>
      <c r="BG22" s="8" t="str">
        <f t="shared" ref="BG22:BG23" si="79">W22</f>
        <v>Slv 22</v>
      </c>
      <c r="BH22" s="8" t="str">
        <f t="shared" ref="BH22:BH23" si="80">X22</f>
        <v>SLV</v>
      </c>
      <c r="BK22" s="11"/>
      <c r="BL22" s="9">
        <f t="shared" ref="BL22:BQ23" si="81">IF($AT$6="GSA",BL11,IF($AT$6="MIDAS",BL16))</f>
        <v>-1</v>
      </c>
      <c r="BM22" s="9">
        <f t="shared" si="81"/>
        <v>-1</v>
      </c>
      <c r="BN22" s="9">
        <f t="shared" si="81"/>
        <v>1</v>
      </c>
      <c r="BO22" s="9">
        <f t="shared" si="81"/>
        <v>-1</v>
      </c>
      <c r="BP22" s="9">
        <f t="shared" si="81"/>
        <v>-1</v>
      </c>
      <c r="BQ22" s="9">
        <f t="shared" si="81"/>
        <v>-1</v>
      </c>
      <c r="BT22" s="5">
        <f t="shared" ref="BT22:BT23" si="82">AS22</f>
        <v>11</v>
      </c>
      <c r="BU22" s="5" t="str">
        <f t="shared" ref="BU22:BU23" si="83">AT22</f>
        <v>28_Slv 22</v>
      </c>
      <c r="BV22" s="5">
        <f t="shared" ref="BV22:BV23" si="84">AU22</f>
        <v>11</v>
      </c>
      <c r="BW22" s="5" t="str">
        <f t="shared" ref="BW22:BW23" si="85">AV22</f>
        <v>Plinto_02</v>
      </c>
      <c r="BX22" s="5">
        <f t="shared" ref="BX22:BX23" si="86">AW22</f>
        <v>28</v>
      </c>
      <c r="BY22" s="5" t="str">
        <f t="shared" ref="BY22:BY23" si="87">AX22</f>
        <v>Slv 22</v>
      </c>
      <c r="BZ22" s="9">
        <f t="shared" ref="BZ22:BZ23" si="88">INDEX($AY$12:$BD$203,MATCH($BU22,$AT$12:$AT$203,0),MATCH(BU$7,$AY$11:$BD$11,0))*BU$6</f>
        <v>6886.95</v>
      </c>
      <c r="CA22" s="9">
        <f t="shared" ref="CA22:CA23" si="89">INDEX($AY$12:$BD$203,MATCH($BU22,$AT$12:$AT$203,0),MATCH(BV$7,$AY$11:$BD$11,0))*BV$6</f>
        <v>-2.86</v>
      </c>
      <c r="CB22" s="9">
        <f t="shared" ref="CB22:CB23" si="90">INDEX($AY$12:$BD$203,MATCH($BU22,$AT$12:$AT$203,0),MATCH(BW$7,$AY$11:$BD$11,0))*BW$6</f>
        <v>-45.87</v>
      </c>
      <c r="CC22" s="9">
        <f t="shared" ref="CC22:CC23" si="91">INDEX($AY$12:$BD$203,MATCH($BU22,$AT$12:$AT$203,0),MATCH(BX$7,$AY$11:$BD$11,0))*BX$6</f>
        <v>-5.33</v>
      </c>
      <c r="CD22" s="9">
        <f t="shared" ref="CD22:CD23" si="92">INDEX($AY$12:$BD$203,MATCH($BU22,$AT$12:$AT$203,0),MATCH(BY$7,$AY$11:$BD$11,0))*BY$6</f>
        <v>122.44</v>
      </c>
      <c r="CE22" s="9">
        <f t="shared" ref="CE22:CE23" si="93">INDEX($AY$12:$BD$203,MATCH($BU22,$AT$12:$AT$203,0),MATCH(BZ$7,$AY$11:$BD$11,0))*BZ$6</f>
        <v>0</v>
      </c>
      <c r="CF22" s="5" t="str">
        <f t="shared" si="29"/>
        <v>SLV</v>
      </c>
      <c r="CI22" s="5">
        <f t="shared" si="30"/>
        <v>11</v>
      </c>
      <c r="CJ22" s="5" t="str">
        <f t="shared" ref="CJ22:CJ23" si="94">BU22</f>
        <v>28_Slv 22</v>
      </c>
      <c r="CK22" s="5">
        <f t="shared" ref="CK22:CK23" si="95">BV22</f>
        <v>11</v>
      </c>
      <c r="CL22" s="5" t="str">
        <f t="shared" ref="CL22:CL23" si="96">BW22</f>
        <v>Plinto_02</v>
      </c>
      <c r="CM22" s="5">
        <f t="shared" ref="CM22:CM23" si="97">BX22</f>
        <v>28</v>
      </c>
      <c r="CN22" s="5" t="str">
        <f t="shared" ref="CN22:CN23" si="98">BY22</f>
        <v>Slv 22</v>
      </c>
      <c r="CO22" s="5">
        <f t="shared" si="36"/>
        <v>1003.5</v>
      </c>
      <c r="CP22" s="58">
        <f t="shared" si="37"/>
        <v>1.8</v>
      </c>
      <c r="CQ22" s="58">
        <f t="shared" si="38"/>
        <v>11.9</v>
      </c>
      <c r="CR22" s="58">
        <f t="shared" si="39"/>
        <v>12</v>
      </c>
      <c r="CS22" s="58">
        <f t="shared" si="40"/>
        <v>41</v>
      </c>
      <c r="CT22" s="10">
        <f t="shared" ref="CT22:CT23" si="99">IF(DC22="SLU",$AL$21,$AL$22)</f>
        <v>1</v>
      </c>
      <c r="CU22" s="10">
        <f t="shared" ref="CU22:CU23" si="100">IF(DC22="SLU",$AL$23,$AL$24)</f>
        <v>1</v>
      </c>
      <c r="CV22" s="10">
        <f t="shared" ref="CV22:CV23" si="101">IF(DC22="SLU",$AL$25,$AL$26)</f>
        <v>1</v>
      </c>
      <c r="CW22" s="9">
        <f t="shared" ref="CW22:CW23" si="102">BZ22+CT22*CO22+CQ22*CS22*CU22+CR22*CS22*CV22</f>
        <v>8870.35</v>
      </c>
      <c r="CX22" s="9">
        <f t="shared" ref="CX22:CX23" si="103">CA22</f>
        <v>-2.86</v>
      </c>
      <c r="CY22" s="9">
        <f t="shared" ref="CY22:CY23" si="104">CB22+CA22*CP22</f>
        <v>-51.018000000000001</v>
      </c>
      <c r="CZ22" s="9">
        <f t="shared" ref="CZ22:CZ23" si="105">CC22</f>
        <v>-5.33</v>
      </c>
      <c r="DA22" s="9">
        <f t="shared" ref="DA22:DA23" si="106">CD22+CC22*CP22</f>
        <v>112.846</v>
      </c>
      <c r="DB22" s="9">
        <f t="shared" ref="DB22:DB23" si="107">CE22</f>
        <v>0</v>
      </c>
      <c r="DC22" s="5" t="str">
        <f t="shared" si="50"/>
        <v>SLV</v>
      </c>
      <c r="DF22" s="5">
        <f t="shared" ref="DF22:DF23" si="108">CI22</f>
        <v>11</v>
      </c>
      <c r="DG22" s="5" t="str">
        <f t="shared" ref="DG22:DG23" si="109">CJ22</f>
        <v>28_Slv 22</v>
      </c>
      <c r="DH22" s="5">
        <f t="shared" ref="DH22:DH23" si="110">CK22</f>
        <v>11</v>
      </c>
      <c r="DI22" s="5" t="str">
        <f t="shared" ref="DI22:DI23" si="111">CL22</f>
        <v>Plinto_02</v>
      </c>
      <c r="DJ22" s="5">
        <f t="shared" ref="DJ22:DJ23" si="112">CM22</f>
        <v>28</v>
      </c>
      <c r="DK22" s="5" t="str">
        <f t="shared" ref="DK22:DK23" si="113">CN22</f>
        <v>Slv 22</v>
      </c>
      <c r="DL22" s="21">
        <f t="shared" ref="DL22:DL23" si="114">CW22*$AL$27</f>
        <v>8870.35</v>
      </c>
      <c r="DM22" s="21">
        <f t="shared" ref="DM22:DM23" si="115">CX22*$AL$27</f>
        <v>-2.86</v>
      </c>
      <c r="DN22" s="21">
        <f t="shared" ref="DN22:DN23" si="116">CY22*$AL$27</f>
        <v>-51.018000000000001</v>
      </c>
      <c r="DO22" s="21">
        <f t="shared" ref="DO22:DO23" si="117">CZ22*$AL$27</f>
        <v>-5.33</v>
      </c>
      <c r="DP22" s="21">
        <f t="shared" ref="DP22:DP23" si="118">DA22*$AL$27</f>
        <v>112.846</v>
      </c>
      <c r="DQ22" s="21">
        <f t="shared" ref="DQ22:DQ23" si="119">DB22*$AL$27</f>
        <v>0</v>
      </c>
      <c r="DT22" s="39">
        <f t="shared" si="65"/>
        <v>11</v>
      </c>
      <c r="DU22" s="38" t="str">
        <f t="shared" ref="DU22:DU23" si="120">DG22</f>
        <v>28_Slv 22</v>
      </c>
      <c r="DV22" s="39">
        <f t="shared" ref="DV22:DV23" si="121">DL22</f>
        <v>8870.35</v>
      </c>
      <c r="DW22" s="39">
        <f t="shared" ref="DW22:DW23" si="122">DM22</f>
        <v>-2.86</v>
      </c>
      <c r="DX22" s="39">
        <f t="shared" ref="DX22:DX23" si="123">DN22</f>
        <v>-51.018000000000001</v>
      </c>
      <c r="DY22" s="39">
        <f t="shared" ref="DY22:DY23" si="124">DO22</f>
        <v>-5.33</v>
      </c>
      <c r="DZ22" s="39">
        <f t="shared" ref="DZ22:DZ23" si="125">DP22</f>
        <v>112.846</v>
      </c>
      <c r="EA22" s="39">
        <f t="shared" ref="EA22:EA23" si="126">DQ22</f>
        <v>0</v>
      </c>
      <c r="EB22" s="45">
        <v>-1</v>
      </c>
    </row>
    <row r="23" spans="4:132" x14ac:dyDescent="0.2">
      <c r="D23" s="15" t="s">
        <v>134</v>
      </c>
      <c r="E23" s="57">
        <v>1.3</v>
      </c>
      <c r="F23" s="8"/>
      <c r="G23" s="8"/>
      <c r="H23" s="8"/>
      <c r="I23" s="8"/>
      <c r="J23" s="8"/>
      <c r="L23" s="45">
        <v>12</v>
      </c>
      <c r="M23" s="45" t="s">
        <v>157</v>
      </c>
      <c r="N23" s="45">
        <v>28</v>
      </c>
      <c r="O23" s="45" t="s">
        <v>158</v>
      </c>
      <c r="P23" s="45">
        <v>-6886.95</v>
      </c>
      <c r="Q23" s="45">
        <v>5.33</v>
      </c>
      <c r="R23" s="45">
        <v>2.86</v>
      </c>
      <c r="S23" s="45">
        <v>0</v>
      </c>
      <c r="T23" s="45">
        <v>-45.87</v>
      </c>
      <c r="U23" s="45">
        <v>-122.44</v>
      </c>
      <c r="W23" s="45" t="s">
        <v>158</v>
      </c>
      <c r="X23" s="45" t="s">
        <v>24</v>
      </c>
      <c r="AK23" s="15" t="s">
        <v>134</v>
      </c>
      <c r="AL23" s="14">
        <f t="shared" si="68"/>
        <v>1.3</v>
      </c>
      <c r="AM23" s="8"/>
      <c r="AN23" s="8"/>
      <c r="AO23" s="8"/>
      <c r="AS23" s="5">
        <f t="shared" si="64"/>
        <v>12</v>
      </c>
      <c r="AT23" s="9" t="str">
        <f t="shared" si="3"/>
        <v>28_Slv 23</v>
      </c>
      <c r="AU23" s="13">
        <f t="shared" si="69"/>
        <v>12</v>
      </c>
      <c r="AV23" s="13" t="str">
        <f t="shared" si="70"/>
        <v>Plinto_03</v>
      </c>
      <c r="AW23" s="13">
        <f t="shared" si="71"/>
        <v>28</v>
      </c>
      <c r="AX23" s="13" t="str">
        <f t="shared" si="72"/>
        <v>Slv 23</v>
      </c>
      <c r="AY23" s="13">
        <f t="shared" si="73"/>
        <v>-6886.95</v>
      </c>
      <c r="AZ23" s="13">
        <f t="shared" si="74"/>
        <v>5.33</v>
      </c>
      <c r="BA23" s="13">
        <f t="shared" si="75"/>
        <v>2.86</v>
      </c>
      <c r="BB23" s="13">
        <f t="shared" si="76"/>
        <v>0</v>
      </c>
      <c r="BC23" s="13">
        <f t="shared" si="77"/>
        <v>-45.87</v>
      </c>
      <c r="BD23" s="13">
        <f t="shared" si="78"/>
        <v>-122.44</v>
      </c>
      <c r="BE23" s="12" t="str">
        <f t="shared" si="14"/>
        <v>SLV</v>
      </c>
      <c r="BG23" s="8" t="str">
        <f t="shared" si="79"/>
        <v>Slv 23</v>
      </c>
      <c r="BH23" s="8" t="str">
        <f t="shared" si="80"/>
        <v>SLV</v>
      </c>
      <c r="BK23" s="11" t="s">
        <v>8</v>
      </c>
      <c r="BL23" s="9" t="str">
        <f t="shared" si="81"/>
        <v>Fx</v>
      </c>
      <c r="BM23" s="9" t="str">
        <f t="shared" si="81"/>
        <v>Fz</v>
      </c>
      <c r="BN23" s="9" t="str">
        <f t="shared" si="81"/>
        <v>Myy</v>
      </c>
      <c r="BO23" s="9" t="str">
        <f t="shared" si="81"/>
        <v>Fy</v>
      </c>
      <c r="BP23" s="9" t="str">
        <f t="shared" si="81"/>
        <v>Mzz</v>
      </c>
      <c r="BQ23" s="9" t="str">
        <f t="shared" si="81"/>
        <v>Mxx</v>
      </c>
      <c r="BT23" s="5">
        <f t="shared" si="82"/>
        <v>12</v>
      </c>
      <c r="BU23" s="5" t="str">
        <f t="shared" si="83"/>
        <v>28_Slv 23</v>
      </c>
      <c r="BV23" s="5">
        <f t="shared" si="84"/>
        <v>12</v>
      </c>
      <c r="BW23" s="5" t="str">
        <f t="shared" si="85"/>
        <v>Plinto_03</v>
      </c>
      <c r="BX23" s="5">
        <f t="shared" si="86"/>
        <v>28</v>
      </c>
      <c r="BY23" s="5" t="str">
        <f t="shared" si="87"/>
        <v>Slv 23</v>
      </c>
      <c r="BZ23" s="9">
        <f t="shared" si="88"/>
        <v>6886.95</v>
      </c>
      <c r="CA23" s="9">
        <f t="shared" si="89"/>
        <v>-2.86</v>
      </c>
      <c r="CB23" s="9">
        <f t="shared" si="90"/>
        <v>-45.87</v>
      </c>
      <c r="CC23" s="9">
        <f t="shared" si="91"/>
        <v>-5.33</v>
      </c>
      <c r="CD23" s="9">
        <f t="shared" si="92"/>
        <v>122.44</v>
      </c>
      <c r="CE23" s="9">
        <f t="shared" si="93"/>
        <v>0</v>
      </c>
      <c r="CF23" s="5" t="str">
        <f t="shared" si="29"/>
        <v>SLV</v>
      </c>
      <c r="CI23" s="5">
        <f t="shared" si="30"/>
        <v>12</v>
      </c>
      <c r="CJ23" s="5" t="str">
        <f t="shared" si="94"/>
        <v>28_Slv 23</v>
      </c>
      <c r="CK23" s="5">
        <f t="shared" si="95"/>
        <v>12</v>
      </c>
      <c r="CL23" s="5" t="str">
        <f t="shared" si="96"/>
        <v>Plinto_03</v>
      </c>
      <c r="CM23" s="5">
        <f t="shared" si="97"/>
        <v>28</v>
      </c>
      <c r="CN23" s="5" t="str">
        <f t="shared" si="98"/>
        <v>Slv 23</v>
      </c>
      <c r="CO23" s="5">
        <f t="shared" si="36"/>
        <v>1003.5</v>
      </c>
      <c r="CP23" s="58">
        <f t="shared" si="37"/>
        <v>1.8</v>
      </c>
      <c r="CQ23" s="58">
        <f t="shared" si="38"/>
        <v>11.9</v>
      </c>
      <c r="CR23" s="58">
        <f t="shared" si="39"/>
        <v>12</v>
      </c>
      <c r="CS23" s="58">
        <f t="shared" si="40"/>
        <v>41</v>
      </c>
      <c r="CT23" s="10">
        <f t="shared" si="99"/>
        <v>1</v>
      </c>
      <c r="CU23" s="10">
        <f t="shared" si="100"/>
        <v>1</v>
      </c>
      <c r="CV23" s="10">
        <f t="shared" si="101"/>
        <v>1</v>
      </c>
      <c r="CW23" s="9">
        <f t="shared" si="102"/>
        <v>8870.35</v>
      </c>
      <c r="CX23" s="9">
        <f t="shared" si="103"/>
        <v>-2.86</v>
      </c>
      <c r="CY23" s="9">
        <f t="shared" si="104"/>
        <v>-51.018000000000001</v>
      </c>
      <c r="CZ23" s="9">
        <f t="shared" si="105"/>
        <v>-5.33</v>
      </c>
      <c r="DA23" s="9">
        <f t="shared" si="106"/>
        <v>112.846</v>
      </c>
      <c r="DB23" s="9">
        <f t="shared" si="107"/>
        <v>0</v>
      </c>
      <c r="DC23" s="5" t="str">
        <f t="shared" si="50"/>
        <v>SLV</v>
      </c>
      <c r="DF23" s="5">
        <f t="shared" si="108"/>
        <v>12</v>
      </c>
      <c r="DG23" s="5" t="str">
        <f t="shared" si="109"/>
        <v>28_Slv 23</v>
      </c>
      <c r="DH23" s="5">
        <f t="shared" si="110"/>
        <v>12</v>
      </c>
      <c r="DI23" s="5" t="str">
        <f t="shared" si="111"/>
        <v>Plinto_03</v>
      </c>
      <c r="DJ23" s="5">
        <f t="shared" si="112"/>
        <v>28</v>
      </c>
      <c r="DK23" s="5" t="str">
        <f t="shared" si="113"/>
        <v>Slv 23</v>
      </c>
      <c r="DL23" s="21">
        <f t="shared" si="114"/>
        <v>8870.35</v>
      </c>
      <c r="DM23" s="21">
        <f t="shared" si="115"/>
        <v>-2.86</v>
      </c>
      <c r="DN23" s="21">
        <f t="shared" si="116"/>
        <v>-51.018000000000001</v>
      </c>
      <c r="DO23" s="21">
        <f t="shared" si="117"/>
        <v>-5.33</v>
      </c>
      <c r="DP23" s="21">
        <f t="shared" si="118"/>
        <v>112.846</v>
      </c>
      <c r="DQ23" s="21">
        <f t="shared" si="119"/>
        <v>0</v>
      </c>
      <c r="DT23" s="39">
        <f t="shared" si="65"/>
        <v>12</v>
      </c>
      <c r="DU23" s="38" t="str">
        <f t="shared" si="120"/>
        <v>28_Slv 23</v>
      </c>
      <c r="DV23" s="39">
        <f t="shared" si="121"/>
        <v>8870.35</v>
      </c>
      <c r="DW23" s="39">
        <f t="shared" si="122"/>
        <v>-2.86</v>
      </c>
      <c r="DX23" s="39">
        <f t="shared" si="123"/>
        <v>-51.018000000000001</v>
      </c>
      <c r="DY23" s="39">
        <f t="shared" si="124"/>
        <v>-5.33</v>
      </c>
      <c r="DZ23" s="39">
        <f t="shared" si="125"/>
        <v>112.846</v>
      </c>
      <c r="EA23" s="39">
        <f t="shared" si="126"/>
        <v>0</v>
      </c>
      <c r="EB23" s="45">
        <v>-1</v>
      </c>
    </row>
    <row r="24" spans="4:132" x14ac:dyDescent="0.2">
      <c r="D24" s="15" t="s">
        <v>133</v>
      </c>
      <c r="E24" s="56">
        <v>1</v>
      </c>
      <c r="F24" s="8"/>
      <c r="G24" s="8"/>
      <c r="H24" s="8"/>
      <c r="I24" s="8"/>
      <c r="J24" s="8"/>
      <c r="Z24" s="5"/>
      <c r="AK24" s="15" t="s">
        <v>133</v>
      </c>
      <c r="AL24" s="14">
        <f t="shared" si="68"/>
        <v>1</v>
      </c>
      <c r="AM24" s="8"/>
      <c r="AN24" s="8"/>
      <c r="AO24" s="8"/>
      <c r="BE24" s="5"/>
      <c r="BJ24" s="5"/>
    </row>
    <row r="25" spans="4:132" x14ac:dyDescent="0.2">
      <c r="D25" s="15" t="s">
        <v>132</v>
      </c>
      <c r="E25" s="56">
        <v>1.5</v>
      </c>
      <c r="F25" s="8"/>
      <c r="G25" s="8"/>
      <c r="H25" s="8"/>
      <c r="I25" s="8"/>
      <c r="J25" s="8"/>
      <c r="Z25" s="5"/>
      <c r="AK25" s="15" t="s">
        <v>132</v>
      </c>
      <c r="AL25" s="14">
        <f t="shared" si="68"/>
        <v>1.5</v>
      </c>
      <c r="AM25" s="8"/>
      <c r="AN25" s="8"/>
      <c r="AO25" s="8"/>
      <c r="BE25" s="5"/>
      <c r="BJ25" s="5"/>
    </row>
    <row r="26" spans="4:132" x14ac:dyDescent="0.2">
      <c r="D26" s="15" t="s">
        <v>131</v>
      </c>
      <c r="E26" s="56">
        <v>1</v>
      </c>
      <c r="F26" s="8"/>
      <c r="G26" s="8"/>
      <c r="H26" s="8"/>
      <c r="I26" s="8"/>
      <c r="J26" s="8"/>
      <c r="Z26" s="5"/>
      <c r="AK26" s="15" t="s">
        <v>131</v>
      </c>
      <c r="AL26" s="14">
        <f t="shared" si="68"/>
        <v>1</v>
      </c>
      <c r="AM26" s="8"/>
      <c r="AN26" s="8"/>
      <c r="AO26" s="8"/>
      <c r="BE26" s="5"/>
      <c r="BJ26" s="5"/>
      <c r="DW26" s="38"/>
    </row>
    <row r="27" spans="4:132" x14ac:dyDescent="0.2">
      <c r="D27" s="15" t="s">
        <v>9</v>
      </c>
      <c r="E27" s="56">
        <v>1</v>
      </c>
      <c r="F27" s="8"/>
      <c r="G27" s="8"/>
      <c r="H27" s="8"/>
      <c r="I27" s="8"/>
      <c r="J27" s="8"/>
      <c r="Z27" s="5"/>
      <c r="AK27" s="15" t="s">
        <v>9</v>
      </c>
      <c r="AL27" s="14">
        <f t="shared" si="68"/>
        <v>1</v>
      </c>
      <c r="AM27" s="8"/>
      <c r="AN27" s="8"/>
      <c r="AO27" s="8"/>
      <c r="BE27" s="5"/>
      <c r="BJ27" s="5"/>
    </row>
    <row r="28" spans="4:132" x14ac:dyDescent="0.2">
      <c r="D28" s="8"/>
      <c r="E28" s="8"/>
      <c r="F28" s="8"/>
      <c r="G28" s="8"/>
      <c r="H28" s="8"/>
      <c r="I28" s="8"/>
      <c r="J28" s="8"/>
      <c r="Z28" s="5"/>
      <c r="AK28" s="8"/>
      <c r="AL28" s="8"/>
      <c r="AM28" s="8"/>
      <c r="AN28" s="8"/>
      <c r="AO28" s="8"/>
      <c r="BE28" s="5"/>
      <c r="BJ28" s="5"/>
    </row>
    <row r="29" spans="4:132" x14ac:dyDescent="0.2">
      <c r="D29" s="8"/>
      <c r="E29" s="8"/>
      <c r="F29" s="8"/>
      <c r="G29" s="8"/>
      <c r="H29" s="8"/>
      <c r="I29" s="8"/>
      <c r="J29" s="8"/>
      <c r="Z29" s="5"/>
      <c r="AK29" s="8"/>
      <c r="AL29" s="8"/>
      <c r="AM29" s="8"/>
      <c r="AN29" s="8"/>
      <c r="AO29" s="8"/>
      <c r="BE29" s="5"/>
      <c r="BJ29" s="5"/>
    </row>
    <row r="30" spans="4:132" x14ac:dyDescent="0.2">
      <c r="D30" s="8"/>
      <c r="E30" s="8"/>
      <c r="F30" s="8"/>
      <c r="G30" s="8"/>
      <c r="H30" s="8"/>
      <c r="I30" s="8"/>
      <c r="J30" s="8"/>
      <c r="Z30" s="5"/>
      <c r="AK30" s="8"/>
      <c r="AL30" s="8"/>
      <c r="AM30" s="8"/>
      <c r="AN30" s="8"/>
      <c r="AO30" s="8"/>
      <c r="BE30" s="5"/>
      <c r="BJ30" s="5"/>
    </row>
    <row r="31" spans="4:132" x14ac:dyDescent="0.2">
      <c r="D31" s="8"/>
      <c r="E31" s="8"/>
      <c r="F31" s="8"/>
      <c r="G31" s="8"/>
      <c r="H31" s="8"/>
      <c r="I31" s="8"/>
      <c r="J31" s="8"/>
      <c r="Z31" s="5"/>
      <c r="AK31" s="8"/>
      <c r="AL31" s="8"/>
      <c r="AM31" s="8"/>
      <c r="AN31" s="8"/>
      <c r="AO31" s="8"/>
      <c r="BE31" s="5"/>
      <c r="BJ31" s="5"/>
    </row>
    <row r="32" spans="4:132" x14ac:dyDescent="0.2">
      <c r="D32" s="8"/>
      <c r="E32" s="8"/>
      <c r="F32" s="8"/>
      <c r="G32" s="8"/>
      <c r="H32" s="8"/>
      <c r="I32" s="8"/>
      <c r="J32" s="8"/>
      <c r="Z32" s="5"/>
      <c r="AK32" s="8"/>
      <c r="AL32" s="8"/>
      <c r="AM32" s="8"/>
      <c r="AN32" s="8"/>
      <c r="AO32" s="8"/>
      <c r="BE32" s="5"/>
      <c r="BJ32" s="5"/>
    </row>
    <row r="33" spans="4:62" x14ac:dyDescent="0.2">
      <c r="G33" s="8"/>
      <c r="H33" s="8"/>
      <c r="I33" s="8"/>
      <c r="J33" s="8"/>
      <c r="Z33" s="5"/>
      <c r="AK33" s="8"/>
      <c r="AL33" s="8"/>
      <c r="AM33" s="8"/>
      <c r="AN33" s="8"/>
      <c r="AO33" s="8"/>
      <c r="BE33" s="5"/>
      <c r="BJ33" s="5"/>
    </row>
    <row r="34" spans="4:62" x14ac:dyDescent="0.2">
      <c r="G34" s="8"/>
      <c r="H34" s="8"/>
      <c r="I34" s="8"/>
      <c r="J34" s="8"/>
      <c r="Z34" s="5"/>
      <c r="AK34" s="8"/>
      <c r="AL34" s="8"/>
      <c r="AM34" s="8"/>
      <c r="AN34" s="8"/>
      <c r="AO34" s="8"/>
      <c r="BE34" s="5"/>
      <c r="BJ34" s="5"/>
    </row>
    <row r="35" spans="4:62" x14ac:dyDescent="0.2">
      <c r="G35" s="8"/>
      <c r="H35" s="8"/>
      <c r="I35" s="8"/>
      <c r="J35" s="8"/>
      <c r="Z35" s="5"/>
      <c r="AK35" s="8"/>
      <c r="AL35" s="8"/>
      <c r="AM35" s="8"/>
      <c r="AN35" s="8"/>
      <c r="AO35" s="8"/>
      <c r="BE35" s="5"/>
      <c r="BJ35" s="5"/>
    </row>
    <row r="36" spans="4:62" x14ac:dyDescent="0.2">
      <c r="G36" s="8"/>
      <c r="H36" s="8"/>
      <c r="I36" s="8"/>
      <c r="J36" s="8"/>
      <c r="Z36" s="5"/>
      <c r="AK36" s="8"/>
      <c r="AL36" s="8"/>
      <c r="AM36" s="8"/>
      <c r="AN36" s="8"/>
      <c r="AO36" s="8"/>
      <c r="BE36" s="5"/>
      <c r="BJ36" s="5"/>
    </row>
    <row r="37" spans="4:62" x14ac:dyDescent="0.2">
      <c r="G37" s="8"/>
      <c r="H37" s="8"/>
      <c r="I37" s="8"/>
      <c r="J37" s="8"/>
      <c r="Z37" s="5"/>
      <c r="AK37" s="8"/>
      <c r="AL37" s="8"/>
      <c r="AM37" s="8"/>
      <c r="AN37" s="8"/>
      <c r="AO37" s="8"/>
      <c r="BE37" s="5"/>
      <c r="BJ37" s="5"/>
    </row>
    <row r="38" spans="4:62" x14ac:dyDescent="0.2">
      <c r="G38" s="8"/>
      <c r="H38" s="8"/>
      <c r="I38" s="8"/>
      <c r="J38" s="8"/>
      <c r="Z38" s="5"/>
      <c r="AK38" s="8"/>
      <c r="AL38" s="8"/>
      <c r="AM38" s="8"/>
      <c r="AN38" s="8"/>
      <c r="AO38" s="8"/>
      <c r="BE38" s="5"/>
      <c r="BJ38" s="5"/>
    </row>
    <row r="39" spans="4:62" x14ac:dyDescent="0.2">
      <c r="D39" s="8"/>
      <c r="E39" s="8"/>
      <c r="F39" s="8"/>
      <c r="G39" s="8"/>
      <c r="H39" s="8"/>
      <c r="I39" s="8"/>
      <c r="J39" s="8"/>
      <c r="Z39" s="5"/>
      <c r="AK39" s="8"/>
      <c r="AL39" s="8"/>
      <c r="AM39" s="8"/>
      <c r="AN39" s="8"/>
      <c r="AO39" s="8"/>
      <c r="BE39" s="5"/>
      <c r="BJ39" s="5"/>
    </row>
    <row r="40" spans="4:62" x14ac:dyDescent="0.2">
      <c r="D40" s="8"/>
      <c r="E40" s="8"/>
      <c r="F40" s="8"/>
      <c r="G40" s="8"/>
      <c r="H40" s="8"/>
      <c r="I40" s="8"/>
      <c r="J40" s="8"/>
      <c r="Z40" s="5"/>
      <c r="AK40" s="8"/>
      <c r="AL40" s="8"/>
      <c r="AM40" s="8"/>
      <c r="AN40" s="8"/>
      <c r="AO40" s="8"/>
      <c r="BE40" s="5"/>
      <c r="BJ40" s="5"/>
    </row>
    <row r="41" spans="4:62" x14ac:dyDescent="0.2">
      <c r="D41" s="8"/>
      <c r="E41" s="8"/>
      <c r="F41" s="8"/>
      <c r="G41" s="8"/>
      <c r="H41" s="8"/>
      <c r="I41" s="8"/>
      <c r="J41" s="8"/>
      <c r="Z41" s="5"/>
      <c r="AK41" s="8"/>
      <c r="AL41" s="8"/>
      <c r="AM41" s="8"/>
      <c r="AN41" s="8"/>
      <c r="AO41" s="8"/>
      <c r="BE41" s="5"/>
      <c r="BJ41" s="5"/>
    </row>
    <row r="42" spans="4:62" x14ac:dyDescent="0.2">
      <c r="D42" s="8"/>
      <c r="E42" s="8"/>
      <c r="F42" s="8"/>
      <c r="G42" s="8"/>
      <c r="H42" s="8"/>
      <c r="I42" s="8"/>
      <c r="J42" s="8"/>
      <c r="Z42" s="5"/>
      <c r="AK42" s="8"/>
      <c r="AL42" s="8"/>
      <c r="AM42" s="8"/>
      <c r="AN42" s="8"/>
      <c r="AO42" s="8"/>
      <c r="BE42" s="5"/>
      <c r="BJ42" s="5"/>
    </row>
    <row r="43" spans="4:62" x14ac:dyDescent="0.2">
      <c r="D43" s="8"/>
      <c r="E43" s="8"/>
      <c r="F43" s="8"/>
      <c r="G43" s="8"/>
      <c r="H43" s="8"/>
      <c r="I43" s="8"/>
      <c r="J43" s="8"/>
      <c r="Z43" s="5"/>
      <c r="AK43" s="8"/>
      <c r="AL43" s="8"/>
      <c r="AM43" s="8"/>
      <c r="AN43" s="8"/>
      <c r="AO43" s="8"/>
      <c r="BE43" s="5"/>
      <c r="BJ43" s="5"/>
    </row>
    <row r="44" spans="4:62" x14ac:dyDescent="0.2">
      <c r="D44" s="8"/>
      <c r="E44" s="8"/>
      <c r="F44" s="8"/>
      <c r="G44" s="8"/>
      <c r="H44" s="8"/>
      <c r="I44" s="8"/>
      <c r="J44" s="8"/>
      <c r="Z44" s="5"/>
      <c r="AK44" s="8"/>
      <c r="AL44" s="8"/>
      <c r="AM44" s="8"/>
      <c r="AN44" s="8"/>
      <c r="AO44" s="8"/>
      <c r="BE44" s="5"/>
      <c r="BJ44" s="5"/>
    </row>
    <row r="45" spans="4:62" x14ac:dyDescent="0.2">
      <c r="D45" s="8"/>
      <c r="E45" s="8"/>
      <c r="F45" s="8"/>
      <c r="G45" s="8"/>
      <c r="H45" s="8"/>
      <c r="I45" s="8"/>
      <c r="J45" s="8"/>
      <c r="Z45" s="5"/>
      <c r="AK45" s="8"/>
      <c r="AL45" s="8"/>
      <c r="AM45" s="8"/>
      <c r="AN45" s="8"/>
      <c r="AO45" s="8"/>
      <c r="BE45" s="5"/>
      <c r="BJ45" s="5"/>
    </row>
    <row r="46" spans="4:62" x14ac:dyDescent="0.2">
      <c r="D46" s="8"/>
      <c r="E46" s="8"/>
      <c r="F46" s="8"/>
      <c r="G46" s="8"/>
      <c r="H46" s="8"/>
      <c r="I46" s="8"/>
      <c r="J46" s="8"/>
      <c r="Z46" s="5"/>
      <c r="AK46" s="8"/>
      <c r="AL46" s="8"/>
      <c r="AM46" s="8"/>
      <c r="AN46" s="8"/>
      <c r="AO46" s="8"/>
      <c r="BE46" s="5"/>
      <c r="BJ46" s="5"/>
    </row>
    <row r="47" spans="4:62" x14ac:dyDescent="0.2">
      <c r="D47" s="8"/>
      <c r="E47" s="8"/>
      <c r="F47" s="8"/>
      <c r="G47" s="8"/>
      <c r="H47" s="8"/>
      <c r="I47" s="8"/>
      <c r="J47" s="8"/>
      <c r="Z47" s="5"/>
      <c r="AK47" s="8"/>
      <c r="AL47" s="8"/>
      <c r="AM47" s="8"/>
      <c r="AN47" s="8"/>
      <c r="AO47" s="8"/>
      <c r="BE47" s="5"/>
      <c r="BJ47" s="5"/>
    </row>
    <row r="48" spans="4:62" x14ac:dyDescent="0.2">
      <c r="D48" s="8"/>
      <c r="E48" s="8"/>
      <c r="F48" s="8"/>
      <c r="G48" s="8"/>
      <c r="H48" s="8"/>
      <c r="I48" s="8"/>
      <c r="J48" s="8"/>
      <c r="Z48" s="5"/>
      <c r="AK48" s="8"/>
      <c r="AL48" s="8"/>
      <c r="AM48" s="8"/>
      <c r="AN48" s="8"/>
      <c r="AO48" s="8"/>
      <c r="BE48" s="5"/>
      <c r="BJ48" s="5"/>
    </row>
    <row r="49" spans="4:62" x14ac:dyDescent="0.2">
      <c r="D49" s="8"/>
      <c r="E49" s="8"/>
      <c r="F49" s="8"/>
      <c r="G49" s="8"/>
      <c r="H49" s="8"/>
      <c r="I49" s="8"/>
      <c r="J49" s="8"/>
      <c r="Z49" s="5"/>
      <c r="AK49" s="8"/>
      <c r="AL49" s="8"/>
      <c r="AM49" s="8"/>
      <c r="AN49" s="8"/>
      <c r="AO49" s="8"/>
      <c r="BE49" s="5"/>
      <c r="BJ49" s="5"/>
    </row>
    <row r="50" spans="4:62" x14ac:dyDescent="0.2">
      <c r="D50" s="8"/>
      <c r="E50" s="8"/>
      <c r="F50" s="8"/>
      <c r="G50" s="8"/>
      <c r="H50" s="8"/>
      <c r="I50" s="8"/>
      <c r="J50" s="8"/>
      <c r="Z50" s="5"/>
      <c r="AK50" s="8"/>
      <c r="AL50" s="8"/>
      <c r="AM50" s="8"/>
      <c r="AN50" s="8"/>
      <c r="AO50" s="8"/>
      <c r="BE50" s="5"/>
      <c r="BJ50" s="5"/>
    </row>
    <row r="51" spans="4:62" x14ac:dyDescent="0.2">
      <c r="D51" s="8"/>
      <c r="E51" s="8"/>
      <c r="F51" s="8"/>
      <c r="G51" s="8"/>
      <c r="H51" s="8"/>
      <c r="I51" s="8"/>
      <c r="J51" s="8"/>
      <c r="Z51" s="5"/>
      <c r="AK51" s="8"/>
      <c r="AL51" s="8"/>
      <c r="AM51" s="8"/>
      <c r="AN51" s="8"/>
      <c r="AO51" s="8"/>
      <c r="BE51" s="5"/>
      <c r="BJ51" s="5"/>
    </row>
    <row r="52" spans="4:62" x14ac:dyDescent="0.2">
      <c r="D52" s="8"/>
      <c r="E52" s="8"/>
      <c r="F52" s="8"/>
      <c r="G52" s="8"/>
      <c r="H52" s="8"/>
      <c r="I52" s="8"/>
      <c r="J52" s="8"/>
      <c r="Z52" s="5"/>
      <c r="AK52" s="8"/>
      <c r="AL52" s="8"/>
      <c r="AM52" s="8"/>
      <c r="AN52" s="8"/>
      <c r="AO52" s="8"/>
      <c r="BE52" s="5"/>
      <c r="BJ52" s="5"/>
    </row>
    <row r="53" spans="4:62" x14ac:dyDescent="0.2">
      <c r="D53" s="8"/>
      <c r="E53" s="8"/>
      <c r="F53" s="8"/>
      <c r="G53" s="8"/>
      <c r="H53" s="8"/>
      <c r="I53" s="8"/>
      <c r="J53" s="8"/>
      <c r="Z53" s="5"/>
      <c r="AK53" s="8"/>
      <c r="AL53" s="8"/>
      <c r="AM53" s="8"/>
      <c r="AN53" s="8"/>
      <c r="AO53" s="8"/>
      <c r="BE53" s="5"/>
      <c r="BJ53" s="5"/>
    </row>
    <row r="54" spans="4:62" x14ac:dyDescent="0.2">
      <c r="D54" s="8"/>
      <c r="E54" s="8"/>
      <c r="F54" s="8"/>
      <c r="G54" s="8"/>
      <c r="H54" s="8"/>
      <c r="I54" s="8"/>
      <c r="J54" s="8"/>
      <c r="Z54" s="5"/>
      <c r="AK54" s="8"/>
      <c r="AL54" s="8"/>
      <c r="AM54" s="8"/>
      <c r="AN54" s="8"/>
      <c r="AO54" s="8"/>
      <c r="BE54" s="5"/>
      <c r="BJ54" s="5"/>
    </row>
    <row r="55" spans="4:62" x14ac:dyDescent="0.2">
      <c r="D55" s="8"/>
      <c r="E55" s="8"/>
      <c r="F55" s="8"/>
      <c r="G55" s="8"/>
      <c r="H55" s="8"/>
      <c r="I55" s="8"/>
      <c r="J55" s="8"/>
      <c r="Z55" s="5"/>
      <c r="AK55" s="8"/>
      <c r="AL55" s="8"/>
      <c r="AM55" s="8"/>
      <c r="AN55" s="8"/>
      <c r="AO55" s="8"/>
      <c r="BE55" s="5"/>
      <c r="BJ55" s="5"/>
    </row>
    <row r="56" spans="4:62" x14ac:dyDescent="0.2">
      <c r="D56" s="8"/>
      <c r="E56" s="8"/>
      <c r="F56" s="8"/>
      <c r="G56" s="8"/>
      <c r="H56" s="8"/>
      <c r="I56" s="8"/>
      <c r="J56" s="8"/>
      <c r="Z56" s="5"/>
      <c r="AK56" s="8"/>
      <c r="AL56" s="8"/>
      <c r="AM56" s="8"/>
      <c r="AN56" s="8"/>
      <c r="AO56" s="8"/>
      <c r="BE56" s="5"/>
      <c r="BJ56" s="5"/>
    </row>
    <row r="57" spans="4:62" x14ac:dyDescent="0.2">
      <c r="D57" s="8"/>
      <c r="E57" s="8"/>
      <c r="F57" s="8"/>
      <c r="G57" s="8"/>
      <c r="H57" s="8"/>
      <c r="I57" s="8"/>
      <c r="J57" s="8"/>
      <c r="Z57" s="5"/>
      <c r="AK57" s="8"/>
      <c r="AL57" s="8"/>
      <c r="AM57" s="8"/>
      <c r="AN57" s="8"/>
      <c r="AO57" s="8"/>
      <c r="BE57" s="5"/>
      <c r="BJ57" s="5"/>
    </row>
    <row r="58" spans="4:62" x14ac:dyDescent="0.2">
      <c r="D58" s="8"/>
      <c r="E58" s="8"/>
      <c r="F58" s="8"/>
      <c r="G58" s="8"/>
      <c r="H58" s="8"/>
      <c r="I58" s="8"/>
      <c r="J58" s="8"/>
      <c r="Z58" s="5"/>
      <c r="AK58" s="8"/>
      <c r="AL58" s="8"/>
      <c r="AM58" s="8"/>
      <c r="AN58" s="8"/>
      <c r="AO58" s="8"/>
      <c r="BE58" s="5"/>
      <c r="BJ58" s="5"/>
    </row>
    <row r="59" spans="4:62" x14ac:dyDescent="0.2">
      <c r="D59" s="8"/>
      <c r="E59" s="8"/>
      <c r="F59" s="8"/>
      <c r="G59" s="8"/>
      <c r="H59" s="8"/>
      <c r="I59" s="8"/>
      <c r="J59" s="8"/>
      <c r="Z59" s="5"/>
      <c r="AK59" s="8"/>
      <c r="AL59" s="8"/>
      <c r="AM59" s="8"/>
      <c r="AN59" s="8"/>
      <c r="AO59" s="8"/>
      <c r="BE59" s="5"/>
      <c r="BJ59" s="5"/>
    </row>
    <row r="60" spans="4:62" x14ac:dyDescent="0.2">
      <c r="D60" s="8"/>
      <c r="E60" s="8"/>
      <c r="F60" s="8"/>
      <c r="G60" s="8"/>
      <c r="H60" s="8"/>
      <c r="I60" s="8"/>
      <c r="J60" s="8"/>
      <c r="Z60" s="5"/>
      <c r="AK60" s="8"/>
      <c r="AL60" s="8"/>
      <c r="AM60" s="8"/>
      <c r="AN60" s="8"/>
      <c r="AO60" s="8"/>
      <c r="BE60" s="5"/>
      <c r="BJ60" s="5"/>
    </row>
    <row r="61" spans="4:62" x14ac:dyDescent="0.2">
      <c r="D61" s="8"/>
      <c r="E61" s="8"/>
      <c r="F61" s="8"/>
      <c r="G61" s="8"/>
      <c r="H61" s="8"/>
      <c r="I61" s="8"/>
      <c r="J61" s="8"/>
      <c r="Z61" s="5"/>
      <c r="AK61" s="8"/>
      <c r="AL61" s="8"/>
      <c r="AM61" s="8"/>
      <c r="AN61" s="8"/>
      <c r="AO61" s="8"/>
      <c r="BE61" s="5"/>
      <c r="BJ61" s="5"/>
    </row>
    <row r="62" spans="4:62" x14ac:dyDescent="0.2">
      <c r="D62" s="8"/>
      <c r="E62" s="8"/>
      <c r="F62" s="8"/>
      <c r="G62" s="8"/>
      <c r="H62" s="8"/>
      <c r="I62" s="8"/>
      <c r="J62" s="8"/>
      <c r="Z62" s="5"/>
      <c r="AK62" s="8"/>
      <c r="AL62" s="8"/>
      <c r="AM62" s="8"/>
      <c r="AN62" s="8"/>
      <c r="AO62" s="8"/>
      <c r="BE62" s="5"/>
      <c r="BJ62" s="5"/>
    </row>
    <row r="63" spans="4:62" x14ac:dyDescent="0.2">
      <c r="D63" s="8"/>
      <c r="E63" s="8"/>
      <c r="F63" s="8"/>
      <c r="G63" s="8"/>
      <c r="H63" s="8"/>
      <c r="I63" s="8"/>
      <c r="J63" s="8"/>
      <c r="Z63" s="5"/>
      <c r="AK63" s="8"/>
      <c r="AL63" s="8"/>
      <c r="AM63" s="8"/>
      <c r="AN63" s="8"/>
      <c r="AO63" s="8"/>
      <c r="BE63" s="5"/>
      <c r="BJ63" s="5"/>
    </row>
    <row r="64" spans="4:62" x14ac:dyDescent="0.2">
      <c r="D64" s="8"/>
      <c r="E64" s="8"/>
      <c r="F64" s="8"/>
      <c r="G64" s="8"/>
      <c r="H64" s="8"/>
      <c r="I64" s="8"/>
      <c r="J64" s="8"/>
      <c r="Z64" s="5"/>
      <c r="AK64" s="8"/>
      <c r="AL64" s="8"/>
      <c r="AM64" s="8"/>
      <c r="AN64" s="8"/>
      <c r="AO64" s="8"/>
      <c r="BE64" s="5"/>
      <c r="BJ64" s="5"/>
    </row>
    <row r="65" spans="4:62" x14ac:dyDescent="0.2">
      <c r="D65" s="8"/>
      <c r="E65" s="8"/>
      <c r="F65" s="8"/>
      <c r="G65" s="8"/>
      <c r="H65" s="8"/>
      <c r="I65" s="8"/>
      <c r="J65" s="8"/>
      <c r="Z65" s="5"/>
      <c r="AK65" s="8"/>
      <c r="AL65" s="8"/>
      <c r="AM65" s="8"/>
      <c r="AN65" s="8"/>
      <c r="AO65" s="8"/>
      <c r="BE65" s="5"/>
      <c r="BJ65" s="5"/>
    </row>
    <row r="66" spans="4:62" x14ac:dyDescent="0.2">
      <c r="D66" s="8"/>
      <c r="E66" s="8"/>
      <c r="F66" s="8"/>
      <c r="G66" s="8"/>
      <c r="H66" s="8"/>
      <c r="I66" s="8"/>
      <c r="J66" s="8"/>
      <c r="Z66" s="5"/>
      <c r="AK66" s="8"/>
      <c r="AL66" s="8"/>
      <c r="AM66" s="8"/>
      <c r="AN66" s="8"/>
      <c r="AO66" s="8"/>
      <c r="BE66" s="5"/>
      <c r="BJ66" s="5"/>
    </row>
    <row r="67" spans="4:62" x14ac:dyDescent="0.2">
      <c r="D67" s="8"/>
      <c r="E67" s="8"/>
      <c r="F67" s="8"/>
      <c r="G67" s="8"/>
      <c r="H67" s="8"/>
      <c r="I67" s="8"/>
      <c r="J67" s="8"/>
      <c r="Z67" s="5"/>
      <c r="AK67" s="8"/>
      <c r="AL67" s="8"/>
      <c r="AM67" s="8"/>
      <c r="AN67" s="8"/>
      <c r="AO67" s="8"/>
      <c r="BE67" s="5"/>
      <c r="BJ67" s="5"/>
    </row>
    <row r="68" spans="4:62" x14ac:dyDescent="0.2">
      <c r="D68" s="8"/>
      <c r="E68" s="8"/>
      <c r="F68" s="8"/>
      <c r="G68" s="8"/>
      <c r="H68" s="8"/>
      <c r="I68" s="8"/>
      <c r="J68" s="8"/>
      <c r="Z68" s="5"/>
      <c r="AK68" s="8"/>
      <c r="AL68" s="8"/>
      <c r="AM68" s="8"/>
      <c r="AN68" s="8"/>
      <c r="AO68" s="8"/>
      <c r="BE68" s="5"/>
      <c r="BJ68" s="5"/>
    </row>
    <row r="69" spans="4:62" x14ac:dyDescent="0.2">
      <c r="D69" s="8"/>
      <c r="E69" s="8"/>
      <c r="F69" s="8"/>
      <c r="G69" s="8"/>
      <c r="H69" s="8"/>
      <c r="I69" s="8"/>
      <c r="J69" s="8"/>
      <c r="Z69" s="5"/>
      <c r="AK69" s="8"/>
      <c r="AL69" s="8"/>
      <c r="AM69" s="8"/>
      <c r="AN69" s="8"/>
      <c r="AO69" s="8"/>
      <c r="BE69" s="5"/>
      <c r="BJ69" s="5"/>
    </row>
    <row r="70" spans="4:62" x14ac:dyDescent="0.2">
      <c r="D70" s="8"/>
      <c r="E70" s="8"/>
      <c r="F70" s="8"/>
      <c r="G70" s="8"/>
      <c r="H70" s="8"/>
      <c r="I70" s="8"/>
      <c r="J70" s="8"/>
      <c r="Z70" s="5"/>
      <c r="AK70" s="8"/>
      <c r="AL70" s="8"/>
      <c r="AM70" s="8"/>
      <c r="AN70" s="8"/>
      <c r="AO70" s="8"/>
      <c r="BE70" s="5"/>
      <c r="BJ70" s="5"/>
    </row>
    <row r="71" spans="4:62" x14ac:dyDescent="0.2">
      <c r="D71" s="8"/>
      <c r="E71" s="8"/>
      <c r="F71" s="8"/>
      <c r="G71" s="8"/>
      <c r="H71" s="8"/>
      <c r="I71" s="8"/>
      <c r="J71" s="8"/>
      <c r="Z71" s="5"/>
      <c r="AK71" s="8"/>
      <c r="AL71" s="8"/>
      <c r="AM71" s="8"/>
      <c r="AN71" s="8"/>
      <c r="AO71" s="8"/>
      <c r="BE71" s="5"/>
      <c r="BJ71" s="5"/>
    </row>
    <row r="72" spans="4:62" x14ac:dyDescent="0.2">
      <c r="D72" s="8"/>
      <c r="E72" s="8"/>
      <c r="F72" s="8"/>
      <c r="G72" s="8"/>
      <c r="H72" s="8"/>
      <c r="I72" s="8"/>
      <c r="J72" s="8"/>
      <c r="Z72" s="5"/>
      <c r="AK72" s="8"/>
      <c r="AL72" s="8"/>
      <c r="AM72" s="8"/>
      <c r="AN72" s="8"/>
      <c r="AO72" s="8"/>
      <c r="BE72" s="5"/>
      <c r="BJ72" s="5"/>
    </row>
    <row r="73" spans="4:62" x14ac:dyDescent="0.2">
      <c r="D73" s="8"/>
      <c r="E73" s="8"/>
      <c r="F73" s="8"/>
      <c r="G73" s="8"/>
      <c r="H73" s="8"/>
      <c r="I73" s="8"/>
      <c r="J73" s="8"/>
      <c r="Z73" s="5"/>
      <c r="AK73" s="8"/>
      <c r="AL73" s="8"/>
      <c r="AM73" s="8"/>
      <c r="AN73" s="8"/>
      <c r="AO73" s="8"/>
      <c r="BE73" s="5"/>
      <c r="BJ73" s="5"/>
    </row>
    <row r="74" spans="4:62" x14ac:dyDescent="0.2">
      <c r="D74" s="8"/>
      <c r="E74" s="8"/>
      <c r="F74" s="8"/>
      <c r="G74" s="8"/>
      <c r="H74" s="8"/>
      <c r="I74" s="8"/>
      <c r="J74" s="8"/>
      <c r="Z74" s="5"/>
      <c r="AK74" s="8"/>
      <c r="AL74" s="8"/>
      <c r="AM74" s="8"/>
      <c r="AN74" s="8"/>
      <c r="AO74" s="8"/>
      <c r="BE74" s="5"/>
      <c r="BJ74" s="5"/>
    </row>
    <row r="75" spans="4:62" x14ac:dyDescent="0.2">
      <c r="D75" s="8"/>
      <c r="E75" s="8"/>
      <c r="F75" s="8"/>
      <c r="G75" s="8"/>
      <c r="H75" s="8"/>
      <c r="I75" s="8"/>
      <c r="J75" s="8"/>
      <c r="Z75" s="5"/>
      <c r="AK75" s="8"/>
      <c r="AL75" s="8"/>
      <c r="AM75" s="8"/>
      <c r="AN75" s="8"/>
      <c r="AO75" s="8"/>
      <c r="BE75" s="5"/>
      <c r="BJ75" s="5"/>
    </row>
    <row r="76" spans="4:62" x14ac:dyDescent="0.2">
      <c r="D76" s="8"/>
      <c r="E76" s="8"/>
      <c r="F76" s="8"/>
      <c r="G76" s="8"/>
      <c r="H76" s="8"/>
      <c r="I76" s="8"/>
      <c r="J76" s="8"/>
      <c r="Z76" s="5"/>
      <c r="AK76" s="8"/>
      <c r="AL76" s="8"/>
      <c r="AM76" s="8"/>
      <c r="AN76" s="8"/>
      <c r="AO76" s="8"/>
      <c r="BE76" s="5"/>
      <c r="BJ76" s="5"/>
    </row>
    <row r="77" spans="4:62" x14ac:dyDescent="0.2">
      <c r="D77" s="8"/>
      <c r="E77" s="8"/>
      <c r="F77" s="8"/>
      <c r="G77" s="8"/>
      <c r="H77" s="8"/>
      <c r="I77" s="8"/>
      <c r="J77" s="8"/>
      <c r="Z77" s="5"/>
      <c r="AK77" s="8"/>
      <c r="AL77" s="8"/>
      <c r="AM77" s="8"/>
      <c r="AN77" s="8"/>
      <c r="AO77" s="8"/>
      <c r="BE77" s="5"/>
      <c r="BJ77" s="5"/>
    </row>
    <row r="78" spans="4:62" x14ac:dyDescent="0.2">
      <c r="D78" s="8"/>
      <c r="E78" s="8"/>
      <c r="F78" s="8"/>
      <c r="G78" s="8"/>
      <c r="H78" s="8"/>
      <c r="I78" s="8"/>
      <c r="J78" s="8"/>
      <c r="Z78" s="5"/>
      <c r="AK78" s="8"/>
      <c r="AL78" s="8"/>
      <c r="AM78" s="8"/>
      <c r="AN78" s="8"/>
      <c r="AO78" s="8"/>
      <c r="BE78" s="5"/>
      <c r="BJ78" s="5"/>
    </row>
    <row r="79" spans="4:62" x14ac:dyDescent="0.2">
      <c r="D79" s="8"/>
      <c r="E79" s="8"/>
      <c r="F79" s="8"/>
      <c r="G79" s="8"/>
      <c r="H79" s="8"/>
      <c r="I79" s="8"/>
      <c r="J79" s="8"/>
      <c r="Z79" s="5"/>
      <c r="AK79" s="8"/>
      <c r="AL79" s="8"/>
      <c r="AM79" s="8"/>
      <c r="AN79" s="8"/>
      <c r="AO79" s="8"/>
      <c r="BE79" s="5"/>
      <c r="BJ79" s="5"/>
    </row>
    <row r="80" spans="4:62" x14ac:dyDescent="0.2">
      <c r="D80" s="8"/>
      <c r="E80" s="8"/>
      <c r="F80" s="8"/>
      <c r="G80" s="8"/>
      <c r="H80" s="8"/>
      <c r="I80" s="8"/>
      <c r="J80" s="8"/>
      <c r="Z80" s="5"/>
      <c r="AK80" s="8"/>
      <c r="AL80" s="8"/>
      <c r="AM80" s="8"/>
      <c r="AN80" s="8"/>
      <c r="AO80" s="8"/>
      <c r="BE80" s="5"/>
      <c r="BJ80" s="5"/>
    </row>
    <row r="81" spans="4:62" x14ac:dyDescent="0.2">
      <c r="D81" s="8"/>
      <c r="E81" s="8"/>
      <c r="F81" s="8"/>
      <c r="G81" s="8"/>
      <c r="H81" s="8"/>
      <c r="I81" s="8"/>
      <c r="J81" s="8"/>
      <c r="Z81" s="5"/>
      <c r="AK81" s="8"/>
      <c r="AL81" s="8"/>
      <c r="AM81" s="8"/>
      <c r="AN81" s="8"/>
      <c r="AO81" s="8"/>
      <c r="BE81" s="5"/>
      <c r="BJ81" s="5"/>
    </row>
    <row r="82" spans="4:62" x14ac:dyDescent="0.2">
      <c r="D82" s="8"/>
      <c r="E82" s="8"/>
      <c r="F82" s="8"/>
      <c r="G82" s="8"/>
      <c r="H82" s="8"/>
      <c r="I82" s="8"/>
      <c r="J82" s="8"/>
      <c r="Z82" s="5"/>
      <c r="AK82" s="8"/>
      <c r="AL82" s="8"/>
      <c r="AM82" s="8"/>
      <c r="AN82" s="8"/>
      <c r="AO82" s="8"/>
      <c r="BE82" s="5"/>
      <c r="BJ82" s="5"/>
    </row>
    <row r="83" spans="4:62" x14ac:dyDescent="0.2">
      <c r="D83" s="8"/>
      <c r="E83" s="8"/>
      <c r="F83" s="8"/>
      <c r="G83" s="8"/>
      <c r="H83" s="8"/>
      <c r="I83" s="8"/>
      <c r="J83" s="8"/>
      <c r="Z83" s="5"/>
      <c r="AK83" s="8"/>
      <c r="AL83" s="8"/>
      <c r="AM83" s="8"/>
      <c r="AN83" s="8"/>
      <c r="AO83" s="8"/>
      <c r="BE83" s="5"/>
      <c r="BJ83" s="5"/>
    </row>
    <row r="84" spans="4:62" x14ac:dyDescent="0.2">
      <c r="D84" s="8"/>
      <c r="E84" s="8"/>
      <c r="F84" s="8"/>
      <c r="G84" s="8"/>
      <c r="H84" s="8"/>
      <c r="I84" s="8"/>
      <c r="J84" s="8"/>
      <c r="Z84" s="5"/>
      <c r="AK84" s="8"/>
      <c r="AL84" s="8"/>
      <c r="AM84" s="8"/>
      <c r="AN84" s="8"/>
      <c r="AO84" s="8"/>
      <c r="BE84" s="5"/>
      <c r="BJ84" s="5"/>
    </row>
    <row r="85" spans="4:62" x14ac:dyDescent="0.2">
      <c r="D85" s="8"/>
      <c r="E85" s="8"/>
      <c r="F85" s="8"/>
      <c r="G85" s="8"/>
      <c r="H85" s="8"/>
      <c r="I85" s="8"/>
      <c r="J85" s="8"/>
      <c r="Z85" s="5"/>
      <c r="AK85" s="8"/>
      <c r="AL85" s="8"/>
      <c r="AM85" s="8"/>
      <c r="AN85" s="8"/>
      <c r="AO85" s="8"/>
      <c r="BE85" s="5"/>
      <c r="BJ85" s="5"/>
    </row>
    <row r="86" spans="4:62" x14ac:dyDescent="0.2">
      <c r="D86" s="8"/>
      <c r="E86" s="8"/>
      <c r="F86" s="8"/>
      <c r="G86" s="8"/>
      <c r="H86" s="8"/>
      <c r="I86" s="8"/>
      <c r="J86" s="8"/>
      <c r="Z86" s="5"/>
      <c r="AK86" s="8"/>
      <c r="AL86" s="8"/>
      <c r="AM86" s="8"/>
      <c r="AN86" s="8"/>
      <c r="AO86" s="8"/>
      <c r="BE86" s="5"/>
      <c r="BJ86" s="5"/>
    </row>
    <row r="87" spans="4:62" x14ac:dyDescent="0.2">
      <c r="D87" s="8"/>
      <c r="E87" s="8"/>
      <c r="F87" s="8"/>
      <c r="G87" s="8"/>
      <c r="H87" s="8"/>
      <c r="I87" s="8"/>
      <c r="J87" s="8"/>
      <c r="Z87" s="5"/>
      <c r="AK87" s="8"/>
      <c r="AL87" s="8"/>
      <c r="AM87" s="8"/>
      <c r="AN87" s="8"/>
      <c r="AO87" s="8"/>
      <c r="BE87" s="5"/>
      <c r="BJ87" s="5"/>
    </row>
    <row r="88" spans="4:62" x14ac:dyDescent="0.2">
      <c r="D88" s="8"/>
      <c r="E88" s="8"/>
      <c r="F88" s="8"/>
      <c r="G88" s="8"/>
      <c r="H88" s="8"/>
      <c r="I88" s="8"/>
      <c r="J88" s="8"/>
      <c r="Z88" s="5"/>
      <c r="AK88" s="8"/>
      <c r="AL88" s="8"/>
      <c r="AM88" s="8"/>
      <c r="AN88" s="8"/>
      <c r="AO88" s="8"/>
      <c r="BE88" s="5"/>
      <c r="BJ88" s="5"/>
    </row>
    <row r="89" spans="4:62" x14ac:dyDescent="0.2">
      <c r="D89" s="8"/>
      <c r="E89" s="8"/>
      <c r="F89" s="8"/>
      <c r="G89" s="8"/>
      <c r="H89" s="8"/>
      <c r="I89" s="8"/>
      <c r="J89" s="8"/>
      <c r="Z89" s="5"/>
      <c r="AK89" s="8"/>
      <c r="AL89" s="8"/>
      <c r="AM89" s="8"/>
      <c r="AN89" s="8"/>
      <c r="AO89" s="8"/>
      <c r="BE89" s="5"/>
      <c r="BJ89" s="5"/>
    </row>
    <row r="90" spans="4:62" x14ac:dyDescent="0.2">
      <c r="D90" s="8"/>
      <c r="E90" s="8"/>
      <c r="F90" s="8"/>
      <c r="G90" s="8"/>
      <c r="H90" s="8"/>
      <c r="I90" s="8"/>
      <c r="J90" s="8"/>
      <c r="Z90" s="5"/>
      <c r="AK90" s="8"/>
      <c r="AL90" s="8"/>
      <c r="AM90" s="8"/>
      <c r="AN90" s="8"/>
      <c r="AO90" s="8"/>
      <c r="BE90" s="5"/>
      <c r="BJ90" s="5"/>
    </row>
    <row r="91" spans="4:62" x14ac:dyDescent="0.2">
      <c r="D91" s="8"/>
      <c r="E91" s="8"/>
      <c r="F91" s="8"/>
      <c r="G91" s="8"/>
      <c r="H91" s="8"/>
      <c r="I91" s="8"/>
      <c r="J91" s="8"/>
      <c r="Z91" s="5"/>
      <c r="AK91" s="8"/>
      <c r="AL91" s="8"/>
      <c r="AM91" s="8"/>
      <c r="AN91" s="8"/>
      <c r="AO91" s="8"/>
      <c r="BE91" s="5"/>
      <c r="BJ91" s="5"/>
    </row>
    <row r="92" spans="4:62" x14ac:dyDescent="0.2">
      <c r="D92" s="8"/>
      <c r="E92" s="8"/>
      <c r="F92" s="8"/>
      <c r="G92" s="8"/>
      <c r="H92" s="8"/>
      <c r="I92" s="8"/>
      <c r="J92" s="8"/>
      <c r="Z92" s="5"/>
      <c r="AK92" s="8"/>
      <c r="AL92" s="8"/>
      <c r="AM92" s="8"/>
      <c r="AN92" s="8"/>
      <c r="AO92" s="8"/>
      <c r="BE92" s="5"/>
      <c r="BJ92" s="5"/>
    </row>
    <row r="93" spans="4:62" x14ac:dyDescent="0.2">
      <c r="D93" s="8"/>
      <c r="E93" s="8"/>
      <c r="F93" s="8"/>
      <c r="G93" s="8"/>
      <c r="H93" s="8"/>
      <c r="I93" s="8"/>
      <c r="J93" s="8"/>
      <c r="Z93" s="5"/>
      <c r="AK93" s="8"/>
      <c r="AL93" s="8"/>
      <c r="AM93" s="8"/>
      <c r="AN93" s="8"/>
      <c r="AO93" s="8"/>
      <c r="BE93" s="5"/>
      <c r="BJ93" s="5"/>
    </row>
    <row r="94" spans="4:62" x14ac:dyDescent="0.2">
      <c r="D94" s="8"/>
      <c r="E94" s="8"/>
      <c r="F94" s="8"/>
      <c r="G94" s="8"/>
      <c r="H94" s="8"/>
      <c r="I94" s="8"/>
      <c r="J94" s="8"/>
      <c r="Z94" s="5"/>
      <c r="AK94" s="8"/>
      <c r="AL94" s="8"/>
      <c r="AM94" s="8"/>
      <c r="AN94" s="8"/>
      <c r="AO94" s="8"/>
      <c r="BE94" s="5"/>
      <c r="BJ94" s="5"/>
    </row>
    <row r="95" spans="4:62" x14ac:dyDescent="0.2">
      <c r="D95" s="8"/>
      <c r="E95" s="8"/>
      <c r="F95" s="8"/>
      <c r="G95" s="8"/>
      <c r="H95" s="8"/>
      <c r="I95" s="8"/>
      <c r="J95" s="8"/>
      <c r="Z95" s="5"/>
      <c r="AK95" s="8"/>
      <c r="AL95" s="8"/>
      <c r="AM95" s="8"/>
      <c r="AN95" s="8"/>
      <c r="AO95" s="8"/>
      <c r="BE95" s="5"/>
      <c r="BJ95" s="5"/>
    </row>
    <row r="96" spans="4:62" x14ac:dyDescent="0.2">
      <c r="D96" s="8"/>
      <c r="E96" s="8"/>
      <c r="F96" s="8"/>
      <c r="G96" s="8"/>
      <c r="H96" s="8"/>
      <c r="I96" s="8"/>
      <c r="J96" s="8"/>
      <c r="Z96" s="5"/>
      <c r="AK96" s="8"/>
      <c r="AL96" s="8"/>
      <c r="AM96" s="8"/>
      <c r="AN96" s="8"/>
      <c r="AO96" s="8"/>
      <c r="BE96" s="5"/>
      <c r="BJ96" s="5"/>
    </row>
    <row r="97" spans="4:62" x14ac:dyDescent="0.2">
      <c r="D97" s="8"/>
      <c r="E97" s="8"/>
      <c r="F97" s="8"/>
      <c r="G97" s="8"/>
      <c r="H97" s="8"/>
      <c r="I97" s="8"/>
      <c r="J97" s="8"/>
      <c r="Z97" s="5"/>
      <c r="AK97" s="8"/>
      <c r="AL97" s="8"/>
      <c r="AM97" s="8"/>
      <c r="AN97" s="8"/>
      <c r="AO97" s="8"/>
      <c r="BE97" s="5"/>
      <c r="BJ97" s="5"/>
    </row>
    <row r="98" spans="4:62" x14ac:dyDescent="0.2">
      <c r="D98" s="8"/>
      <c r="E98" s="8"/>
      <c r="F98" s="8"/>
      <c r="G98" s="8"/>
      <c r="H98" s="8"/>
      <c r="I98" s="8"/>
      <c r="J98" s="8"/>
      <c r="Z98" s="5"/>
      <c r="AK98" s="8"/>
      <c r="AL98" s="8"/>
      <c r="AM98" s="8"/>
      <c r="AN98" s="8"/>
      <c r="AO98" s="8"/>
      <c r="BE98" s="5"/>
      <c r="BJ98" s="5"/>
    </row>
    <row r="99" spans="4:62" x14ac:dyDescent="0.2">
      <c r="D99" s="8"/>
      <c r="E99" s="8"/>
      <c r="F99" s="8"/>
      <c r="G99" s="8"/>
      <c r="H99" s="8"/>
      <c r="I99" s="8"/>
      <c r="J99" s="8"/>
      <c r="Z99" s="5"/>
      <c r="AK99" s="8"/>
      <c r="AL99" s="8"/>
      <c r="AM99" s="8"/>
      <c r="AN99" s="8"/>
      <c r="AO99" s="8"/>
      <c r="BE99" s="5"/>
      <c r="BJ99" s="5"/>
    </row>
    <row r="100" spans="4:62" x14ac:dyDescent="0.2">
      <c r="D100" s="8"/>
      <c r="E100" s="8"/>
      <c r="F100" s="8"/>
      <c r="G100" s="8"/>
      <c r="H100" s="8"/>
      <c r="I100" s="8"/>
      <c r="J100" s="8"/>
      <c r="Z100" s="5"/>
      <c r="AK100" s="8"/>
      <c r="AL100" s="8"/>
      <c r="AM100" s="8"/>
      <c r="AN100" s="8"/>
      <c r="AO100" s="8"/>
      <c r="BE100" s="5"/>
      <c r="BJ100" s="5"/>
    </row>
    <row r="101" spans="4:62" x14ac:dyDescent="0.2">
      <c r="D101" s="8"/>
      <c r="E101" s="8"/>
      <c r="F101" s="8"/>
      <c r="G101" s="8"/>
      <c r="H101" s="8"/>
      <c r="I101" s="8"/>
      <c r="J101" s="8"/>
      <c r="Z101" s="5"/>
      <c r="AK101" s="8"/>
      <c r="AL101" s="8"/>
      <c r="AM101" s="8"/>
      <c r="AN101" s="8"/>
      <c r="AO101" s="8"/>
      <c r="BE101" s="5"/>
      <c r="BJ101" s="5"/>
    </row>
    <row r="102" spans="4:62" x14ac:dyDescent="0.2">
      <c r="D102" s="8"/>
      <c r="E102" s="8"/>
      <c r="F102" s="8"/>
      <c r="G102" s="8"/>
      <c r="H102" s="8"/>
      <c r="I102" s="8"/>
      <c r="J102" s="8"/>
      <c r="Z102" s="5"/>
      <c r="AK102" s="8"/>
      <c r="AL102" s="8"/>
      <c r="AM102" s="8"/>
      <c r="AN102" s="8"/>
      <c r="AO102" s="8"/>
      <c r="BE102" s="5"/>
      <c r="BJ102" s="5"/>
    </row>
    <row r="103" spans="4:62" x14ac:dyDescent="0.2">
      <c r="D103" s="8"/>
      <c r="E103" s="8"/>
      <c r="F103" s="8"/>
      <c r="G103" s="8"/>
      <c r="H103" s="8"/>
      <c r="I103" s="8"/>
      <c r="J103" s="8"/>
      <c r="Z103" s="5"/>
      <c r="AK103" s="8"/>
      <c r="AL103" s="8"/>
      <c r="AM103" s="8"/>
      <c r="AN103" s="8"/>
      <c r="AO103" s="8"/>
      <c r="BE103" s="5"/>
      <c r="BJ103" s="5"/>
    </row>
    <row r="104" spans="4:62" x14ac:dyDescent="0.2">
      <c r="D104" s="8"/>
      <c r="E104" s="8"/>
      <c r="F104" s="8"/>
      <c r="G104" s="8"/>
      <c r="H104" s="8"/>
      <c r="I104" s="8"/>
      <c r="J104" s="8"/>
      <c r="Z104" s="5"/>
      <c r="AK104" s="8"/>
      <c r="AL104" s="8"/>
      <c r="AM104" s="8"/>
      <c r="AN104" s="8"/>
      <c r="AO104" s="8"/>
      <c r="BE104" s="5"/>
      <c r="BJ104" s="5"/>
    </row>
    <row r="105" spans="4:62" x14ac:dyDescent="0.2">
      <c r="D105" s="8"/>
      <c r="E105" s="8"/>
      <c r="F105" s="8"/>
      <c r="G105" s="8"/>
      <c r="H105" s="8"/>
      <c r="I105" s="8"/>
      <c r="J105" s="8"/>
      <c r="Z105" s="5"/>
      <c r="AK105" s="8"/>
      <c r="AL105" s="8"/>
      <c r="AM105" s="8"/>
      <c r="AN105" s="8"/>
      <c r="AO105" s="8"/>
      <c r="BE105" s="5"/>
      <c r="BJ105" s="5"/>
    </row>
    <row r="106" spans="4:62" x14ac:dyDescent="0.2">
      <c r="D106" s="8"/>
      <c r="E106" s="8"/>
      <c r="F106" s="8"/>
      <c r="G106" s="8"/>
      <c r="H106" s="8"/>
      <c r="I106" s="8"/>
      <c r="J106" s="8"/>
      <c r="Z106" s="5"/>
      <c r="AK106" s="8"/>
      <c r="AL106" s="8"/>
      <c r="AM106" s="8"/>
      <c r="AN106" s="8"/>
      <c r="AO106" s="8"/>
      <c r="BE106" s="5"/>
      <c r="BJ106" s="5"/>
    </row>
    <row r="107" spans="4:62" x14ac:dyDescent="0.2">
      <c r="D107" s="8"/>
      <c r="E107" s="8"/>
      <c r="F107" s="8"/>
      <c r="G107" s="8"/>
      <c r="H107" s="8"/>
      <c r="I107" s="8"/>
      <c r="J107" s="8"/>
      <c r="Z107" s="5"/>
      <c r="AK107" s="8"/>
      <c r="AL107" s="8"/>
      <c r="AM107" s="8"/>
      <c r="AN107" s="8"/>
      <c r="AO107" s="8"/>
      <c r="BE107" s="5"/>
      <c r="BJ107" s="5"/>
    </row>
    <row r="108" spans="4:62" x14ac:dyDescent="0.2">
      <c r="D108" s="8"/>
      <c r="E108" s="8"/>
      <c r="F108" s="8"/>
      <c r="G108" s="8"/>
      <c r="H108" s="8"/>
      <c r="I108" s="8"/>
      <c r="J108" s="8"/>
      <c r="Z108" s="5"/>
      <c r="AK108" s="8"/>
      <c r="AL108" s="8"/>
      <c r="AM108" s="8"/>
      <c r="AN108" s="8"/>
      <c r="AO108" s="8"/>
      <c r="BE108" s="5"/>
      <c r="BJ108" s="5"/>
    </row>
    <row r="109" spans="4:62" x14ac:dyDescent="0.2">
      <c r="D109" s="8"/>
      <c r="E109" s="8"/>
      <c r="F109" s="8"/>
      <c r="G109" s="8"/>
      <c r="H109" s="8"/>
      <c r="I109" s="8"/>
      <c r="J109" s="8"/>
      <c r="Z109" s="5"/>
      <c r="AK109" s="8"/>
      <c r="AL109" s="8"/>
      <c r="AM109" s="8"/>
      <c r="AN109" s="8"/>
      <c r="AO109" s="8"/>
      <c r="BE109" s="5"/>
      <c r="BJ109" s="5"/>
    </row>
    <row r="110" spans="4:62" x14ac:dyDescent="0.2">
      <c r="D110" s="8"/>
      <c r="E110" s="8"/>
      <c r="F110" s="8"/>
      <c r="G110" s="8"/>
      <c r="H110" s="8"/>
      <c r="I110" s="8"/>
      <c r="J110" s="8"/>
      <c r="Z110" s="5"/>
      <c r="AK110" s="8"/>
      <c r="AL110" s="8"/>
      <c r="AM110" s="8"/>
      <c r="AN110" s="8"/>
      <c r="AO110" s="8"/>
      <c r="BE110" s="5"/>
      <c r="BJ110" s="5"/>
    </row>
    <row r="111" spans="4:62" x14ac:dyDescent="0.2">
      <c r="D111" s="8"/>
      <c r="E111" s="8"/>
      <c r="F111" s="8"/>
      <c r="G111" s="8"/>
      <c r="H111" s="8"/>
      <c r="I111" s="8"/>
      <c r="J111" s="8"/>
      <c r="Z111" s="5"/>
      <c r="AK111" s="8"/>
      <c r="AL111" s="8"/>
      <c r="AM111" s="8"/>
      <c r="AN111" s="8"/>
      <c r="AO111" s="8"/>
      <c r="BE111" s="5"/>
      <c r="BJ111" s="5"/>
    </row>
    <row r="112" spans="4:62" x14ac:dyDescent="0.2">
      <c r="D112" s="8"/>
      <c r="E112" s="8"/>
      <c r="F112" s="8"/>
      <c r="G112" s="8"/>
      <c r="H112" s="8"/>
      <c r="I112" s="8"/>
      <c r="J112" s="8"/>
      <c r="Z112" s="5"/>
      <c r="AK112" s="8"/>
      <c r="AL112" s="8"/>
      <c r="AM112" s="8"/>
      <c r="AN112" s="8"/>
      <c r="AO112" s="8"/>
      <c r="BE112" s="5"/>
      <c r="BJ112" s="5"/>
    </row>
    <row r="113" spans="4:62" x14ac:dyDescent="0.2">
      <c r="D113" s="8"/>
      <c r="E113" s="8"/>
      <c r="F113" s="8"/>
      <c r="G113" s="8"/>
      <c r="H113" s="8"/>
      <c r="I113" s="8"/>
      <c r="J113" s="8"/>
      <c r="Z113" s="5"/>
      <c r="AK113" s="8"/>
      <c r="AL113" s="8"/>
      <c r="AM113" s="8"/>
      <c r="AN113" s="8"/>
      <c r="AO113" s="8"/>
      <c r="BE113" s="5"/>
      <c r="BJ113" s="5"/>
    </row>
    <row r="114" spans="4:62" x14ac:dyDescent="0.2">
      <c r="D114" s="8"/>
      <c r="E114" s="8"/>
      <c r="F114" s="8"/>
      <c r="G114" s="8"/>
      <c r="H114" s="8"/>
      <c r="I114" s="8"/>
      <c r="J114" s="8"/>
      <c r="Z114" s="5"/>
      <c r="AK114" s="8"/>
      <c r="AL114" s="8"/>
      <c r="AM114" s="8"/>
      <c r="AN114" s="8"/>
      <c r="AO114" s="8"/>
      <c r="BE114" s="5"/>
      <c r="BJ114" s="5"/>
    </row>
    <row r="115" spans="4:62" x14ac:dyDescent="0.2">
      <c r="D115" s="8"/>
      <c r="E115" s="8"/>
      <c r="F115" s="8"/>
      <c r="G115" s="8"/>
      <c r="H115" s="8"/>
      <c r="I115" s="8"/>
      <c r="J115" s="8"/>
      <c r="Z115" s="5"/>
      <c r="AK115" s="8"/>
      <c r="AL115" s="8"/>
      <c r="AM115" s="8"/>
      <c r="AN115" s="8"/>
      <c r="AO115" s="8"/>
      <c r="BE115" s="5"/>
      <c r="BJ115" s="5"/>
    </row>
    <row r="116" spans="4:62" x14ac:dyDescent="0.2">
      <c r="D116" s="8"/>
      <c r="E116" s="8"/>
      <c r="F116" s="8"/>
      <c r="G116" s="8"/>
      <c r="H116" s="8"/>
      <c r="I116" s="8"/>
      <c r="J116" s="8"/>
      <c r="Z116" s="5"/>
      <c r="AK116" s="8"/>
      <c r="AL116" s="8"/>
      <c r="AM116" s="8"/>
      <c r="AN116" s="8"/>
      <c r="AO116" s="8"/>
      <c r="BE116" s="5"/>
      <c r="BJ116" s="5"/>
    </row>
    <row r="117" spans="4:62" x14ac:dyDescent="0.2">
      <c r="D117" s="8"/>
      <c r="E117" s="8"/>
      <c r="F117" s="8"/>
      <c r="G117" s="8"/>
      <c r="H117" s="8"/>
      <c r="I117" s="8"/>
      <c r="J117" s="8"/>
      <c r="Z117" s="5"/>
      <c r="AK117" s="8"/>
      <c r="AL117" s="8"/>
      <c r="AM117" s="8"/>
      <c r="AN117" s="8"/>
      <c r="AO117" s="8"/>
      <c r="BE117" s="5"/>
      <c r="BJ117" s="5"/>
    </row>
    <row r="118" spans="4:62" x14ac:dyDescent="0.2">
      <c r="D118" s="8"/>
      <c r="E118" s="8"/>
      <c r="F118" s="8"/>
      <c r="G118" s="8"/>
      <c r="H118" s="8"/>
      <c r="I118" s="8"/>
      <c r="J118" s="8"/>
      <c r="Z118" s="5"/>
      <c r="AK118" s="8"/>
      <c r="AL118" s="8"/>
      <c r="AM118" s="8"/>
      <c r="AN118" s="8"/>
      <c r="AO118" s="8"/>
      <c r="BE118" s="5"/>
      <c r="BJ118" s="5"/>
    </row>
    <row r="119" spans="4:62" x14ac:dyDescent="0.2">
      <c r="D119" s="8"/>
      <c r="E119" s="8"/>
      <c r="F119" s="8"/>
      <c r="G119" s="8"/>
      <c r="H119" s="8"/>
      <c r="I119" s="8"/>
      <c r="J119" s="8"/>
      <c r="Z119" s="5"/>
      <c r="AK119" s="8"/>
      <c r="AL119" s="8"/>
      <c r="AM119" s="8"/>
      <c r="AN119" s="8"/>
      <c r="AO119" s="8"/>
      <c r="BE119" s="5"/>
      <c r="BJ119" s="5"/>
    </row>
    <row r="120" spans="4:62" x14ac:dyDescent="0.2">
      <c r="D120" s="8"/>
      <c r="E120" s="8"/>
      <c r="F120" s="8"/>
      <c r="G120" s="8"/>
      <c r="H120" s="8"/>
      <c r="I120" s="8"/>
      <c r="J120" s="8"/>
      <c r="Z120" s="5"/>
      <c r="AK120" s="8"/>
      <c r="AL120" s="8"/>
      <c r="AM120" s="8"/>
      <c r="AN120" s="8"/>
      <c r="AO120" s="8"/>
      <c r="BE120" s="5"/>
      <c r="BJ120" s="5"/>
    </row>
    <row r="121" spans="4:62" x14ac:dyDescent="0.2">
      <c r="D121" s="8"/>
      <c r="E121" s="8"/>
      <c r="F121" s="8"/>
      <c r="G121" s="8"/>
      <c r="H121" s="8"/>
      <c r="I121" s="8"/>
      <c r="J121" s="8"/>
      <c r="Z121" s="5"/>
      <c r="AK121" s="8"/>
      <c r="AL121" s="8"/>
      <c r="AM121" s="8"/>
      <c r="AN121" s="8"/>
      <c r="AO121" s="8"/>
      <c r="BE121" s="5"/>
      <c r="BJ121" s="5"/>
    </row>
    <row r="122" spans="4:62" x14ac:dyDescent="0.2">
      <c r="D122" s="8"/>
      <c r="E122" s="8"/>
      <c r="F122" s="8"/>
      <c r="G122" s="8"/>
      <c r="H122" s="8"/>
      <c r="I122" s="8"/>
      <c r="J122" s="8"/>
      <c r="Z122" s="5"/>
      <c r="AK122" s="8"/>
      <c r="AL122" s="8"/>
      <c r="AM122" s="8"/>
      <c r="AN122" s="8"/>
      <c r="AO122" s="8"/>
      <c r="BE122" s="5"/>
      <c r="BJ122" s="5"/>
    </row>
    <row r="123" spans="4:62" x14ac:dyDescent="0.2">
      <c r="D123" s="8"/>
      <c r="E123" s="8"/>
      <c r="F123" s="8"/>
      <c r="G123" s="8"/>
      <c r="H123" s="8"/>
      <c r="I123" s="8"/>
      <c r="J123" s="8"/>
      <c r="Z123" s="5"/>
      <c r="AK123" s="8"/>
      <c r="AL123" s="8"/>
      <c r="AM123" s="8"/>
      <c r="AN123" s="8"/>
      <c r="AO123" s="8"/>
      <c r="BE123" s="5"/>
      <c r="BJ123" s="5"/>
    </row>
    <row r="124" spans="4:62" x14ac:dyDescent="0.2">
      <c r="D124" s="8"/>
      <c r="E124" s="8"/>
      <c r="F124" s="8"/>
      <c r="G124" s="8"/>
      <c r="H124" s="8"/>
      <c r="I124" s="8"/>
      <c r="J124" s="8"/>
      <c r="Z124" s="5"/>
      <c r="AK124" s="8"/>
      <c r="AL124" s="8"/>
      <c r="AM124" s="8"/>
      <c r="AN124" s="8"/>
      <c r="AO124" s="8"/>
      <c r="BE124" s="5"/>
      <c r="BJ124" s="5"/>
    </row>
    <row r="125" spans="4:62" x14ac:dyDescent="0.2">
      <c r="D125" s="8"/>
      <c r="E125" s="8"/>
      <c r="F125" s="8"/>
      <c r="G125" s="8"/>
      <c r="H125" s="8"/>
      <c r="I125" s="8"/>
      <c r="J125" s="8"/>
      <c r="Z125" s="5"/>
      <c r="AK125" s="8"/>
      <c r="AL125" s="8"/>
      <c r="AM125" s="8"/>
      <c r="AN125" s="8"/>
      <c r="AO125" s="8"/>
      <c r="BE125" s="5"/>
      <c r="BJ125" s="5"/>
    </row>
    <row r="126" spans="4:62" x14ac:dyDescent="0.2">
      <c r="D126" s="8"/>
      <c r="E126" s="8"/>
      <c r="F126" s="8"/>
      <c r="G126" s="8"/>
      <c r="H126" s="8"/>
      <c r="I126" s="8"/>
      <c r="J126" s="8"/>
      <c r="Z126" s="5"/>
      <c r="AK126" s="8"/>
      <c r="AL126" s="8"/>
      <c r="AM126" s="8"/>
      <c r="AN126" s="8"/>
      <c r="AO126" s="8"/>
      <c r="BE126" s="5"/>
      <c r="BJ126" s="5"/>
    </row>
    <row r="127" spans="4:62" x14ac:dyDescent="0.2">
      <c r="D127" s="8"/>
      <c r="E127" s="8"/>
      <c r="F127" s="8"/>
      <c r="G127" s="8"/>
      <c r="H127" s="8"/>
      <c r="I127" s="8"/>
      <c r="J127" s="8"/>
      <c r="Z127" s="5"/>
      <c r="AK127" s="8"/>
      <c r="AL127" s="8"/>
      <c r="AM127" s="8"/>
      <c r="AN127" s="8"/>
      <c r="AO127" s="8"/>
      <c r="BE127" s="5"/>
      <c r="BJ127" s="5"/>
    </row>
    <row r="128" spans="4:62" x14ac:dyDescent="0.2">
      <c r="D128" s="8"/>
      <c r="E128" s="8"/>
      <c r="F128" s="8"/>
      <c r="G128" s="8"/>
      <c r="H128" s="8"/>
      <c r="I128" s="8"/>
      <c r="J128" s="8"/>
      <c r="Z128" s="5"/>
      <c r="AK128" s="8"/>
      <c r="AL128" s="8"/>
      <c r="AM128" s="8"/>
      <c r="AN128" s="8"/>
      <c r="AO128" s="8"/>
      <c r="BE128" s="5"/>
      <c r="BJ128" s="5"/>
    </row>
    <row r="129" spans="4:62" x14ac:dyDescent="0.2">
      <c r="D129" s="8"/>
      <c r="E129" s="8"/>
      <c r="F129" s="8"/>
      <c r="G129" s="8"/>
      <c r="H129" s="8"/>
      <c r="I129" s="8"/>
      <c r="J129" s="8"/>
      <c r="Z129" s="5"/>
      <c r="AK129" s="8"/>
      <c r="AL129" s="8"/>
      <c r="AM129" s="8"/>
      <c r="AN129" s="8"/>
      <c r="AO129" s="8"/>
      <c r="BE129" s="5"/>
      <c r="BJ129" s="5"/>
    </row>
    <row r="130" spans="4:62" x14ac:dyDescent="0.2">
      <c r="D130" s="8"/>
      <c r="E130" s="8"/>
      <c r="F130" s="8"/>
      <c r="G130" s="8"/>
      <c r="H130" s="8"/>
      <c r="I130" s="8"/>
      <c r="J130" s="8"/>
      <c r="Z130" s="5"/>
      <c r="AK130" s="8"/>
      <c r="AL130" s="8"/>
      <c r="AM130" s="8"/>
      <c r="AN130" s="8"/>
      <c r="AO130" s="8"/>
      <c r="BE130" s="5"/>
      <c r="BJ130" s="5"/>
    </row>
    <row r="131" spans="4:62" x14ac:dyDescent="0.2">
      <c r="D131" s="8"/>
      <c r="E131" s="8"/>
      <c r="F131" s="8"/>
      <c r="G131" s="8"/>
      <c r="H131" s="8"/>
      <c r="I131" s="8"/>
      <c r="J131" s="8"/>
      <c r="Z131" s="5"/>
      <c r="AK131" s="8"/>
      <c r="AL131" s="8"/>
      <c r="AM131" s="8"/>
      <c r="AN131" s="8"/>
      <c r="AO131" s="8"/>
      <c r="BE131" s="5"/>
      <c r="BJ131" s="5"/>
    </row>
    <row r="132" spans="4:62" x14ac:dyDescent="0.2">
      <c r="D132" s="8"/>
      <c r="E132" s="8"/>
      <c r="F132" s="8"/>
      <c r="G132" s="8"/>
      <c r="H132" s="8"/>
      <c r="I132" s="8"/>
      <c r="J132" s="8"/>
      <c r="Z132" s="5"/>
      <c r="AK132" s="8"/>
      <c r="AL132" s="8"/>
      <c r="AM132" s="8"/>
      <c r="AN132" s="8"/>
      <c r="AO132" s="8"/>
      <c r="BE132" s="5"/>
      <c r="BJ132" s="5"/>
    </row>
    <row r="133" spans="4:62" x14ac:dyDescent="0.2">
      <c r="D133" s="8"/>
      <c r="E133" s="8"/>
      <c r="F133" s="8"/>
      <c r="G133" s="8"/>
      <c r="H133" s="8"/>
      <c r="I133" s="8"/>
      <c r="J133" s="8"/>
      <c r="Z133" s="5"/>
      <c r="AK133" s="8"/>
      <c r="AL133" s="8"/>
      <c r="AM133" s="8"/>
      <c r="AN133" s="8"/>
      <c r="AO133" s="8"/>
      <c r="BE133" s="5"/>
      <c r="BJ133" s="5"/>
    </row>
    <row r="134" spans="4:62" x14ac:dyDescent="0.2">
      <c r="D134" s="8"/>
      <c r="E134" s="8"/>
      <c r="F134" s="8"/>
      <c r="G134" s="8"/>
      <c r="H134" s="8"/>
      <c r="I134" s="8"/>
      <c r="J134" s="8"/>
      <c r="Z134" s="5"/>
      <c r="AK134" s="8"/>
      <c r="AL134" s="8"/>
      <c r="AM134" s="8"/>
      <c r="AN134" s="8"/>
      <c r="AO134" s="8"/>
      <c r="BE134" s="5"/>
      <c r="BJ134" s="5"/>
    </row>
    <row r="135" spans="4:62" x14ac:dyDescent="0.2">
      <c r="D135" s="8"/>
      <c r="E135" s="8"/>
      <c r="F135" s="8"/>
      <c r="G135" s="8"/>
      <c r="H135" s="8"/>
      <c r="I135" s="8"/>
      <c r="J135" s="8"/>
      <c r="Z135" s="5"/>
      <c r="AK135" s="8"/>
      <c r="AL135" s="8"/>
      <c r="AM135" s="8"/>
      <c r="AN135" s="8"/>
      <c r="AO135" s="8"/>
      <c r="BE135" s="5"/>
      <c r="BJ135" s="5"/>
    </row>
    <row r="136" spans="4:62" x14ac:dyDescent="0.2">
      <c r="D136" s="8"/>
      <c r="E136" s="8"/>
      <c r="F136" s="8"/>
      <c r="G136" s="8"/>
      <c r="H136" s="8"/>
      <c r="I136" s="8"/>
      <c r="J136" s="8"/>
      <c r="Z136" s="5"/>
      <c r="AK136" s="8"/>
      <c r="AL136" s="8"/>
      <c r="AM136" s="8"/>
      <c r="AN136" s="8"/>
      <c r="AO136" s="8"/>
      <c r="BE136" s="5"/>
      <c r="BJ136" s="5"/>
    </row>
    <row r="137" spans="4:62" x14ac:dyDescent="0.2">
      <c r="D137" s="8"/>
      <c r="E137" s="8"/>
      <c r="F137" s="8"/>
      <c r="G137" s="8"/>
      <c r="H137" s="8"/>
      <c r="I137" s="8"/>
      <c r="J137" s="8"/>
      <c r="Z137" s="5"/>
      <c r="AK137" s="8"/>
      <c r="AL137" s="8"/>
      <c r="AM137" s="8"/>
      <c r="AN137" s="8"/>
      <c r="AO137" s="8"/>
      <c r="BE137" s="5"/>
      <c r="BJ137" s="5"/>
    </row>
    <row r="138" spans="4:62" x14ac:dyDescent="0.2">
      <c r="D138" s="8"/>
      <c r="E138" s="8"/>
      <c r="F138" s="8"/>
      <c r="G138" s="8"/>
      <c r="H138" s="8"/>
      <c r="I138" s="8"/>
      <c r="J138" s="8"/>
      <c r="Z138" s="5"/>
      <c r="AK138" s="8"/>
      <c r="AL138" s="8"/>
      <c r="AM138" s="8"/>
      <c r="AN138" s="8"/>
      <c r="AO138" s="8"/>
      <c r="BE138" s="5"/>
      <c r="BJ138" s="5"/>
    </row>
    <row r="139" spans="4:62" x14ac:dyDescent="0.2">
      <c r="D139" s="8"/>
      <c r="E139" s="8"/>
      <c r="F139" s="8"/>
      <c r="G139" s="8"/>
      <c r="H139" s="8"/>
      <c r="I139" s="8"/>
      <c r="J139" s="8"/>
      <c r="Z139" s="5"/>
      <c r="AK139" s="8"/>
      <c r="AL139" s="8"/>
      <c r="AM139" s="8"/>
      <c r="AN139" s="8"/>
      <c r="AO139" s="8"/>
      <c r="BE139" s="5"/>
      <c r="BJ139" s="5"/>
    </row>
    <row r="140" spans="4:62" x14ac:dyDescent="0.2">
      <c r="D140" s="8"/>
      <c r="E140" s="8"/>
      <c r="F140" s="8"/>
      <c r="G140" s="8"/>
      <c r="H140" s="8"/>
      <c r="I140" s="8"/>
      <c r="J140" s="8"/>
      <c r="Z140" s="5"/>
      <c r="AK140" s="8"/>
      <c r="AL140" s="8"/>
      <c r="AM140" s="8"/>
      <c r="AN140" s="8"/>
      <c r="AO140" s="8"/>
      <c r="BE140" s="5"/>
      <c r="BJ140" s="5"/>
    </row>
    <row r="141" spans="4:62" x14ac:dyDescent="0.2">
      <c r="D141" s="8"/>
      <c r="E141" s="8"/>
      <c r="F141" s="8"/>
      <c r="G141" s="8"/>
      <c r="H141" s="8"/>
      <c r="I141" s="8"/>
      <c r="J141" s="8"/>
      <c r="Z141" s="5"/>
      <c r="AK141" s="8"/>
      <c r="AL141" s="8"/>
      <c r="AM141" s="8"/>
      <c r="AN141" s="8"/>
      <c r="AO141" s="8"/>
      <c r="BE141" s="5"/>
      <c r="BJ141" s="5"/>
    </row>
    <row r="142" spans="4:62" x14ac:dyDescent="0.2">
      <c r="D142" s="8"/>
      <c r="E142" s="8"/>
      <c r="F142" s="8"/>
      <c r="G142" s="8"/>
      <c r="H142" s="8"/>
      <c r="I142" s="8"/>
      <c r="J142" s="8"/>
      <c r="Z142" s="5"/>
      <c r="AK142" s="8"/>
      <c r="AL142" s="8"/>
      <c r="AM142" s="8"/>
      <c r="AN142" s="8"/>
      <c r="AO142" s="8"/>
      <c r="BE142" s="5"/>
      <c r="BJ142" s="5"/>
    </row>
    <row r="143" spans="4:62" x14ac:dyDescent="0.2">
      <c r="D143" s="8"/>
      <c r="E143" s="8"/>
      <c r="F143" s="8"/>
      <c r="G143" s="8"/>
      <c r="H143" s="8"/>
      <c r="I143" s="8"/>
      <c r="J143" s="8"/>
      <c r="Z143" s="5"/>
      <c r="AK143" s="8"/>
      <c r="AL143" s="8"/>
      <c r="AM143" s="8"/>
      <c r="AN143" s="8"/>
      <c r="AO143" s="8"/>
      <c r="BE143" s="5"/>
      <c r="BJ143" s="5"/>
    </row>
    <row r="144" spans="4:62" x14ac:dyDescent="0.2">
      <c r="D144" s="8"/>
      <c r="E144" s="8"/>
      <c r="F144" s="8"/>
      <c r="G144" s="8"/>
      <c r="H144" s="8"/>
      <c r="I144" s="8"/>
      <c r="J144" s="8"/>
      <c r="Z144" s="5"/>
      <c r="AK144" s="8"/>
      <c r="AL144" s="8"/>
      <c r="AM144" s="8"/>
      <c r="AN144" s="8"/>
      <c r="AO144" s="8"/>
      <c r="BE144" s="5"/>
      <c r="BJ144" s="5"/>
    </row>
    <row r="145" spans="4:62" x14ac:dyDescent="0.2">
      <c r="D145" s="8"/>
      <c r="E145" s="8"/>
      <c r="F145" s="8"/>
      <c r="G145" s="8"/>
      <c r="H145" s="8"/>
      <c r="I145" s="8"/>
      <c r="J145" s="8"/>
      <c r="Z145" s="5"/>
      <c r="AK145" s="8"/>
      <c r="AL145" s="8"/>
      <c r="AM145" s="8"/>
      <c r="AN145" s="8"/>
      <c r="AO145" s="8"/>
      <c r="BE145" s="5"/>
      <c r="BJ145" s="5"/>
    </row>
    <row r="146" spans="4:62" x14ac:dyDescent="0.2">
      <c r="D146" s="8"/>
      <c r="E146" s="8"/>
      <c r="F146" s="8"/>
      <c r="G146" s="8"/>
      <c r="H146" s="8"/>
      <c r="I146" s="8"/>
      <c r="J146" s="8"/>
      <c r="Z146" s="5"/>
      <c r="AK146" s="8"/>
      <c r="AL146" s="8"/>
      <c r="AM146" s="8"/>
      <c r="AN146" s="8"/>
      <c r="AO146" s="8"/>
      <c r="BE146" s="5"/>
      <c r="BJ146" s="5"/>
    </row>
    <row r="147" spans="4:62" x14ac:dyDescent="0.2">
      <c r="D147" s="8"/>
      <c r="E147" s="8"/>
      <c r="F147" s="8"/>
      <c r="G147" s="8"/>
      <c r="H147" s="8"/>
      <c r="I147" s="8"/>
      <c r="J147" s="8"/>
      <c r="Z147" s="5"/>
      <c r="AK147" s="8"/>
      <c r="AL147" s="8"/>
      <c r="AM147" s="8"/>
      <c r="AN147" s="8"/>
      <c r="AO147" s="8"/>
      <c r="BE147" s="5"/>
      <c r="BJ147" s="5"/>
    </row>
    <row r="148" spans="4:62" x14ac:dyDescent="0.2">
      <c r="D148" s="8"/>
      <c r="E148" s="8"/>
      <c r="F148" s="8"/>
      <c r="G148" s="8"/>
      <c r="H148" s="8"/>
      <c r="I148" s="8"/>
      <c r="J148" s="8"/>
      <c r="Z148" s="5"/>
      <c r="AK148" s="8"/>
      <c r="AL148" s="8"/>
      <c r="AM148" s="8"/>
      <c r="AN148" s="8"/>
      <c r="AO148" s="8"/>
      <c r="BE148" s="5"/>
      <c r="BJ148" s="5"/>
    </row>
    <row r="149" spans="4:62" x14ac:dyDescent="0.2">
      <c r="D149" s="8"/>
      <c r="E149" s="8"/>
      <c r="F149" s="8"/>
      <c r="G149" s="8"/>
      <c r="H149" s="8"/>
      <c r="I149" s="8"/>
      <c r="J149" s="8"/>
      <c r="Z149" s="5"/>
      <c r="AK149" s="8"/>
      <c r="AL149" s="8"/>
      <c r="AM149" s="8"/>
      <c r="AN149" s="8"/>
      <c r="AO149" s="8"/>
      <c r="BE149" s="5"/>
      <c r="BJ149" s="5"/>
    </row>
    <row r="150" spans="4:62" x14ac:dyDescent="0.2">
      <c r="D150" s="8"/>
      <c r="E150" s="8"/>
      <c r="F150" s="8"/>
      <c r="G150" s="8"/>
      <c r="H150" s="8"/>
      <c r="I150" s="8"/>
      <c r="J150" s="8"/>
      <c r="Z150" s="5"/>
      <c r="AK150" s="8"/>
      <c r="AL150" s="8"/>
      <c r="AM150" s="8"/>
      <c r="AN150" s="8"/>
      <c r="AO150" s="8"/>
      <c r="BE150" s="5"/>
      <c r="BJ150" s="5"/>
    </row>
    <row r="151" spans="4:62" x14ac:dyDescent="0.2">
      <c r="D151" s="8"/>
      <c r="E151" s="8"/>
      <c r="F151" s="8"/>
      <c r="G151" s="8"/>
      <c r="H151" s="8"/>
      <c r="I151" s="8"/>
      <c r="J151" s="8"/>
      <c r="Z151" s="5"/>
      <c r="AK151" s="8"/>
      <c r="AL151" s="8"/>
      <c r="AM151" s="8"/>
      <c r="AN151" s="8"/>
      <c r="AO151" s="8"/>
      <c r="BE151" s="5"/>
      <c r="BJ151" s="5"/>
    </row>
    <row r="152" spans="4:62" x14ac:dyDescent="0.2">
      <c r="D152" s="8"/>
      <c r="E152" s="8"/>
      <c r="F152" s="8"/>
      <c r="G152" s="8"/>
      <c r="H152" s="8"/>
      <c r="I152" s="8"/>
      <c r="J152" s="8"/>
      <c r="Z152" s="5"/>
      <c r="AK152" s="8"/>
      <c r="AL152" s="8"/>
      <c r="AM152" s="8"/>
      <c r="AN152" s="8"/>
      <c r="AO152" s="8"/>
      <c r="BE152" s="5"/>
      <c r="BJ152" s="5"/>
    </row>
    <row r="153" spans="4:62" x14ac:dyDescent="0.2">
      <c r="D153" s="8"/>
      <c r="E153" s="8"/>
      <c r="F153" s="8"/>
      <c r="G153" s="8"/>
      <c r="H153" s="8"/>
      <c r="I153" s="8"/>
      <c r="J153" s="8"/>
      <c r="Z153" s="5"/>
      <c r="AK153" s="8"/>
      <c r="AL153" s="8"/>
      <c r="AM153" s="8"/>
      <c r="AN153" s="8"/>
      <c r="AO153" s="8"/>
      <c r="BE153" s="5"/>
      <c r="BJ153" s="5"/>
    </row>
    <row r="154" spans="4:62" x14ac:dyDescent="0.2">
      <c r="D154" s="8"/>
      <c r="E154" s="8"/>
      <c r="F154" s="8"/>
      <c r="G154" s="8"/>
      <c r="H154" s="8"/>
      <c r="I154" s="8"/>
      <c r="J154" s="8"/>
      <c r="Z154" s="5"/>
      <c r="AK154" s="8"/>
      <c r="AL154" s="8"/>
      <c r="AM154" s="8"/>
      <c r="AN154" s="8"/>
      <c r="AO154" s="8"/>
      <c r="BE154" s="5"/>
      <c r="BJ154" s="5"/>
    </row>
    <row r="155" spans="4:62" x14ac:dyDescent="0.2">
      <c r="D155" s="8"/>
      <c r="E155" s="8"/>
      <c r="F155" s="8"/>
      <c r="G155" s="8"/>
      <c r="H155" s="8"/>
      <c r="I155" s="8"/>
      <c r="J155" s="8"/>
      <c r="Z155" s="5"/>
      <c r="AK155" s="8"/>
      <c r="AL155" s="8"/>
      <c r="AM155" s="8"/>
      <c r="AN155" s="8"/>
      <c r="AO155" s="8"/>
      <c r="BE155" s="5"/>
      <c r="BJ155" s="5"/>
    </row>
    <row r="156" spans="4:62" x14ac:dyDescent="0.2">
      <c r="D156" s="8"/>
      <c r="E156" s="8"/>
      <c r="F156" s="8"/>
      <c r="G156" s="8"/>
      <c r="H156" s="8"/>
      <c r="I156" s="8"/>
      <c r="J156" s="8"/>
      <c r="Z156" s="5"/>
      <c r="AK156" s="8"/>
      <c r="AL156" s="8"/>
      <c r="AM156" s="8"/>
      <c r="AN156" s="8"/>
      <c r="AO156" s="8"/>
      <c r="BE156" s="5"/>
      <c r="BJ156" s="5"/>
    </row>
    <row r="157" spans="4:62" x14ac:dyDescent="0.2">
      <c r="D157" s="8"/>
      <c r="E157" s="8"/>
      <c r="F157" s="8"/>
      <c r="G157" s="8"/>
      <c r="H157" s="8"/>
      <c r="I157" s="8"/>
      <c r="J157" s="8"/>
      <c r="Z157" s="5"/>
      <c r="AK157" s="8"/>
      <c r="AL157" s="8"/>
      <c r="AM157" s="8"/>
      <c r="AN157" s="8"/>
      <c r="AO157" s="8"/>
      <c r="BE157" s="5"/>
      <c r="BJ157" s="5"/>
    </row>
    <row r="158" spans="4:62" x14ac:dyDescent="0.2">
      <c r="D158" s="8"/>
      <c r="E158" s="8"/>
      <c r="F158" s="8"/>
      <c r="G158" s="8"/>
      <c r="H158" s="8"/>
      <c r="I158" s="8"/>
      <c r="J158" s="8"/>
      <c r="Z158" s="5"/>
      <c r="AK158" s="8"/>
      <c r="AL158" s="8"/>
      <c r="AM158" s="8"/>
      <c r="AN158" s="8"/>
      <c r="AO158" s="8"/>
      <c r="BE158" s="5"/>
      <c r="BJ158" s="5"/>
    </row>
    <row r="159" spans="4:62" x14ac:dyDescent="0.2">
      <c r="D159" s="8"/>
      <c r="E159" s="8"/>
      <c r="F159" s="8"/>
      <c r="G159" s="8"/>
      <c r="H159" s="8"/>
      <c r="I159" s="8"/>
      <c r="J159" s="8"/>
      <c r="Z159" s="5"/>
      <c r="AK159" s="8"/>
      <c r="AL159" s="8"/>
      <c r="AM159" s="8"/>
      <c r="AN159" s="8"/>
      <c r="AO159" s="8"/>
      <c r="BE159" s="5"/>
      <c r="BJ159" s="5"/>
    </row>
    <row r="160" spans="4:62" x14ac:dyDescent="0.2">
      <c r="D160" s="8"/>
      <c r="E160" s="8"/>
      <c r="F160" s="8"/>
      <c r="G160" s="8"/>
      <c r="H160" s="8"/>
      <c r="I160" s="8"/>
      <c r="J160" s="8"/>
      <c r="Z160" s="5"/>
      <c r="AK160" s="8"/>
      <c r="AL160" s="8"/>
      <c r="AM160" s="8"/>
      <c r="AN160" s="8"/>
      <c r="AO160" s="8"/>
      <c r="BE160" s="5"/>
      <c r="BJ160" s="5"/>
    </row>
    <row r="161" spans="4:62" x14ac:dyDescent="0.2">
      <c r="D161" s="8"/>
      <c r="E161" s="8"/>
      <c r="F161" s="8"/>
      <c r="G161" s="8"/>
      <c r="H161" s="8"/>
      <c r="I161" s="8"/>
      <c r="J161" s="8"/>
      <c r="Z161" s="5"/>
      <c r="AK161" s="8"/>
      <c r="AL161" s="8"/>
      <c r="AM161" s="8"/>
      <c r="AN161" s="8"/>
      <c r="AO161" s="8"/>
      <c r="BE161" s="5"/>
      <c r="BJ161" s="5"/>
    </row>
    <row r="162" spans="4:62" x14ac:dyDescent="0.2">
      <c r="D162" s="8"/>
      <c r="E162" s="8"/>
      <c r="F162" s="8"/>
      <c r="G162" s="8"/>
      <c r="H162" s="8"/>
      <c r="I162" s="8"/>
      <c r="J162" s="8"/>
      <c r="Z162" s="5"/>
      <c r="AK162" s="8"/>
      <c r="AL162" s="8"/>
      <c r="AM162" s="8"/>
      <c r="AN162" s="8"/>
      <c r="AO162" s="8"/>
      <c r="BE162" s="5"/>
      <c r="BJ162" s="5"/>
    </row>
    <row r="163" spans="4:62" x14ac:dyDescent="0.2">
      <c r="D163" s="8"/>
      <c r="E163" s="8"/>
      <c r="F163" s="8"/>
      <c r="G163" s="8"/>
      <c r="H163" s="8"/>
      <c r="I163" s="8"/>
      <c r="J163" s="8"/>
      <c r="Z163" s="5"/>
      <c r="AK163" s="8"/>
      <c r="AL163" s="8"/>
      <c r="AM163" s="8"/>
      <c r="AN163" s="8"/>
      <c r="AO163" s="8"/>
      <c r="BE163" s="5"/>
      <c r="BJ163" s="5"/>
    </row>
    <row r="164" spans="4:62" x14ac:dyDescent="0.2">
      <c r="D164" s="8"/>
      <c r="E164" s="8"/>
      <c r="F164" s="8"/>
      <c r="G164" s="8"/>
      <c r="H164" s="8"/>
      <c r="I164" s="8"/>
      <c r="J164" s="8"/>
      <c r="Z164" s="5"/>
      <c r="AK164" s="8"/>
      <c r="AL164" s="8"/>
      <c r="AM164" s="8"/>
      <c r="AN164" s="8"/>
      <c r="AO164" s="8"/>
      <c r="BE164" s="5"/>
      <c r="BJ164" s="5"/>
    </row>
    <row r="165" spans="4:62" x14ac:dyDescent="0.2">
      <c r="D165" s="8"/>
      <c r="E165" s="8"/>
      <c r="F165" s="8"/>
      <c r="G165" s="8"/>
      <c r="H165" s="8"/>
      <c r="I165" s="8"/>
      <c r="J165" s="8"/>
      <c r="Z165" s="5"/>
      <c r="AK165" s="8"/>
      <c r="AL165" s="8"/>
      <c r="AM165" s="8"/>
      <c r="AN165" s="8"/>
      <c r="AO165" s="8"/>
      <c r="BE165" s="5"/>
      <c r="BJ165" s="5"/>
    </row>
    <row r="166" spans="4:62" x14ac:dyDescent="0.2">
      <c r="D166" s="8"/>
      <c r="E166" s="8"/>
      <c r="F166" s="8"/>
      <c r="G166" s="8"/>
      <c r="H166" s="8"/>
      <c r="I166" s="8"/>
      <c r="J166" s="8"/>
      <c r="Z166" s="5"/>
      <c r="AK166" s="8"/>
      <c r="AL166" s="8"/>
      <c r="AM166" s="8"/>
      <c r="AN166" s="8"/>
      <c r="AO166" s="8"/>
      <c r="BE166" s="5"/>
      <c r="BJ166" s="5"/>
    </row>
    <row r="167" spans="4:62" x14ac:dyDescent="0.2">
      <c r="D167" s="8"/>
      <c r="E167" s="8"/>
      <c r="F167" s="8"/>
      <c r="G167" s="8"/>
      <c r="H167" s="8"/>
      <c r="I167" s="8"/>
      <c r="J167" s="8"/>
      <c r="Z167" s="5"/>
      <c r="AK167" s="8"/>
      <c r="AL167" s="8"/>
      <c r="AM167" s="8"/>
      <c r="AN167" s="8"/>
      <c r="AO167" s="8"/>
      <c r="BE167" s="5"/>
      <c r="BJ167" s="5"/>
    </row>
    <row r="168" spans="4:62" x14ac:dyDescent="0.2">
      <c r="D168" s="8"/>
      <c r="E168" s="8"/>
      <c r="F168" s="8"/>
      <c r="G168" s="8"/>
      <c r="H168" s="8"/>
      <c r="I168" s="8"/>
      <c r="J168" s="8"/>
      <c r="Z168" s="5"/>
      <c r="AK168" s="8"/>
      <c r="AL168" s="8"/>
      <c r="AM168" s="8"/>
      <c r="AN168" s="8"/>
      <c r="AO168" s="8"/>
      <c r="BE168" s="5"/>
      <c r="BJ168" s="5"/>
    </row>
    <row r="169" spans="4:62" x14ac:dyDescent="0.2">
      <c r="D169" s="8"/>
      <c r="E169" s="8"/>
      <c r="F169" s="8"/>
      <c r="G169" s="8"/>
      <c r="H169" s="8"/>
      <c r="I169" s="8"/>
      <c r="J169" s="8"/>
      <c r="Z169" s="5"/>
      <c r="AK169" s="8"/>
      <c r="AL169" s="8"/>
      <c r="AM169" s="8"/>
      <c r="AN169" s="8"/>
      <c r="AO169" s="8"/>
      <c r="BE169" s="5"/>
      <c r="BJ169" s="5"/>
    </row>
    <row r="170" spans="4:62" x14ac:dyDescent="0.2">
      <c r="D170" s="8"/>
      <c r="E170" s="8"/>
      <c r="F170" s="8"/>
      <c r="G170" s="8"/>
      <c r="H170" s="8"/>
      <c r="I170" s="8"/>
      <c r="J170" s="8"/>
      <c r="Z170" s="5"/>
      <c r="AK170" s="8"/>
      <c r="AL170" s="8"/>
      <c r="AM170" s="8"/>
      <c r="AN170" s="8"/>
      <c r="AO170" s="8"/>
      <c r="BE170" s="5"/>
      <c r="BJ170" s="5"/>
    </row>
    <row r="171" spans="4:62" x14ac:dyDescent="0.2">
      <c r="D171" s="8"/>
      <c r="E171" s="8"/>
      <c r="F171" s="8"/>
      <c r="G171" s="8"/>
      <c r="H171" s="8"/>
      <c r="I171" s="8"/>
      <c r="J171" s="8"/>
      <c r="Z171" s="5"/>
      <c r="AK171" s="8"/>
      <c r="AL171" s="8"/>
      <c r="AM171" s="8"/>
      <c r="AN171" s="8"/>
      <c r="AO171" s="8"/>
      <c r="BE171" s="5"/>
      <c r="BJ171" s="5"/>
    </row>
    <row r="172" spans="4:62" x14ac:dyDescent="0.2">
      <c r="D172" s="8"/>
      <c r="E172" s="8"/>
      <c r="F172" s="8"/>
      <c r="G172" s="8"/>
      <c r="H172" s="8"/>
      <c r="I172" s="8"/>
      <c r="J172" s="8"/>
      <c r="Z172" s="5"/>
      <c r="AK172" s="8"/>
      <c r="AL172" s="8"/>
      <c r="AM172" s="8"/>
      <c r="AN172" s="8"/>
      <c r="AO172" s="8"/>
      <c r="BE172" s="5"/>
      <c r="BJ172" s="5"/>
    </row>
    <row r="173" spans="4:62" x14ac:dyDescent="0.2">
      <c r="D173" s="8"/>
      <c r="E173" s="8"/>
      <c r="F173" s="8"/>
      <c r="G173" s="8"/>
      <c r="H173" s="8"/>
      <c r="I173" s="8"/>
      <c r="J173" s="8"/>
      <c r="Z173" s="5"/>
      <c r="AK173" s="8"/>
      <c r="AL173" s="8"/>
      <c r="AM173" s="8"/>
      <c r="AN173" s="8"/>
      <c r="AO173" s="8"/>
      <c r="BE173" s="5"/>
      <c r="BJ173" s="5"/>
    </row>
    <row r="174" spans="4:62" x14ac:dyDescent="0.2">
      <c r="D174" s="8"/>
      <c r="E174" s="8"/>
      <c r="F174" s="8"/>
      <c r="G174" s="8"/>
      <c r="H174" s="8"/>
      <c r="I174" s="8"/>
      <c r="J174" s="8"/>
      <c r="Z174" s="5"/>
      <c r="AK174" s="8"/>
      <c r="AL174" s="8"/>
      <c r="AM174" s="8"/>
      <c r="AN174" s="8"/>
      <c r="AO174" s="8"/>
      <c r="BE174" s="5"/>
      <c r="BJ174" s="5"/>
    </row>
    <row r="175" spans="4:62" x14ac:dyDescent="0.2">
      <c r="D175" s="8"/>
      <c r="E175" s="8"/>
      <c r="F175" s="8"/>
      <c r="G175" s="8"/>
      <c r="H175" s="8"/>
      <c r="I175" s="8"/>
      <c r="J175" s="8"/>
      <c r="Z175" s="5"/>
      <c r="AK175" s="8"/>
      <c r="AL175" s="8"/>
      <c r="AM175" s="8"/>
      <c r="AN175" s="8"/>
      <c r="AO175" s="8"/>
      <c r="BE175" s="5"/>
      <c r="BJ175" s="5"/>
    </row>
    <row r="176" spans="4:62" x14ac:dyDescent="0.2">
      <c r="D176" s="8"/>
      <c r="E176" s="8"/>
      <c r="F176" s="8"/>
      <c r="G176" s="8"/>
      <c r="H176" s="8"/>
      <c r="I176" s="8"/>
      <c r="J176" s="8"/>
      <c r="Z176" s="5"/>
      <c r="AK176" s="8"/>
      <c r="AL176" s="8"/>
      <c r="AM176" s="8"/>
      <c r="AN176" s="8"/>
      <c r="AO176" s="8"/>
      <c r="BE176" s="5"/>
      <c r="BJ176" s="5"/>
    </row>
    <row r="177" spans="4:62" x14ac:dyDescent="0.2">
      <c r="D177" s="8"/>
      <c r="E177" s="8"/>
      <c r="F177" s="8"/>
      <c r="G177" s="8"/>
      <c r="H177" s="8"/>
      <c r="I177" s="8"/>
      <c r="J177" s="8"/>
      <c r="Z177" s="5"/>
      <c r="AK177" s="8"/>
      <c r="AL177" s="8"/>
      <c r="AM177" s="8"/>
      <c r="AN177" s="8"/>
      <c r="AO177" s="8"/>
      <c r="BE177" s="5"/>
      <c r="BJ177" s="5"/>
    </row>
    <row r="178" spans="4:62" x14ac:dyDescent="0.2">
      <c r="D178" s="8"/>
      <c r="E178" s="8"/>
      <c r="F178" s="8"/>
      <c r="G178" s="8"/>
      <c r="H178" s="8"/>
      <c r="I178" s="8"/>
      <c r="J178" s="8"/>
      <c r="Z178" s="5"/>
      <c r="AK178" s="8"/>
      <c r="AL178" s="8"/>
      <c r="AM178" s="8"/>
      <c r="AN178" s="8"/>
      <c r="AO178" s="8"/>
      <c r="BE178" s="5"/>
      <c r="BJ178" s="5"/>
    </row>
    <row r="179" spans="4:62" x14ac:dyDescent="0.2">
      <c r="D179" s="8"/>
      <c r="E179" s="8"/>
      <c r="F179" s="8"/>
      <c r="G179" s="8"/>
      <c r="H179" s="8"/>
      <c r="I179" s="8"/>
      <c r="J179" s="8"/>
      <c r="Z179" s="5"/>
      <c r="AK179" s="8"/>
      <c r="AL179" s="8"/>
      <c r="AM179" s="8"/>
      <c r="AN179" s="8"/>
      <c r="AO179" s="8"/>
      <c r="BE179" s="5"/>
      <c r="BJ179" s="5"/>
    </row>
    <row r="180" spans="4:62" x14ac:dyDescent="0.2">
      <c r="D180" s="8"/>
      <c r="E180" s="8"/>
      <c r="F180" s="8"/>
      <c r="G180" s="8"/>
      <c r="H180" s="8"/>
      <c r="I180" s="8"/>
      <c r="J180" s="8"/>
      <c r="Z180" s="5"/>
      <c r="AK180" s="8"/>
      <c r="AL180" s="8"/>
      <c r="AM180" s="8"/>
      <c r="AN180" s="8"/>
      <c r="AO180" s="8"/>
      <c r="BE180" s="5"/>
      <c r="BJ180" s="5"/>
    </row>
    <row r="181" spans="4:62" x14ac:dyDescent="0.2">
      <c r="D181" s="8"/>
      <c r="E181" s="8"/>
      <c r="F181" s="8"/>
      <c r="G181" s="8"/>
      <c r="H181" s="8"/>
      <c r="I181" s="8"/>
      <c r="J181" s="8"/>
      <c r="Z181" s="5"/>
      <c r="AK181" s="8"/>
      <c r="AL181" s="8"/>
      <c r="AM181" s="8"/>
      <c r="AN181" s="8"/>
      <c r="AO181" s="8"/>
      <c r="BE181" s="5"/>
      <c r="BJ181" s="5"/>
    </row>
    <row r="182" spans="4:62" x14ac:dyDescent="0.2">
      <c r="D182" s="8"/>
      <c r="E182" s="8"/>
      <c r="F182" s="8"/>
      <c r="G182" s="8"/>
      <c r="H182" s="8"/>
      <c r="I182" s="8"/>
      <c r="J182" s="8"/>
      <c r="Z182" s="5"/>
      <c r="AK182" s="8"/>
      <c r="AL182" s="8"/>
      <c r="AM182" s="8"/>
      <c r="AN182" s="8"/>
      <c r="AO182" s="8"/>
      <c r="BE182" s="5"/>
      <c r="BJ182" s="5"/>
    </row>
    <row r="183" spans="4:62" x14ac:dyDescent="0.2">
      <c r="D183" s="8"/>
      <c r="E183" s="8"/>
      <c r="F183" s="8"/>
      <c r="G183" s="8"/>
      <c r="H183" s="8"/>
      <c r="I183" s="8"/>
      <c r="J183" s="8"/>
      <c r="Z183" s="5"/>
      <c r="AK183" s="8"/>
      <c r="AL183" s="8"/>
      <c r="AM183" s="8"/>
      <c r="AN183" s="8"/>
      <c r="AO183" s="8"/>
      <c r="BE183" s="5"/>
      <c r="BJ183" s="5"/>
    </row>
    <row r="184" spans="4:62" x14ac:dyDescent="0.2">
      <c r="D184" s="8"/>
      <c r="E184" s="8"/>
      <c r="F184" s="8"/>
      <c r="G184" s="8"/>
      <c r="H184" s="8"/>
      <c r="I184" s="8"/>
      <c r="J184" s="8"/>
      <c r="Z184" s="5"/>
      <c r="AK184" s="8"/>
      <c r="AL184" s="8"/>
      <c r="AM184" s="8"/>
      <c r="AN184" s="8"/>
      <c r="AO184" s="8"/>
      <c r="BE184" s="5"/>
      <c r="BJ184" s="5"/>
    </row>
    <row r="185" spans="4:62" x14ac:dyDescent="0.2">
      <c r="D185" s="8"/>
      <c r="E185" s="8"/>
      <c r="F185" s="8"/>
      <c r="G185" s="8"/>
      <c r="H185" s="8"/>
      <c r="I185" s="8"/>
      <c r="J185" s="8"/>
      <c r="Z185" s="5"/>
      <c r="AK185" s="8"/>
      <c r="AL185" s="8"/>
      <c r="AM185" s="8"/>
      <c r="AN185" s="8"/>
      <c r="AO185" s="8"/>
      <c r="BE185" s="5"/>
      <c r="BJ185" s="5"/>
    </row>
    <row r="186" spans="4:62" x14ac:dyDescent="0.2">
      <c r="D186" s="8"/>
      <c r="E186" s="8"/>
      <c r="F186" s="8"/>
      <c r="G186" s="8"/>
      <c r="H186" s="8"/>
      <c r="I186" s="8"/>
      <c r="J186" s="8"/>
      <c r="Z186" s="5"/>
      <c r="AK186" s="8"/>
      <c r="AL186" s="8"/>
      <c r="AM186" s="8"/>
      <c r="AN186" s="8"/>
      <c r="AO186" s="8"/>
      <c r="BE186" s="5"/>
      <c r="BJ186" s="5"/>
    </row>
    <row r="187" spans="4:62" x14ac:dyDescent="0.2">
      <c r="D187" s="8"/>
      <c r="E187" s="8"/>
      <c r="F187" s="8"/>
      <c r="G187" s="8"/>
      <c r="H187" s="8"/>
      <c r="I187" s="8"/>
      <c r="J187" s="8"/>
      <c r="Z187" s="5"/>
      <c r="AK187" s="8"/>
      <c r="AL187" s="8"/>
      <c r="AM187" s="8"/>
      <c r="AN187" s="8"/>
      <c r="AO187" s="8"/>
      <c r="BE187" s="5"/>
      <c r="BJ187" s="5"/>
    </row>
    <row r="188" spans="4:62" x14ac:dyDescent="0.2">
      <c r="D188" s="8"/>
      <c r="E188" s="8"/>
      <c r="F188" s="8"/>
      <c r="G188" s="8"/>
      <c r="H188" s="8"/>
      <c r="I188" s="8"/>
      <c r="J188" s="8"/>
      <c r="Z188" s="5"/>
      <c r="AK188" s="8"/>
      <c r="AL188" s="8"/>
      <c r="AM188" s="8"/>
      <c r="AN188" s="8"/>
      <c r="AO188" s="8"/>
      <c r="BE188" s="5"/>
      <c r="BJ188" s="5"/>
    </row>
    <row r="189" spans="4:62" x14ac:dyDescent="0.2">
      <c r="D189" s="8"/>
      <c r="E189" s="8"/>
      <c r="F189" s="8"/>
      <c r="G189" s="8"/>
      <c r="H189" s="8"/>
      <c r="I189" s="8"/>
      <c r="J189" s="8"/>
      <c r="Z189" s="5"/>
      <c r="AK189" s="8"/>
      <c r="AL189" s="8"/>
      <c r="AM189" s="8"/>
      <c r="AN189" s="8"/>
      <c r="AO189" s="8"/>
      <c r="BE189" s="5"/>
      <c r="BJ189" s="5"/>
    </row>
    <row r="190" spans="4:62" x14ac:dyDescent="0.2">
      <c r="D190" s="8"/>
      <c r="E190" s="8"/>
      <c r="F190" s="8"/>
      <c r="G190" s="8"/>
      <c r="H190" s="8"/>
      <c r="I190" s="8"/>
      <c r="J190" s="8"/>
      <c r="Z190" s="5"/>
      <c r="AK190" s="8"/>
      <c r="AL190" s="8"/>
      <c r="AM190" s="8"/>
      <c r="AN190" s="8"/>
      <c r="AO190" s="8"/>
      <c r="BE190" s="5"/>
      <c r="BJ190" s="5"/>
    </row>
    <row r="191" spans="4:62" x14ac:dyDescent="0.2">
      <c r="D191" s="8"/>
      <c r="E191" s="8"/>
      <c r="F191" s="8"/>
      <c r="G191" s="8"/>
      <c r="H191" s="8"/>
      <c r="I191" s="8"/>
      <c r="J191" s="8"/>
      <c r="Z191" s="5"/>
      <c r="AK191" s="8"/>
      <c r="AL191" s="8"/>
      <c r="AM191" s="8"/>
      <c r="AN191" s="8"/>
      <c r="AO191" s="8"/>
      <c r="BE191" s="5"/>
      <c r="BJ191" s="5"/>
    </row>
    <row r="192" spans="4:62" x14ac:dyDescent="0.2">
      <c r="D192" s="8"/>
      <c r="E192" s="8"/>
      <c r="F192" s="8"/>
      <c r="G192" s="8"/>
      <c r="Z192" s="5"/>
      <c r="AK192" s="8"/>
      <c r="AL192" s="8"/>
      <c r="AM192" s="8"/>
      <c r="AN192" s="8"/>
      <c r="BE192" s="5"/>
      <c r="BJ192" s="5"/>
    </row>
    <row r="193" spans="4:62" x14ac:dyDescent="0.2">
      <c r="D193" s="8"/>
      <c r="E193" s="8"/>
      <c r="F193" s="8"/>
      <c r="G193" s="8"/>
      <c r="Z193" s="5"/>
      <c r="AK193" s="8"/>
      <c r="AL193" s="8"/>
      <c r="AM193" s="8"/>
      <c r="AN193" s="8"/>
      <c r="BE193" s="5"/>
      <c r="BJ193" s="5"/>
    </row>
    <row r="194" spans="4:62" x14ac:dyDescent="0.2">
      <c r="D194" s="8"/>
      <c r="E194" s="8"/>
      <c r="Z194" s="5"/>
      <c r="AK194" s="8"/>
      <c r="AL194" s="8"/>
      <c r="BE194" s="5"/>
      <c r="BJ194" s="5"/>
    </row>
    <row r="195" spans="4:62" x14ac:dyDescent="0.2">
      <c r="Z195" s="5"/>
      <c r="BE195" s="5"/>
      <c r="BJ195" s="5"/>
    </row>
    <row r="196" spans="4:62" x14ac:dyDescent="0.2">
      <c r="Z196" s="5"/>
      <c r="BE196" s="5"/>
      <c r="BJ196" s="5"/>
    </row>
    <row r="197" spans="4:62" x14ac:dyDescent="0.2">
      <c r="Z197" s="5"/>
      <c r="BE197" s="5"/>
      <c r="BJ197" s="5"/>
    </row>
    <row r="198" spans="4:62" x14ac:dyDescent="0.2">
      <c r="Z198" s="5"/>
      <c r="BE198" s="5"/>
      <c r="BJ198" s="5"/>
    </row>
    <row r="199" spans="4:62" x14ac:dyDescent="0.2">
      <c r="Z199" s="5"/>
      <c r="BE199" s="5"/>
      <c r="BJ199" s="5"/>
    </row>
    <row r="200" spans="4:62" x14ac:dyDescent="0.2">
      <c r="Z200" s="5"/>
      <c r="BE200" s="5"/>
      <c r="BJ200" s="5"/>
    </row>
    <row r="201" spans="4:62" x14ac:dyDescent="0.2">
      <c r="Z201" s="5"/>
      <c r="BE201" s="5"/>
      <c r="BJ201" s="5"/>
    </row>
    <row r="202" spans="4:62" x14ac:dyDescent="0.2">
      <c r="Z202" s="5"/>
      <c r="BE202" s="5"/>
      <c r="BJ202" s="5"/>
    </row>
    <row r="203" spans="4:62" x14ac:dyDescent="0.2">
      <c r="Z203" s="5"/>
      <c r="BE203" s="5"/>
      <c r="BJ203" s="5"/>
    </row>
    <row r="204" spans="4:62" x14ac:dyDescent="0.2">
      <c r="Z204" s="5"/>
      <c r="BE204" s="5"/>
      <c r="BJ204" s="5"/>
    </row>
    <row r="205" spans="4:62" x14ac:dyDescent="0.2">
      <c r="BE205" s="5"/>
    </row>
    <row r="206" spans="4:62" x14ac:dyDescent="0.2">
      <c r="BE206" s="5"/>
    </row>
  </sheetData>
  <phoneticPr fontId="34"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tabSelected="1" topLeftCell="D1" workbookViewId="0">
      <selection activeCell="K10" sqref="K10"/>
    </sheetView>
  </sheetViews>
  <sheetFormatPr defaultRowHeight="14.25" x14ac:dyDescent="0.2"/>
  <cols>
    <col min="1" max="1" width="8.75" customWidth="1"/>
    <col min="2" max="2" width="15.375" bestFit="1" customWidth="1"/>
    <col min="4" max="4" width="9.625" customWidth="1"/>
    <col min="5" max="5" width="19.75" customWidth="1"/>
    <col min="8" max="8" width="15.375" customWidth="1"/>
    <col min="11" max="11" width="15.375" customWidth="1"/>
    <col min="14" max="14" width="15.625" customWidth="1"/>
    <col min="17" max="17" width="12.75" customWidth="1"/>
  </cols>
  <sheetData>
    <row r="2" spans="2:18" ht="15" x14ac:dyDescent="0.2">
      <c r="B2" s="62" t="s">
        <v>159</v>
      </c>
      <c r="C2" s="62"/>
      <c r="D2" s="62"/>
      <c r="E2" s="62" t="s">
        <v>160</v>
      </c>
      <c r="F2" s="62"/>
      <c r="G2" s="62"/>
      <c r="H2" s="62" t="s">
        <v>161</v>
      </c>
      <c r="I2" s="62"/>
      <c r="J2" s="62"/>
      <c r="K2" s="62" t="s">
        <v>162</v>
      </c>
      <c r="L2" s="62"/>
      <c r="M2" s="62"/>
      <c r="N2" s="62" t="s">
        <v>163</v>
      </c>
      <c r="P2" s="62"/>
      <c r="Q2" s="62" t="s">
        <v>163</v>
      </c>
    </row>
    <row r="3" spans="2:18" ht="15" x14ac:dyDescent="0.2">
      <c r="B3" s="63" t="s">
        <v>164</v>
      </c>
      <c r="C3" s="63" t="s">
        <v>165</v>
      </c>
      <c r="D3" s="64"/>
      <c r="E3" s="63" t="s">
        <v>164</v>
      </c>
      <c r="F3" s="63" t="s">
        <v>165</v>
      </c>
      <c r="G3" s="64"/>
      <c r="H3" s="63" t="s">
        <v>164</v>
      </c>
      <c r="I3" s="63" t="s">
        <v>165</v>
      </c>
      <c r="J3" s="64"/>
      <c r="K3" s="63" t="s">
        <v>164</v>
      </c>
      <c r="L3" s="63" t="s">
        <v>165</v>
      </c>
      <c r="M3" s="64"/>
      <c r="N3" s="63" t="s">
        <v>164</v>
      </c>
      <c r="O3" s="63" t="s">
        <v>165</v>
      </c>
      <c r="P3" s="64"/>
      <c r="Q3" s="63" t="s">
        <v>164</v>
      </c>
      <c r="R3" s="63" t="s">
        <v>165</v>
      </c>
    </row>
    <row r="4" spans="2:18" x14ac:dyDescent="0.2">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2">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2">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2">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2">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2">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2">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2">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2">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2">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2">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2">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2">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2">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2">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2">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2">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2">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2">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2">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2">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2">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2">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2">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2">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2">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2">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2">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2">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2">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2">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2">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2">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2">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2">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2">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2">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2">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2">
      <c r="B42" s="2">
        <v>7.2962495968519798</v>
      </c>
      <c r="C42" s="2">
        <v>-5233.3951244565296</v>
      </c>
      <c r="D42" s="2"/>
      <c r="E42" s="2">
        <v>-1673.7757507313099</v>
      </c>
      <c r="F42" s="2">
        <v>5425.4840235935499</v>
      </c>
      <c r="G42" s="2"/>
      <c r="H42" s="65">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2">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2">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2">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2">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2">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2">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2">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2">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2">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2">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2">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2">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2">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2">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2">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2">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2">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2">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2">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2">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2">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2">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2">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2">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2">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2">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2">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2">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2">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2">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2">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2">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2">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2">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2">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2">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2">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2">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2">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2">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2">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2">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2">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2">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2">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2">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2">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2">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2">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2">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2">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2">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2">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2">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2">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2">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2">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2">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2">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2">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2">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2">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2">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2">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2">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2">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2">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2">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2">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2">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2">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2">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2">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2">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2">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2">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2">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2">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2">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2">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2">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2">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2">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2">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2">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2">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2">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2">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2">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2">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2">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2">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2">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2">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2">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2">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2">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2">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2">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2">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2">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2">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2">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2">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2">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2">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2">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2">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2">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2">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2">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2">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2">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2">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2">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2">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2">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2">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2">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2">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2">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2">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2">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2">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2">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2">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2">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2">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2">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2">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2">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2">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2">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2">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2">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2">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2">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2">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2">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2">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2">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2">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2">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2">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2">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2">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2">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2">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2">
      <c r="B191" s="2">
        <v>131.69932908586901</v>
      </c>
      <c r="C191" s="2">
        <v>16928.3479368878</v>
      </c>
      <c r="D191" s="2"/>
      <c r="E191" s="2">
        <v>1372.25782881486</v>
      </c>
      <c r="F191" s="2">
        <v>264.35922508559901</v>
      </c>
      <c r="G191" s="2"/>
      <c r="H191" s="65">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2">
      <c r="B192" s="2">
        <v>186.074647002181</v>
      </c>
      <c r="C192" s="2">
        <v>16629.449478140599</v>
      </c>
      <c r="D192" s="2"/>
      <c r="E192" s="2">
        <v>1353.5931208914101</v>
      </c>
      <c r="F192" s="2">
        <v>181.579017168679</v>
      </c>
      <c r="G192" s="2"/>
      <c r="H192" s="65">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2">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2">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2">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2">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2">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2">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2">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2">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2">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2">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2">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2">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2">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2">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2">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2">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2">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2">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2">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2">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2">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2">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2">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2">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2">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2">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2">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2">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2">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2">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2">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2">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2">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2">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2">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2">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2">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2">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2">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2">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2">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2">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2">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2">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2">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2">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2">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2">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2">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2">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2">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2">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2">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2">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2">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2">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2">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2">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2">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2">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2">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2">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2">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2">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2">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2">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2">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2">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2">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2">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2">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2">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2">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2">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2">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2">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2">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2">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2">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2">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2">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2">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2">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2">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2">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2">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2">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2">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2">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2">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2">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2">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2">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2">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2">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2">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2">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2">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2">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2">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2">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2">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2">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2">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2">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2">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2">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2">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2">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2">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2">
      <c r="B303" s="2"/>
      <c r="C303" s="2"/>
      <c r="D303" s="2"/>
      <c r="E303" s="2"/>
      <c r="F303" s="2"/>
      <c r="G303" s="2"/>
      <c r="H303" s="1"/>
      <c r="I303" s="1"/>
      <c r="J303" s="2"/>
      <c r="K303">
        <v>571.64726441062601</v>
      </c>
      <c r="L303">
        <v>64.211810033864097</v>
      </c>
      <c r="M303" s="2"/>
      <c r="P303" s="2"/>
      <c r="Q303" s="2"/>
      <c r="R303" s="2"/>
    </row>
    <row r="304" spans="2:18" x14ac:dyDescent="0.2">
      <c r="B304" s="2"/>
      <c r="C304" s="2"/>
      <c r="D304" s="2"/>
      <c r="E304" s="2"/>
      <c r="F304" s="2"/>
      <c r="G304" s="2"/>
      <c r="H304" s="1"/>
      <c r="I304" s="1"/>
      <c r="J304" s="2"/>
      <c r="K304">
        <v>571.64726441062601</v>
      </c>
      <c r="L304">
        <v>64.211810033863401</v>
      </c>
      <c r="M304" s="2"/>
      <c r="P304" s="2"/>
      <c r="Q304" s="2"/>
      <c r="R304" s="2"/>
    </row>
    <row r="305" spans="2:18" x14ac:dyDescent="0.2">
      <c r="B305" s="2"/>
      <c r="C305" s="2"/>
      <c r="D305" s="2"/>
      <c r="E305" s="2"/>
      <c r="F305" s="2"/>
      <c r="G305" s="2"/>
      <c r="H305" s="1"/>
      <c r="I305" s="1"/>
      <c r="J305" s="2"/>
      <c r="K305">
        <v>463.51078596542999</v>
      </c>
      <c r="L305">
        <v>-238.56872484179999</v>
      </c>
      <c r="M305" s="2"/>
      <c r="P305" s="2"/>
      <c r="Q305" s="2"/>
      <c r="R305" s="2"/>
    </row>
    <row r="306" spans="2:18" x14ac:dyDescent="0.2">
      <c r="B306" s="2"/>
      <c r="C306" s="2"/>
      <c r="D306" s="2"/>
      <c r="E306" s="2"/>
      <c r="F306" s="2"/>
      <c r="G306" s="2"/>
      <c r="H306" s="1"/>
      <c r="I306" s="1"/>
      <c r="J306" s="2"/>
      <c r="K306">
        <v>339.605449538546</v>
      </c>
      <c r="L306">
        <v>-569.22657289589904</v>
      </c>
      <c r="M306" s="2"/>
      <c r="P306" s="2"/>
      <c r="Q306" s="2"/>
      <c r="R306" s="2"/>
    </row>
    <row r="307" spans="2:18" x14ac:dyDescent="0.2">
      <c r="B307" s="2"/>
      <c r="C307" s="2"/>
      <c r="D307" s="2"/>
      <c r="E307" s="2"/>
      <c r="F307" s="2"/>
      <c r="G307" s="2"/>
      <c r="H307" s="1"/>
      <c r="I307" s="1"/>
      <c r="J307" s="2"/>
      <c r="K307">
        <v>339.605449538546</v>
      </c>
      <c r="L307">
        <v>-569.22657289589904</v>
      </c>
      <c r="M307" s="2"/>
      <c r="P307" s="2"/>
      <c r="Q307" s="2"/>
      <c r="R307" s="2"/>
    </row>
    <row r="308" spans="2:18" x14ac:dyDescent="0.2">
      <c r="B308" s="2"/>
      <c r="C308" s="2"/>
      <c r="D308" s="2"/>
      <c r="E308" s="2"/>
      <c r="F308" s="2"/>
      <c r="G308" s="2"/>
      <c r="H308" s="2"/>
      <c r="I308" s="2"/>
      <c r="J308" s="2"/>
      <c r="K308">
        <v>293.85692730278799</v>
      </c>
      <c r="L308">
        <v>-683.40100943159905</v>
      </c>
      <c r="M308" s="2"/>
      <c r="P308" s="2"/>
      <c r="Q308" s="2"/>
      <c r="R308" s="2"/>
    </row>
    <row r="309" spans="2:18" x14ac:dyDescent="0.2">
      <c r="B309" s="2"/>
      <c r="C309" s="2"/>
      <c r="D309" s="2"/>
      <c r="E309" s="2"/>
      <c r="F309" s="2"/>
      <c r="G309" s="2"/>
      <c r="H309" s="2"/>
      <c r="I309" s="2"/>
      <c r="J309" s="2"/>
      <c r="K309">
        <v>198.93898658918999</v>
      </c>
      <c r="L309">
        <v>-943.74446244238595</v>
      </c>
      <c r="M309" s="2"/>
      <c r="P309" s="2"/>
      <c r="Q309" s="2"/>
      <c r="R309" s="2"/>
    </row>
    <row r="310" spans="2:18" x14ac:dyDescent="0.2">
      <c r="B310" s="2"/>
      <c r="C310" s="2"/>
      <c r="D310" s="2"/>
      <c r="E310" s="2"/>
      <c r="F310" s="2"/>
      <c r="G310" s="2"/>
      <c r="H310" s="2"/>
      <c r="I310" s="2"/>
      <c r="J310" s="2"/>
      <c r="K310">
        <v>198.93898658918999</v>
      </c>
      <c r="L310">
        <v>-943.74446244238595</v>
      </c>
      <c r="M310" s="2"/>
      <c r="P310" s="2"/>
      <c r="Q310" s="2"/>
      <c r="R310" s="2"/>
    </row>
    <row r="311" spans="2:18" x14ac:dyDescent="0.2">
      <c r="B311" s="2"/>
      <c r="C311" s="2"/>
      <c r="D311" s="2"/>
      <c r="E311" s="2"/>
      <c r="F311" s="2"/>
      <c r="G311" s="2"/>
      <c r="H311" s="2"/>
      <c r="I311" s="2"/>
      <c r="J311" s="2"/>
      <c r="K311">
        <v>185.89514026925099</v>
      </c>
      <c r="L311">
        <v>-978.59047934731097</v>
      </c>
      <c r="M311" s="2"/>
      <c r="P311" s="2"/>
      <c r="Q311" s="2"/>
      <c r="R311" s="2"/>
    </row>
    <row r="312" spans="2:18" x14ac:dyDescent="0.2">
      <c r="B312" s="2"/>
      <c r="C312" s="2"/>
      <c r="D312" s="2"/>
      <c r="E312" s="2"/>
      <c r="F312" s="2"/>
      <c r="G312" s="2"/>
      <c r="H312" s="2"/>
      <c r="I312" s="2"/>
      <c r="J312" s="2"/>
      <c r="K312">
        <v>182.947235032821</v>
      </c>
      <c r="L312">
        <v>-986.46566839685795</v>
      </c>
      <c r="M312" s="2"/>
      <c r="P312" s="2"/>
      <c r="Q312" s="2"/>
      <c r="R312" s="2"/>
    </row>
    <row r="313" spans="2:18" x14ac:dyDescent="0.2">
      <c r="B313" s="1"/>
      <c r="C313" s="1"/>
      <c r="D313" s="1"/>
      <c r="E313" s="1"/>
      <c r="F313" s="1"/>
      <c r="G313" s="1"/>
      <c r="H313" s="1"/>
      <c r="I313" s="1"/>
      <c r="J313" s="1"/>
      <c r="K313">
        <v>182.947235032821</v>
      </c>
      <c r="L313">
        <v>-986.46566839685795</v>
      </c>
      <c r="M313" s="1"/>
      <c r="P313" s="1"/>
      <c r="Q313" s="1"/>
      <c r="R313" s="1"/>
    </row>
    <row r="314" spans="2:18" x14ac:dyDescent="0.2">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Istruzioni</vt:lpstr>
      <vt:lpstr>Dati analisi</vt:lpstr>
      <vt:lpstr>Dati terreno</vt:lpstr>
      <vt:lpstr>Dati pali</vt:lpstr>
      <vt:lpstr>Loads</vt:lpstr>
      <vt:lpstr>Armature MN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2024-03-05T08:56:53Z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