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pending" sheetId="1" r:id="rId4"/>
    <sheet state="visible" name="countries" sheetId="2" r:id="rId5"/>
    <sheet state="visible" name="mil_comparison" sheetId="3" r:id="rId6"/>
    <sheet state="visible" name="edu_comparison" sheetId="4" r:id="rId7"/>
    <sheet state="visible" name="health_comparison" sheetId="5" r:id="rId8"/>
    <sheet state="visible" name="totalgdp" sheetId="6" r:id="rId9"/>
    <sheet state="visible" name="gdpcapita" sheetId="7" r:id="rId10"/>
    <sheet state="visible" name="militaryspending" sheetId="8" r:id="rId11"/>
    <sheet state="visible" name="militarycapita" sheetId="9" r:id="rId12"/>
    <sheet state="visible" name="militarygdp" sheetId="10" r:id="rId13"/>
    <sheet state="visible" name="educationspending" sheetId="11" r:id="rId14"/>
    <sheet state="visible" name="educationcapita" sheetId="12" r:id="rId15"/>
    <sheet state="visible" name="educationgdp" sheetId="13" r:id="rId16"/>
    <sheet state="visible" name="healthspending" sheetId="14" r:id="rId17"/>
    <sheet state="visible" name="healthcapita" sheetId="15" r:id="rId18"/>
    <sheet state="visible" name="healthgdp" sheetId="16" r:id="rId19"/>
    <sheet state="visible" name="population" sheetId="17" r:id="rId20"/>
    <sheet state="visible" name="predictions" sheetId="18" r:id="rId21"/>
    <sheet state="visible" name="relationship" sheetId="19" r:id="rId22"/>
  </sheets>
  <definedNames/>
  <calcPr/>
</workbook>
</file>

<file path=xl/sharedStrings.xml><?xml version="1.0" encoding="utf-8"?>
<sst xmlns="http://schemas.openxmlformats.org/spreadsheetml/2006/main" count="471" uniqueCount="59">
  <si>
    <t>Country Name</t>
  </si>
  <si>
    <t>Average Total Spending</t>
  </si>
  <si>
    <t>2014</t>
  </si>
  <si>
    <t>2015</t>
  </si>
  <si>
    <t>2016</t>
  </si>
  <si>
    <t>2017</t>
  </si>
  <si>
    <t>2018</t>
  </si>
  <si>
    <t>Average Total GDP</t>
  </si>
  <si>
    <t>Australia</t>
  </si>
  <si>
    <t>Brazil</t>
  </si>
  <si>
    <t>Canada</t>
  </si>
  <si>
    <t>China</t>
  </si>
  <si>
    <t>France</t>
  </si>
  <si>
    <t>Germany</t>
  </si>
  <si>
    <t>Japan</t>
  </si>
  <si>
    <t>Russia</t>
  </si>
  <si>
    <t>United Kingdom</t>
  </si>
  <si>
    <t>US</t>
  </si>
  <si>
    <t>Total Spending</t>
  </si>
  <si>
    <t>Total GDP</t>
  </si>
  <si>
    <t>Years</t>
  </si>
  <si>
    <t xml:space="preserve">France </t>
  </si>
  <si>
    <t xml:space="preserve">Military Spending </t>
  </si>
  <si>
    <t>Education Spending</t>
  </si>
  <si>
    <t>Healthcare Spending</t>
  </si>
  <si>
    <t>Average Healthcare Spending Per Capita (2014 - 2018)</t>
  </si>
  <si>
    <t>Average Education Spending Per Capita (2014 - 2018)</t>
  </si>
  <si>
    <t>Average GDP Per Capita (2014 - 2018)</t>
  </si>
  <si>
    <t>Healthcare Spending Per Capita</t>
  </si>
  <si>
    <t>Education Spending Per Capita</t>
  </si>
  <si>
    <t>GDP Per Capita</t>
  </si>
  <si>
    <t>Average Military Spending</t>
  </si>
  <si>
    <t>Average Education Spending</t>
  </si>
  <si>
    <t>Average Health Spending</t>
  </si>
  <si>
    <t>Military Spending</t>
  </si>
  <si>
    <t xml:space="preserve">Education Spending </t>
  </si>
  <si>
    <t xml:space="preserve">Health Spending </t>
  </si>
  <si>
    <t>Country</t>
  </si>
  <si>
    <t>Average Military Spending Per Capita (2014 - 2018)</t>
  </si>
  <si>
    <t>Average GDP Per Capita</t>
  </si>
  <si>
    <t>Chile</t>
  </si>
  <si>
    <t>Difference (2018 - 2014)</t>
  </si>
  <si>
    <t>Growth (%)</t>
  </si>
  <si>
    <t>Growth (Absolute)</t>
  </si>
  <si>
    <t>Growth(%)</t>
  </si>
  <si>
    <t>Growth(Absolute)</t>
  </si>
  <si>
    <t>Since</t>
  </si>
  <si>
    <t>2019</t>
  </si>
  <si>
    <t>2020</t>
  </si>
  <si>
    <t>2021</t>
  </si>
  <si>
    <t>2022</t>
  </si>
  <si>
    <t>Overall Spending Prediction</t>
  </si>
  <si>
    <t>Total GDP Prediction</t>
  </si>
  <si>
    <t>Year</t>
  </si>
  <si>
    <t>Military Spending Per Capita ($)</t>
  </si>
  <si>
    <t>Healthcare Spending Per Capita ($)</t>
  </si>
  <si>
    <t>Education Spending Per Capita ($)</t>
  </si>
  <si>
    <t>GDP Per Capita ($)</t>
  </si>
  <si>
    <t>Population (in millions)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</si>
</sst>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0.00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" xfId="0" applyFont="1" applyNumberFormat="1"/>
    <xf borderId="0" fillId="0" fontId="2" numFmtId="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49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3" numFmtId="2" xfId="0" applyAlignment="1" applyFont="1" applyNumberFormat="1">
      <alignment readingOrder="0" shrinkToFit="0" vertical="bottom" wrapText="0"/>
    </xf>
    <xf borderId="0" fillId="0" fontId="3" numFmtId="49" xfId="0" applyAlignment="1" applyFont="1" applyNumberFormat="1">
      <alignment horizontal="right" readingOrder="0" shrinkToFit="0" vertical="bottom" wrapText="0"/>
    </xf>
    <xf borderId="0" fillId="0" fontId="0" numFmtId="2" xfId="0" applyAlignment="1" applyFont="1" applyNumberFormat="1">
      <alignment readingOrder="0" shrinkToFit="0" vertical="bottom" wrapText="0"/>
    </xf>
    <xf borderId="0" fillId="0" fontId="0" numFmtId="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horizontal="center" readingOrder="0"/>
    </xf>
    <xf borderId="0" fillId="0" fontId="2" numFmtId="2" xfId="0" applyFont="1" applyNumberFormat="1"/>
    <xf borderId="0" fillId="0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10" xfId="0" applyFont="1" applyNumberFormat="1"/>
    <xf borderId="0" fillId="0" fontId="2" numFmtId="165" xfId="0" applyFont="1" applyNumberFormat="1"/>
    <xf borderId="0" fillId="0" fontId="1" numFmtId="4" xfId="0" applyAlignment="1" applyFont="1" applyNumberFormat="1">
      <alignment readingOrder="0"/>
    </xf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2.71"/>
    <col customWidth="1" min="15" max="15" width="18.14"/>
    <col customWidth="1" min="26" max="26" width="15.86"/>
    <col customWidth="1" min="38" max="38" width="15.86"/>
  </cols>
  <sheetData>
    <row r="1">
      <c r="A1" s="1" t="s">
        <v>0</v>
      </c>
      <c r="B1" s="2">
        <v>2014.0</v>
      </c>
      <c r="C1" s="2">
        <v>2015.0</v>
      </c>
      <c r="D1" s="2">
        <v>2016.0</v>
      </c>
      <c r="E1" s="2">
        <v>2017.0</v>
      </c>
      <c r="F1" s="2">
        <v>2018.0</v>
      </c>
      <c r="G1" s="2" t="s">
        <v>1</v>
      </c>
      <c r="I1" s="1" t="s">
        <v>0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2" t="s">
        <v>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3" t="s">
        <v>8</v>
      </c>
      <c r="B2" s="4">
        <f>(militaryspending!$B2+educationspending!$B2+healthspending!$B2)</f>
        <v>227833.1864</v>
      </c>
      <c r="C2" s="4">
        <f>(militaryspending!$C2+educationspending!$C2+healthspending!$C2)</f>
        <v>216324.2959</v>
      </c>
      <c r="D2" s="4">
        <f>(militaryspending!$D2+educationspending!$D2+healthspending!$D2)</f>
        <v>196695.5557</v>
      </c>
      <c r="E2" s="4">
        <f>(militaryspending!$E2+educationspending!$E2+healthspending!$E2)</f>
        <v>214902.8565</v>
      </c>
      <c r="F2" s="4">
        <f>(militaryspending!$F2+educationspending!$F2+healthspending!$F2)</f>
        <v>229369.3543</v>
      </c>
      <c r="G2" s="4">
        <f t="shared" ref="G2:G11" si="1">AVERAGE(B2:F2)</f>
        <v>217025.0497</v>
      </c>
      <c r="I2" s="3" t="s">
        <v>8</v>
      </c>
      <c r="J2" s="5">
        <v>1467483.71</v>
      </c>
      <c r="K2" s="5">
        <v>1351693.98</v>
      </c>
      <c r="L2" s="5">
        <v>1208846.99</v>
      </c>
      <c r="M2" s="5">
        <v>1329188.48</v>
      </c>
      <c r="N2" s="5">
        <v>1432881.17</v>
      </c>
      <c r="O2" s="4">
        <f t="shared" ref="O2:O11" si="2">AVERAGE(J2:N2)</f>
        <v>1358018.866</v>
      </c>
    </row>
    <row r="3">
      <c r="A3" s="3" t="s">
        <v>9</v>
      </c>
      <c r="B3" s="4">
        <f>(militaryspending!$B3+educationspending!$B3+healthspending!$B3)</f>
        <v>375367.0162</v>
      </c>
      <c r="C3" s="4">
        <f>(militaryspending!$C3+educationspending!$C3+healthspending!$C3)</f>
        <v>292509.9613</v>
      </c>
      <c r="D3" s="4">
        <f>(militaryspending!$D3+educationspending!$D3+healthspending!$D3)</f>
        <v>296990.9396</v>
      </c>
      <c r="E3" s="4">
        <f>(militaryspending!$E3+educationspending!$E3+healthspending!$E3)</f>
        <v>348306.5523</v>
      </c>
      <c r="F3" s="4">
        <f>(militaryspending!$F3+educationspending!$F3+healthspending!$F3)</f>
        <v>319424.7401</v>
      </c>
      <c r="G3" s="4">
        <f t="shared" si="1"/>
        <v>326519.8419</v>
      </c>
      <c r="I3" s="3" t="s">
        <v>9</v>
      </c>
      <c r="J3" s="5">
        <v>2455993.63</v>
      </c>
      <c r="K3" s="5">
        <v>1802214.37</v>
      </c>
      <c r="L3" s="5">
        <v>1795700.17</v>
      </c>
      <c r="M3" s="5">
        <v>2062831.05</v>
      </c>
      <c r="N3" s="5">
        <v>1885482.53</v>
      </c>
      <c r="O3" s="4">
        <f t="shared" si="2"/>
        <v>2000444.35</v>
      </c>
    </row>
    <row r="4">
      <c r="A4" s="3" t="s">
        <v>10</v>
      </c>
      <c r="B4" s="4">
        <f>(militaryspending!$B4+educationspending!$B4+healthspending!$B4)</f>
        <v>290193.3659</v>
      </c>
      <c r="C4" s="4">
        <f>(militaryspending!$C4+educationspending!$C4+healthspending!$C4)</f>
        <v>259674.1749</v>
      </c>
      <c r="D4" s="4">
        <f>(militaryspending!$D4+educationspending!$D4+healthspending!$D4)</f>
        <v>260005.8473</v>
      </c>
      <c r="E4" s="4">
        <f>(militaryspending!$E4+educationspending!$E4+healthspending!$E4)</f>
        <v>280685.6201</v>
      </c>
      <c r="F4" s="4">
        <f>(militaryspending!$F4+educationspending!$F4+healthspending!$F4)</f>
        <v>291433.5112</v>
      </c>
      <c r="G4" s="4">
        <f t="shared" si="1"/>
        <v>276398.5039</v>
      </c>
      <c r="I4" s="3" t="s">
        <v>10</v>
      </c>
      <c r="J4" s="5">
        <v>1803533.21</v>
      </c>
      <c r="K4" s="5">
        <v>1556129.52</v>
      </c>
      <c r="L4" s="5">
        <v>1528243.21</v>
      </c>
      <c r="M4" s="5">
        <v>1649878.05</v>
      </c>
      <c r="N4" s="5">
        <v>1716262.62</v>
      </c>
      <c r="O4" s="4">
        <f t="shared" si="2"/>
        <v>1650809.322</v>
      </c>
    </row>
    <row r="5">
      <c r="A5" s="3" t="s">
        <v>11</v>
      </c>
      <c r="B5" s="4">
        <f>(militaryspending!$B5+educationspending!$B5+healthspending!$B5)</f>
        <v>888529.3507</v>
      </c>
      <c r="C5" s="4">
        <f>(militaryspending!$C5+educationspending!$C5+healthspending!$C5)</f>
        <v>952635.1873</v>
      </c>
      <c r="D5" s="4">
        <f>(militaryspending!$D5+educationspending!$D5+healthspending!$D5)</f>
        <v>976092.4844</v>
      </c>
      <c r="E5" s="4">
        <f>(militaryspending!$E5+educationspending!$E5+healthspending!$E5)</f>
        <v>1082635.277</v>
      </c>
      <c r="F5" s="4">
        <f>(militaryspending!$F5+educationspending!$F5+healthspending!$F5)</f>
        <v>1244663.288</v>
      </c>
      <c r="G5" s="4">
        <f t="shared" si="1"/>
        <v>1028911.117</v>
      </c>
      <c r="I5" s="3" t="s">
        <v>11</v>
      </c>
      <c r="J5" s="5">
        <v>1.047568292E7</v>
      </c>
      <c r="K5" s="5">
        <v>1.106155308E7</v>
      </c>
      <c r="L5" s="5">
        <v>1.123327654E7</v>
      </c>
      <c r="M5" s="5">
        <v>1.231040937E7</v>
      </c>
      <c r="N5" s="5">
        <v>1.389481755E7</v>
      </c>
      <c r="O5" s="4">
        <f t="shared" si="2"/>
        <v>11795147.89</v>
      </c>
    </row>
    <row r="6">
      <c r="A6" s="3" t="s">
        <v>12</v>
      </c>
      <c r="B6" s="4">
        <f>(militaryspending!$B6+educationspending!$B6+healthspending!$B6)</f>
        <v>527844.0399</v>
      </c>
      <c r="C6" s="4">
        <f>(militaryspending!$C6+educationspending!$C6+healthspending!$C6)</f>
        <v>448244.1359</v>
      </c>
      <c r="D6" s="4">
        <f>(militaryspending!$D6+educationspending!$D6+healthspending!$D6)</f>
        <v>456116.4953</v>
      </c>
      <c r="E6" s="4">
        <f>(militaryspending!$E6+educationspending!$E6+healthspending!$E6)</f>
        <v>475791.6692</v>
      </c>
      <c r="F6" s="4">
        <f>(militaryspending!$F6+educationspending!$F6+healthspending!$F6)</f>
        <v>505560.8586</v>
      </c>
      <c r="G6" s="4">
        <f t="shared" si="1"/>
        <v>482711.4398</v>
      </c>
      <c r="I6" s="3" t="s">
        <v>12</v>
      </c>
      <c r="J6" s="5">
        <v>2852165.76</v>
      </c>
      <c r="K6" s="5">
        <v>2438207.9</v>
      </c>
      <c r="L6" s="5">
        <v>2471285.61</v>
      </c>
      <c r="M6" s="5">
        <v>2595151.05</v>
      </c>
      <c r="N6" s="5">
        <v>2787863.96</v>
      </c>
      <c r="O6" s="4">
        <f t="shared" si="2"/>
        <v>2628934.856</v>
      </c>
    </row>
    <row r="7">
      <c r="A7" s="3" t="s">
        <v>13</v>
      </c>
      <c r="B7" s="4">
        <f>(militaryspending!$B7+educationspending!$B7+healthspending!$B7)</f>
        <v>649609.2727</v>
      </c>
      <c r="C7" s="4">
        <f>(militaryspending!$C7+educationspending!$C7+healthspending!$C7)</f>
        <v>562715.6195</v>
      </c>
      <c r="D7" s="4">
        <f>(militaryspending!$D7+educationspending!$D7+healthspending!$D7)</f>
        <v>584377.7192</v>
      </c>
      <c r="E7" s="4">
        <f>(militaryspending!$E7+educationspending!$E7+healthspending!$E7)</f>
        <v>623556.7576</v>
      </c>
      <c r="F7" s="4">
        <f>(militaryspending!$F7+educationspending!$F7+healthspending!$F7)</f>
        <v>677020.3049</v>
      </c>
      <c r="G7" s="4">
        <f t="shared" si="1"/>
        <v>619455.9348</v>
      </c>
      <c r="I7" s="3" t="s">
        <v>13</v>
      </c>
      <c r="J7" s="5">
        <v>3883920.16</v>
      </c>
      <c r="K7" s="5">
        <v>3356235.7</v>
      </c>
      <c r="L7" s="5">
        <v>3467498.0</v>
      </c>
      <c r="M7" s="5">
        <v>3682602.48</v>
      </c>
      <c r="N7" s="5">
        <v>3963767.53</v>
      </c>
      <c r="O7" s="4">
        <f t="shared" si="2"/>
        <v>3670804.774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>
      <c r="A8" s="3" t="s">
        <v>14</v>
      </c>
      <c r="B8" s="4">
        <f>(militaryspending!$B8+educationspending!$B8+healthspending!$B8)</f>
        <v>722253.7983</v>
      </c>
      <c r="C8" s="4">
        <f>(militaryspending!$C8+educationspending!$C8+healthspending!$C8)</f>
        <v>650414.6517</v>
      </c>
      <c r="D8" s="4">
        <f>(militaryspending!$D8+educationspending!$D8+healthspending!$D8)</f>
        <v>718637.4899</v>
      </c>
      <c r="E8" s="4">
        <f>(militaryspending!$E8+educationspending!$E8+healthspending!$E8)</f>
        <v>708756.3238</v>
      </c>
      <c r="F8" s="4">
        <f>(militaryspending!$F8+educationspending!$F8+healthspending!$F8)</f>
        <v>729517.0473</v>
      </c>
      <c r="G8" s="4">
        <f t="shared" si="1"/>
        <v>705915.8622</v>
      </c>
      <c r="I8" s="3" t="s">
        <v>14</v>
      </c>
      <c r="J8" s="5">
        <v>4850413.54</v>
      </c>
      <c r="K8" s="5">
        <v>4389475.62</v>
      </c>
      <c r="L8" s="5">
        <v>4922538.14</v>
      </c>
      <c r="M8" s="5">
        <v>4866864.41</v>
      </c>
      <c r="N8" s="5">
        <v>4954806.62</v>
      </c>
      <c r="O8" s="4">
        <f t="shared" si="2"/>
        <v>4796819.666</v>
      </c>
    </row>
    <row r="9">
      <c r="A9" s="3" t="s">
        <v>15</v>
      </c>
      <c r="B9" s="4">
        <f>(militaryspending!$B9+educationspending!$B9+healthspending!$B9)</f>
        <v>266031.7721</v>
      </c>
      <c r="C9" s="4">
        <f>(militaryspending!$C9+educationspending!$C9+healthspending!$C9)</f>
        <v>187183.9377</v>
      </c>
      <c r="D9" s="4">
        <f>(militaryspending!$D9+educationspending!$D9+healthspending!$D9)</f>
        <v>181486.6757</v>
      </c>
      <c r="E9" s="4">
        <f>(militaryspending!$E9+educationspending!$E9+healthspending!$E9)</f>
        <v>206077.9068</v>
      </c>
      <c r="F9" s="4">
        <f>(militaryspending!$F9+educationspending!$F9+healthspending!$F9)</f>
        <v>209161.6449</v>
      </c>
      <c r="G9" s="4">
        <f t="shared" si="1"/>
        <v>209988.3874</v>
      </c>
      <c r="I9" s="3" t="s">
        <v>15</v>
      </c>
      <c r="J9" s="5">
        <v>2059241.97</v>
      </c>
      <c r="K9" s="5">
        <v>1363481.06</v>
      </c>
      <c r="L9" s="5">
        <v>1276786.98</v>
      </c>
      <c r="M9" s="5">
        <v>1574199.39</v>
      </c>
      <c r="N9" s="5">
        <v>1669583.09</v>
      </c>
      <c r="O9" s="4">
        <f t="shared" si="2"/>
        <v>1588658.498</v>
      </c>
    </row>
    <row r="10">
      <c r="A10" s="3" t="s">
        <v>16</v>
      </c>
      <c r="B10" s="4">
        <f>(militaryspending!$B10+educationspending!$B10+healthspending!$B10)</f>
        <v>533135.0695</v>
      </c>
      <c r="C10" s="4">
        <f>(militaryspending!$C10+educationspending!$C10+healthspending!$C10)</f>
        <v>503771.4542</v>
      </c>
      <c r="D10" s="4">
        <f>(militaryspending!$D10+educationspending!$D10+healthspending!$D10)</f>
        <v>458474.9042</v>
      </c>
      <c r="E10" s="4">
        <f>(militaryspending!$E10+educationspending!$E10+healthspending!$E10)</f>
        <v>453221.5775</v>
      </c>
      <c r="F10" s="4">
        <f>(militaryspending!$F10+educationspending!$F10+healthspending!$F10)</f>
        <v>490673.3004</v>
      </c>
      <c r="G10" s="4">
        <f t="shared" si="1"/>
        <v>487855.2612</v>
      </c>
      <c r="I10" s="3" t="s">
        <v>16</v>
      </c>
      <c r="J10" s="5">
        <v>3063803.24</v>
      </c>
      <c r="K10" s="5">
        <v>2928591.0</v>
      </c>
      <c r="L10" s="5">
        <v>2694283.21</v>
      </c>
      <c r="M10" s="5">
        <v>2666229.18</v>
      </c>
      <c r="N10" s="5">
        <v>2860667.73</v>
      </c>
      <c r="O10" s="4">
        <f t="shared" si="2"/>
        <v>2842714.872</v>
      </c>
    </row>
    <row r="11">
      <c r="A11" s="3" t="s">
        <v>17</v>
      </c>
      <c r="B11" s="4">
        <f>(militaryspending!$B11+educationspending!$B11+healthspending!$B11)</f>
        <v>4316941.943</v>
      </c>
      <c r="C11" s="4">
        <f>(militaryspending!$C11+educationspending!$C11+healthspending!$C11)</f>
        <v>4501253.019</v>
      </c>
      <c r="D11" s="4">
        <f>(militaryspending!$D11+educationspending!$D11+healthspending!$D11)</f>
        <v>4667813.082</v>
      </c>
      <c r="E11" s="4">
        <f>(militaryspending!$E11+educationspending!$E11+healthspending!$E11)</f>
        <v>4836605.5</v>
      </c>
      <c r="F11" s="4">
        <f>(militaryspending!$F11+educationspending!$F11+healthspending!$F11)</f>
        <v>5074304.665</v>
      </c>
      <c r="G11" s="4">
        <f t="shared" si="1"/>
        <v>4679383.642</v>
      </c>
      <c r="I11" s="3" t="s">
        <v>17</v>
      </c>
      <c r="J11" s="5">
        <v>1.75271637E7</v>
      </c>
      <c r="K11" s="5">
        <v>1.822470444E7</v>
      </c>
      <c r="L11" s="5">
        <v>1.871496054E7</v>
      </c>
      <c r="M11" s="5">
        <v>1.951935369E7</v>
      </c>
      <c r="N11" s="5">
        <v>2.058015978E7</v>
      </c>
      <c r="O11" s="4">
        <f t="shared" si="2"/>
        <v>18913268.43</v>
      </c>
    </row>
    <row r="12">
      <c r="B12" s="6" t="s">
        <v>18</v>
      </c>
      <c r="G12" s="7"/>
      <c r="H12" s="7"/>
      <c r="J12" s="8" t="s">
        <v>19</v>
      </c>
    </row>
    <row r="15"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>
      <c r="L16" s="5"/>
      <c r="M16" s="5"/>
      <c r="N16" s="5"/>
      <c r="O16" s="5"/>
      <c r="P16" s="5"/>
      <c r="AF16" s="9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</row>
    <row r="17">
      <c r="AF17" s="9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</row>
    <row r="18">
      <c r="AF18" s="9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>
      <c r="AF19" s="9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>
      <c r="AF20" s="9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>
      <c r="AG21" s="6"/>
      <c r="AQ21" s="6"/>
      <c r="AR21" s="6"/>
      <c r="AS21" s="6"/>
    </row>
  </sheetData>
  <mergeCells count="4">
    <mergeCell ref="B12:F12"/>
    <mergeCell ref="J12:N12"/>
    <mergeCell ref="AG21:AP21"/>
    <mergeCell ref="AS21:BB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>
        <v>2014.0</v>
      </c>
      <c r="C1" s="2">
        <v>2015.0</v>
      </c>
      <c r="D1" s="2">
        <v>2016.0</v>
      </c>
      <c r="E1" s="2">
        <v>2017.0</v>
      </c>
      <c r="F1" s="2">
        <v>2018.0</v>
      </c>
    </row>
    <row r="2">
      <c r="A2" s="15" t="s">
        <v>8</v>
      </c>
      <c r="B2" s="10">
        <v>1.772210798</v>
      </c>
      <c r="C2" s="10">
        <v>1.950600987</v>
      </c>
      <c r="D2" s="10">
        <v>2.081511754</v>
      </c>
      <c r="E2" s="10">
        <v>1.997973925</v>
      </c>
      <c r="F2" s="10">
        <v>1.894180159</v>
      </c>
    </row>
    <row r="3">
      <c r="A3" s="15" t="s">
        <v>9</v>
      </c>
      <c r="B3" s="10">
        <v>1.330244423</v>
      </c>
      <c r="C3" s="10">
        <v>1.365517154</v>
      </c>
      <c r="D3" s="10">
        <v>1.350150573</v>
      </c>
      <c r="E3" s="10">
        <v>1.419526638</v>
      </c>
      <c r="F3" s="10">
        <v>1.507682238</v>
      </c>
    </row>
    <row r="4">
      <c r="A4" s="15" t="s">
        <v>10</v>
      </c>
      <c r="B4" s="10">
        <v>0.99227056</v>
      </c>
      <c r="C4" s="10">
        <v>1.150126497</v>
      </c>
      <c r="D4" s="10">
        <v>1.15845888</v>
      </c>
      <c r="E4" s="10">
        <v>1.349529821</v>
      </c>
      <c r="F4" s="10">
        <v>1.325756225</v>
      </c>
    </row>
    <row r="5">
      <c r="A5" s="15" t="s">
        <v>40</v>
      </c>
      <c r="B5" s="10">
        <v>1.958526713</v>
      </c>
      <c r="C5" s="10">
        <v>1.898487266</v>
      </c>
      <c r="D5" s="10">
        <v>1.916155925</v>
      </c>
      <c r="E5" s="10">
        <v>1.93093993</v>
      </c>
      <c r="F5" s="10">
        <v>1.859806266</v>
      </c>
    </row>
    <row r="6">
      <c r="A6" s="15" t="s">
        <v>12</v>
      </c>
      <c r="B6" s="10">
        <v>1.862961439</v>
      </c>
      <c r="C6" s="10">
        <v>1.872258281</v>
      </c>
      <c r="D6" s="10">
        <v>1.917282368</v>
      </c>
      <c r="E6" s="10">
        <v>1.910454133</v>
      </c>
      <c r="F6" s="10">
        <v>1.851010192</v>
      </c>
    </row>
    <row r="7">
      <c r="A7" s="15" t="s">
        <v>13</v>
      </c>
      <c r="B7" s="10">
        <v>1.138438835</v>
      </c>
      <c r="C7" s="10">
        <v>1.101657717</v>
      </c>
      <c r="D7" s="10">
        <v>1.146134456</v>
      </c>
      <c r="E7" s="10">
        <v>1.163609133</v>
      </c>
      <c r="F7" s="10">
        <v>1.178278719</v>
      </c>
    </row>
    <row r="8">
      <c r="A8" s="15" t="s">
        <v>14</v>
      </c>
      <c r="B8" s="10">
        <v>0.966999334</v>
      </c>
      <c r="C8" s="10">
        <v>0.95925133</v>
      </c>
      <c r="D8" s="10">
        <v>0.944046435</v>
      </c>
      <c r="E8" s="10">
        <v>0.93330611</v>
      </c>
      <c r="F8" s="10">
        <v>0.937282998</v>
      </c>
    </row>
    <row r="9">
      <c r="A9" s="15" t="s">
        <v>15</v>
      </c>
      <c r="B9" s="10">
        <v>4.104182213</v>
      </c>
      <c r="C9" s="10">
        <v>4.862758102</v>
      </c>
      <c r="D9" s="10">
        <v>5.45240651</v>
      </c>
      <c r="E9" s="10">
        <v>4.23340737</v>
      </c>
      <c r="F9" s="10">
        <v>3.724184818</v>
      </c>
    </row>
    <row r="10">
      <c r="A10" s="15" t="s">
        <v>16</v>
      </c>
      <c r="B10" s="10">
        <v>1.948806997</v>
      </c>
      <c r="C10" s="10">
        <v>1.859612024</v>
      </c>
      <c r="D10" s="10">
        <v>1.810780168</v>
      </c>
      <c r="E10" s="10">
        <v>1.766636791</v>
      </c>
      <c r="F10" s="10">
        <v>1.766023334</v>
      </c>
    </row>
    <row r="11">
      <c r="A11" s="15" t="s">
        <v>17</v>
      </c>
      <c r="B11" s="10">
        <v>3.695891118</v>
      </c>
      <c r="C11" s="10">
        <v>3.477846168</v>
      </c>
      <c r="D11" s="10">
        <v>3.418940601</v>
      </c>
      <c r="E11" s="10">
        <v>3.313385283</v>
      </c>
      <c r="F11" s="10">
        <v>3.316244458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6" width="18.14"/>
    <col customWidth="1" min="7" max="7" width="22.43"/>
    <col customWidth="1" min="8" max="8" width="11.29"/>
    <col customWidth="1" min="9" max="9" width="17.71"/>
  </cols>
  <sheetData>
    <row r="1">
      <c r="A1" s="2" t="s">
        <v>0</v>
      </c>
      <c r="B1" s="2">
        <v>2014.0</v>
      </c>
      <c r="C1" s="2">
        <v>2015.0</v>
      </c>
      <c r="D1" s="2">
        <v>2016.0</v>
      </c>
      <c r="E1" s="2">
        <v>2017.0</v>
      </c>
      <c r="F1" s="2">
        <v>2018.0</v>
      </c>
      <c r="G1" s="18" t="s">
        <v>41</v>
      </c>
      <c r="H1" s="2" t="s">
        <v>42</v>
      </c>
      <c r="I1" s="18" t="s">
        <v>43</v>
      </c>
    </row>
    <row r="2">
      <c r="A2" s="15" t="s">
        <v>8</v>
      </c>
      <c r="B2" s="5">
        <v>69447.64965</v>
      </c>
      <c r="C2" s="5">
        <v>66300.21102</v>
      </c>
      <c r="D2" s="5">
        <v>59098.68549</v>
      </c>
      <c r="E2" s="5">
        <v>64793.48509</v>
      </c>
      <c r="F2" s="5">
        <v>69558.16082</v>
      </c>
      <c r="G2" s="4">
        <f t="shared" ref="G2:G11" si="1">F2-B2</f>
        <v>110.51117</v>
      </c>
      <c r="H2" s="4">
        <f t="shared" ref="H2:H11" si="2">((F2-B2)/B2)*100</f>
        <v>0.1591287402</v>
      </c>
      <c r="I2" s="19">
        <f t="shared" ref="I2:I11" si="3">(F2-B2)/B2</f>
        <v>0.001591287402</v>
      </c>
    </row>
    <row r="3">
      <c r="A3" s="15" t="s">
        <v>9</v>
      </c>
      <c r="B3" s="5">
        <v>136502.1768</v>
      </c>
      <c r="C3" s="5">
        <v>108035.845</v>
      </c>
      <c r="D3" s="5">
        <v>107382.207</v>
      </c>
      <c r="E3" s="5">
        <v>123673.4016</v>
      </c>
      <c r="F3" s="5">
        <v>111937.9446</v>
      </c>
      <c r="G3" s="4">
        <f t="shared" si="1"/>
        <v>-24564.2322</v>
      </c>
      <c r="H3" s="4">
        <f t="shared" si="2"/>
        <v>-17.99548753</v>
      </c>
      <c r="I3" s="19">
        <f t="shared" si="3"/>
        <v>-0.1799548753</v>
      </c>
    </row>
    <row r="4">
      <c r="A4" s="15" t="s">
        <v>10</v>
      </c>
      <c r="B4" s="5">
        <v>87477.49156</v>
      </c>
      <c r="C4" s="5">
        <v>75541.9003</v>
      </c>
      <c r="D4" s="5">
        <v>74421.96731</v>
      </c>
      <c r="E4" s="5">
        <v>80394.08217</v>
      </c>
      <c r="F4" s="5">
        <v>83519.44689</v>
      </c>
      <c r="G4" s="4">
        <f t="shared" si="1"/>
        <v>-3958.04467</v>
      </c>
      <c r="H4" s="4">
        <f t="shared" si="2"/>
        <v>-4.524643539</v>
      </c>
      <c r="I4" s="19">
        <f t="shared" si="3"/>
        <v>-0.04524643539</v>
      </c>
    </row>
    <row r="5">
      <c r="A5" s="15" t="s">
        <v>11</v>
      </c>
      <c r="B5" s="5">
        <v>187752.8011</v>
      </c>
      <c r="C5" s="5">
        <v>197253.746</v>
      </c>
      <c r="D5" s="5">
        <v>200271.0297</v>
      </c>
      <c r="E5" s="5">
        <v>220182.9242</v>
      </c>
      <c r="F5" s="5">
        <v>247799.0125</v>
      </c>
      <c r="G5" s="4">
        <f t="shared" si="1"/>
        <v>60046.2114</v>
      </c>
      <c r="H5" s="4">
        <f t="shared" si="2"/>
        <v>31.98152627</v>
      </c>
      <c r="I5" s="19">
        <f t="shared" si="3"/>
        <v>0.3198152627</v>
      </c>
    </row>
    <row r="6">
      <c r="A6" s="15" t="s">
        <v>12</v>
      </c>
      <c r="B6" s="5">
        <v>144399.9723</v>
      </c>
      <c r="C6" s="5">
        <v>122934.2182</v>
      </c>
      <c r="D6" s="5">
        <v>124548.0605</v>
      </c>
      <c r="E6" s="5">
        <v>131008.3023</v>
      </c>
      <c r="F6" s="5">
        <v>140237.5639</v>
      </c>
      <c r="G6" s="4">
        <f t="shared" si="1"/>
        <v>-4162.4084</v>
      </c>
      <c r="H6" s="4">
        <f t="shared" si="2"/>
        <v>-2.882554847</v>
      </c>
      <c r="I6" s="19">
        <f t="shared" si="3"/>
        <v>-0.02882554847</v>
      </c>
    </row>
    <row r="7">
      <c r="A7" s="15" t="s">
        <v>13</v>
      </c>
      <c r="B7" s="5">
        <v>177540.5704</v>
      </c>
      <c r="C7" s="5">
        <v>150468.395</v>
      </c>
      <c r="D7" s="5">
        <v>155252.7873</v>
      </c>
      <c r="E7" s="5">
        <v>164320.3834</v>
      </c>
      <c r="F7" s="5">
        <v>177450.1032</v>
      </c>
      <c r="G7" s="4">
        <f t="shared" si="1"/>
        <v>-90.4672</v>
      </c>
      <c r="H7" s="4">
        <f t="shared" si="2"/>
        <v>-0.05095578988</v>
      </c>
      <c r="I7" s="19">
        <f t="shared" si="3"/>
        <v>-0.0005095578988</v>
      </c>
    </row>
    <row r="8">
      <c r="A8" s="15" t="s">
        <v>14</v>
      </c>
      <c r="B8" s="5">
        <v>149953.537</v>
      </c>
      <c r="C8" s="5">
        <v>130294.6534</v>
      </c>
      <c r="D8" s="5">
        <v>139055.3216</v>
      </c>
      <c r="E8" s="5">
        <v>137747.9357</v>
      </c>
      <c r="F8" s="5">
        <v>140347.7675</v>
      </c>
      <c r="G8" s="4">
        <f t="shared" si="1"/>
        <v>-9605.7695</v>
      </c>
      <c r="H8" s="4">
        <f t="shared" si="2"/>
        <v>-6.405830561</v>
      </c>
      <c r="I8" s="19">
        <f t="shared" si="3"/>
        <v>-0.06405830561</v>
      </c>
    </row>
    <row r="9">
      <c r="A9" s="15" t="s">
        <v>15</v>
      </c>
      <c r="B9" s="5">
        <v>74666.5334</v>
      </c>
      <c r="C9" s="5">
        <v>48501.11467</v>
      </c>
      <c r="D9" s="5">
        <v>44954.69236</v>
      </c>
      <c r="E9" s="5">
        <v>55488.35538</v>
      </c>
      <c r="F9" s="5">
        <v>58952.27751</v>
      </c>
      <c r="G9" s="4">
        <f t="shared" si="1"/>
        <v>-15714.25589</v>
      </c>
      <c r="H9" s="4">
        <f t="shared" si="2"/>
        <v>-21.04591599</v>
      </c>
      <c r="I9" s="19">
        <f t="shared" si="3"/>
        <v>-0.2104591599</v>
      </c>
    </row>
    <row r="10">
      <c r="A10" s="15" t="s">
        <v>16</v>
      </c>
      <c r="B10" s="5">
        <v>168858.6843</v>
      </c>
      <c r="C10" s="5">
        <v>159978.7597</v>
      </c>
      <c r="D10" s="5">
        <v>144430.2079</v>
      </c>
      <c r="E10" s="5">
        <v>144697.9457</v>
      </c>
      <c r="F10" s="5">
        <v>154714.3899</v>
      </c>
      <c r="G10" s="4">
        <f t="shared" si="1"/>
        <v>-14144.2944</v>
      </c>
      <c r="H10" s="4">
        <f t="shared" si="2"/>
        <v>-8.37640922</v>
      </c>
      <c r="I10" s="19">
        <f t="shared" si="3"/>
        <v>-0.0837640922</v>
      </c>
    </row>
    <row r="11">
      <c r="A11" s="15" t="s">
        <v>17</v>
      </c>
      <c r="B11" s="5">
        <v>793646.4668</v>
      </c>
      <c r="C11" s="5">
        <v>822075.2676</v>
      </c>
      <c r="D11" s="5">
        <v>837055.8674</v>
      </c>
      <c r="E11" s="5">
        <v>871562.4457</v>
      </c>
      <c r="F11" s="5">
        <v>915824.2779</v>
      </c>
      <c r="G11" s="4">
        <f t="shared" si="1"/>
        <v>122177.8111</v>
      </c>
      <c r="H11" s="4">
        <f t="shared" si="2"/>
        <v>15.39448813</v>
      </c>
      <c r="I11" s="19">
        <f t="shared" si="3"/>
        <v>0.1539448813</v>
      </c>
    </row>
    <row r="12">
      <c r="G12" s="19"/>
      <c r="I12" s="19"/>
    </row>
    <row r="13">
      <c r="G13" s="19"/>
      <c r="I13" s="19"/>
    </row>
    <row r="14">
      <c r="G14" s="19"/>
      <c r="I14" s="19"/>
    </row>
    <row r="15">
      <c r="G15" s="19"/>
      <c r="I15" s="19"/>
    </row>
    <row r="16">
      <c r="G16" s="18"/>
      <c r="H16" s="2"/>
      <c r="I16" s="18"/>
      <c r="J16" s="2"/>
      <c r="K16" s="2"/>
      <c r="L16" s="2"/>
      <c r="M16" s="2"/>
    </row>
    <row r="17">
      <c r="G17" s="20"/>
      <c r="H17" s="5"/>
      <c r="I17" s="20"/>
      <c r="J17" s="5"/>
      <c r="K17" s="5"/>
      <c r="L17" s="5"/>
      <c r="M17" s="4"/>
    </row>
    <row r="18">
      <c r="G18" s="20"/>
      <c r="H18" s="5"/>
      <c r="I18" s="20"/>
      <c r="J18" s="5"/>
      <c r="K18" s="5"/>
      <c r="L18" s="5"/>
      <c r="M18" s="4"/>
    </row>
    <row r="19">
      <c r="G19" s="20"/>
      <c r="H19" s="5"/>
      <c r="I19" s="20"/>
      <c r="J19" s="5"/>
      <c r="K19" s="5"/>
      <c r="L19" s="5"/>
      <c r="M19" s="4"/>
    </row>
    <row r="20">
      <c r="G20" s="20"/>
      <c r="H20" s="5"/>
      <c r="I20" s="20"/>
      <c r="J20" s="5"/>
      <c r="K20" s="5"/>
      <c r="L20" s="5"/>
      <c r="M20" s="4"/>
    </row>
    <row r="21">
      <c r="G21" s="20"/>
      <c r="H21" s="5"/>
      <c r="I21" s="20"/>
      <c r="J21" s="5"/>
      <c r="K21" s="5"/>
      <c r="L21" s="5"/>
      <c r="M21" s="4"/>
    </row>
    <row r="22">
      <c r="G22" s="20"/>
      <c r="H22" s="5"/>
      <c r="I22" s="20"/>
      <c r="J22" s="5"/>
      <c r="K22" s="5"/>
      <c r="L22" s="5"/>
      <c r="M22" s="4"/>
    </row>
    <row r="23">
      <c r="G23" s="20"/>
      <c r="H23" s="5"/>
      <c r="I23" s="20"/>
      <c r="J23" s="5"/>
      <c r="K23" s="5"/>
      <c r="L23" s="5"/>
      <c r="M23" s="4"/>
    </row>
    <row r="24">
      <c r="G24" s="20"/>
      <c r="H24" s="5"/>
      <c r="I24" s="20"/>
      <c r="J24" s="5"/>
      <c r="K24" s="5"/>
      <c r="L24" s="5"/>
      <c r="M24" s="4"/>
    </row>
    <row r="25">
      <c r="G25" s="20"/>
      <c r="H25" s="5"/>
      <c r="I25" s="20"/>
      <c r="J25" s="5"/>
      <c r="K25" s="5"/>
      <c r="L25" s="5"/>
      <c r="M25" s="4"/>
    </row>
    <row r="26">
      <c r="G26" s="20"/>
      <c r="H26" s="5"/>
      <c r="I26" s="20"/>
      <c r="J26" s="5"/>
      <c r="K26" s="5"/>
      <c r="L26" s="5"/>
      <c r="M26" s="4"/>
    </row>
    <row r="27">
      <c r="G27" s="19"/>
      <c r="I27" s="19"/>
    </row>
    <row r="28">
      <c r="G28" s="19"/>
      <c r="I28" s="19"/>
    </row>
    <row r="29">
      <c r="G29" s="19"/>
      <c r="I29" s="19"/>
    </row>
    <row r="30">
      <c r="G30" s="19"/>
      <c r="I30" s="19"/>
    </row>
    <row r="31">
      <c r="G31" s="19"/>
      <c r="I31" s="19"/>
    </row>
    <row r="32">
      <c r="G32" s="19"/>
      <c r="I32" s="19"/>
    </row>
    <row r="33">
      <c r="G33" s="19"/>
      <c r="I33" s="19"/>
    </row>
    <row r="34">
      <c r="G34" s="19"/>
      <c r="I34" s="19"/>
    </row>
    <row r="35">
      <c r="G35" s="19"/>
      <c r="I35" s="19"/>
    </row>
    <row r="36">
      <c r="G36" s="19"/>
      <c r="I36" s="19"/>
    </row>
    <row r="37">
      <c r="G37" s="19"/>
      <c r="I37" s="19"/>
    </row>
    <row r="38">
      <c r="G38" s="19"/>
      <c r="I38" s="19"/>
    </row>
    <row r="39">
      <c r="G39" s="19"/>
      <c r="I39" s="19"/>
    </row>
    <row r="40">
      <c r="G40" s="19"/>
      <c r="I40" s="19"/>
    </row>
    <row r="41">
      <c r="G41" s="19"/>
      <c r="I41" s="19"/>
    </row>
    <row r="42">
      <c r="G42" s="19"/>
      <c r="I42" s="19"/>
    </row>
    <row r="43">
      <c r="G43" s="19"/>
      <c r="I43" s="19"/>
    </row>
    <row r="44">
      <c r="G44" s="19"/>
      <c r="I44" s="19"/>
    </row>
    <row r="45">
      <c r="G45" s="19"/>
      <c r="I45" s="19"/>
    </row>
    <row r="46">
      <c r="G46" s="19"/>
      <c r="I46" s="19"/>
    </row>
    <row r="47">
      <c r="G47" s="19"/>
      <c r="I47" s="19"/>
    </row>
    <row r="48">
      <c r="G48" s="19"/>
      <c r="I48" s="19"/>
    </row>
    <row r="49">
      <c r="G49" s="19"/>
      <c r="I49" s="19"/>
    </row>
    <row r="50">
      <c r="G50" s="19"/>
      <c r="I50" s="19"/>
    </row>
    <row r="51">
      <c r="G51" s="19"/>
      <c r="I51" s="19"/>
    </row>
    <row r="52">
      <c r="G52" s="19"/>
      <c r="I52" s="19"/>
    </row>
    <row r="53">
      <c r="G53" s="19"/>
      <c r="I53" s="19"/>
    </row>
    <row r="54">
      <c r="G54" s="19"/>
      <c r="I54" s="19"/>
    </row>
    <row r="55">
      <c r="G55" s="19"/>
      <c r="I55" s="19"/>
    </row>
    <row r="56">
      <c r="G56" s="19"/>
      <c r="I56" s="19"/>
    </row>
    <row r="57">
      <c r="G57" s="19"/>
      <c r="I57" s="19"/>
    </row>
    <row r="58">
      <c r="G58" s="19"/>
      <c r="I58" s="19"/>
    </row>
    <row r="59">
      <c r="G59" s="19"/>
      <c r="I59" s="19"/>
    </row>
    <row r="60">
      <c r="G60" s="19"/>
      <c r="I60" s="19"/>
    </row>
    <row r="61">
      <c r="G61" s="19"/>
      <c r="I61" s="19"/>
    </row>
    <row r="62">
      <c r="G62" s="19"/>
      <c r="I62" s="19"/>
    </row>
    <row r="63">
      <c r="G63" s="19"/>
      <c r="I63" s="19"/>
    </row>
    <row r="64">
      <c r="G64" s="19"/>
      <c r="I64" s="19"/>
    </row>
    <row r="65">
      <c r="G65" s="19"/>
      <c r="I65" s="19"/>
    </row>
    <row r="66">
      <c r="G66" s="19"/>
      <c r="I66" s="19"/>
    </row>
    <row r="67">
      <c r="G67" s="19"/>
      <c r="I67" s="19"/>
    </row>
    <row r="68">
      <c r="G68" s="19"/>
      <c r="I68" s="19"/>
    </row>
    <row r="69">
      <c r="G69" s="19"/>
      <c r="I69" s="19"/>
    </row>
    <row r="70">
      <c r="G70" s="19"/>
      <c r="I70" s="19"/>
    </row>
    <row r="71">
      <c r="G71" s="19"/>
      <c r="I71" s="19"/>
    </row>
    <row r="72">
      <c r="G72" s="19"/>
      <c r="I72" s="19"/>
    </row>
    <row r="73">
      <c r="G73" s="19"/>
      <c r="I73" s="19"/>
    </row>
    <row r="74">
      <c r="G74" s="19"/>
      <c r="I74" s="19"/>
    </row>
    <row r="75">
      <c r="G75" s="19"/>
      <c r="I75" s="19"/>
    </row>
    <row r="76">
      <c r="G76" s="19"/>
      <c r="I76" s="19"/>
    </row>
    <row r="77">
      <c r="G77" s="19"/>
      <c r="I77" s="19"/>
    </row>
    <row r="78">
      <c r="G78" s="19"/>
      <c r="I78" s="19"/>
    </row>
    <row r="79">
      <c r="G79" s="19"/>
      <c r="I79" s="19"/>
    </row>
    <row r="80">
      <c r="G80" s="19"/>
      <c r="I80" s="19"/>
    </row>
    <row r="81">
      <c r="G81" s="19"/>
      <c r="I81" s="19"/>
    </row>
    <row r="82">
      <c r="G82" s="19"/>
      <c r="I82" s="19"/>
    </row>
    <row r="83">
      <c r="G83" s="19"/>
      <c r="I83" s="19"/>
    </row>
    <row r="84">
      <c r="G84" s="19"/>
      <c r="I84" s="19"/>
    </row>
    <row r="85">
      <c r="G85" s="19"/>
      <c r="I85" s="19"/>
    </row>
    <row r="86">
      <c r="G86" s="19"/>
      <c r="I86" s="19"/>
    </row>
    <row r="87">
      <c r="G87" s="19"/>
      <c r="I87" s="19"/>
    </row>
    <row r="88">
      <c r="G88" s="19"/>
      <c r="I88" s="19"/>
    </row>
    <row r="89">
      <c r="G89" s="19"/>
      <c r="I89" s="19"/>
    </row>
    <row r="90">
      <c r="G90" s="19"/>
      <c r="I90" s="19"/>
    </row>
    <row r="91">
      <c r="G91" s="19"/>
      <c r="I91" s="19"/>
    </row>
    <row r="92">
      <c r="G92" s="19"/>
      <c r="I92" s="19"/>
    </row>
    <row r="93">
      <c r="G93" s="19"/>
      <c r="I93" s="19"/>
    </row>
    <row r="94">
      <c r="G94" s="19"/>
      <c r="I94" s="19"/>
    </row>
    <row r="95">
      <c r="G95" s="19"/>
      <c r="I95" s="19"/>
    </row>
    <row r="96">
      <c r="G96" s="19"/>
      <c r="I96" s="19"/>
    </row>
    <row r="97">
      <c r="G97" s="19"/>
      <c r="I97" s="19"/>
    </row>
    <row r="98">
      <c r="G98" s="19"/>
      <c r="I98" s="19"/>
    </row>
    <row r="99">
      <c r="G99" s="19"/>
      <c r="I99" s="19"/>
    </row>
    <row r="100">
      <c r="G100" s="19"/>
      <c r="I100" s="19"/>
    </row>
    <row r="101">
      <c r="G101" s="19"/>
      <c r="I101" s="19"/>
    </row>
    <row r="102">
      <c r="G102" s="19"/>
      <c r="I102" s="19"/>
    </row>
    <row r="103">
      <c r="G103" s="19"/>
      <c r="I103" s="19"/>
    </row>
    <row r="104">
      <c r="G104" s="19"/>
      <c r="I104" s="19"/>
    </row>
    <row r="105">
      <c r="G105" s="19"/>
      <c r="I105" s="19"/>
    </row>
    <row r="106">
      <c r="G106" s="19"/>
      <c r="I106" s="19"/>
    </row>
    <row r="107">
      <c r="G107" s="19"/>
      <c r="I107" s="19"/>
    </row>
    <row r="108">
      <c r="G108" s="19"/>
      <c r="I108" s="19"/>
    </row>
    <row r="109">
      <c r="G109" s="19"/>
      <c r="I109" s="19"/>
    </row>
    <row r="110">
      <c r="G110" s="19"/>
      <c r="I110" s="19"/>
    </row>
    <row r="111">
      <c r="G111" s="19"/>
      <c r="I111" s="19"/>
    </row>
    <row r="112">
      <c r="G112" s="19"/>
      <c r="I112" s="19"/>
    </row>
    <row r="113">
      <c r="G113" s="19"/>
      <c r="I113" s="19"/>
    </row>
    <row r="114">
      <c r="G114" s="19"/>
      <c r="I114" s="19"/>
    </row>
    <row r="115">
      <c r="G115" s="19"/>
      <c r="I115" s="19"/>
    </row>
    <row r="116">
      <c r="G116" s="19"/>
      <c r="I116" s="19"/>
    </row>
    <row r="117">
      <c r="G117" s="19"/>
      <c r="I117" s="19"/>
    </row>
    <row r="118">
      <c r="G118" s="19"/>
      <c r="I118" s="19"/>
    </row>
    <row r="119">
      <c r="G119" s="19"/>
      <c r="I119" s="19"/>
    </row>
    <row r="120">
      <c r="G120" s="19"/>
      <c r="I120" s="19"/>
    </row>
    <row r="121">
      <c r="G121" s="19"/>
      <c r="I121" s="19"/>
    </row>
    <row r="122">
      <c r="G122" s="19"/>
      <c r="I122" s="19"/>
    </row>
    <row r="123">
      <c r="G123" s="19"/>
      <c r="I123" s="19"/>
    </row>
    <row r="124">
      <c r="G124" s="19"/>
      <c r="I124" s="19"/>
    </row>
    <row r="125">
      <c r="G125" s="19"/>
      <c r="I125" s="19"/>
    </row>
    <row r="126">
      <c r="G126" s="19"/>
      <c r="I126" s="19"/>
    </row>
    <row r="127">
      <c r="G127" s="19"/>
      <c r="I127" s="19"/>
    </row>
    <row r="128">
      <c r="G128" s="19"/>
      <c r="I128" s="19"/>
    </row>
    <row r="129">
      <c r="G129" s="19"/>
      <c r="I129" s="19"/>
    </row>
    <row r="130">
      <c r="G130" s="19"/>
      <c r="I130" s="19"/>
    </row>
    <row r="131">
      <c r="G131" s="19"/>
      <c r="I131" s="19"/>
    </row>
    <row r="132">
      <c r="G132" s="19"/>
      <c r="I132" s="19"/>
    </row>
    <row r="133">
      <c r="G133" s="19"/>
      <c r="I133" s="19"/>
    </row>
    <row r="134">
      <c r="G134" s="19"/>
      <c r="I134" s="19"/>
    </row>
    <row r="135">
      <c r="G135" s="19"/>
      <c r="I135" s="19"/>
    </row>
    <row r="136">
      <c r="G136" s="19"/>
      <c r="I136" s="19"/>
    </row>
    <row r="137">
      <c r="G137" s="19"/>
      <c r="I137" s="19"/>
    </row>
    <row r="138">
      <c r="G138" s="19"/>
      <c r="I138" s="19"/>
    </row>
    <row r="139">
      <c r="G139" s="19"/>
      <c r="I139" s="19"/>
    </row>
    <row r="140">
      <c r="G140" s="19"/>
      <c r="I140" s="19"/>
    </row>
    <row r="141">
      <c r="G141" s="19"/>
      <c r="I141" s="19"/>
    </row>
    <row r="142">
      <c r="G142" s="19"/>
      <c r="I142" s="19"/>
    </row>
    <row r="143">
      <c r="G143" s="19"/>
      <c r="I143" s="19"/>
    </row>
    <row r="144">
      <c r="G144" s="19"/>
      <c r="I144" s="19"/>
    </row>
    <row r="145">
      <c r="G145" s="19"/>
      <c r="I145" s="19"/>
    </row>
    <row r="146">
      <c r="G146" s="19"/>
      <c r="I146" s="19"/>
    </row>
    <row r="147">
      <c r="G147" s="19"/>
      <c r="I147" s="19"/>
    </row>
    <row r="148">
      <c r="G148" s="19"/>
      <c r="I148" s="19"/>
    </row>
    <row r="149">
      <c r="G149" s="19"/>
      <c r="I149" s="19"/>
    </row>
    <row r="150">
      <c r="G150" s="19"/>
      <c r="I150" s="19"/>
    </row>
    <row r="151">
      <c r="G151" s="19"/>
      <c r="I151" s="19"/>
    </row>
    <row r="152">
      <c r="G152" s="19"/>
      <c r="I152" s="19"/>
    </row>
    <row r="153">
      <c r="G153" s="19"/>
      <c r="I153" s="19"/>
    </row>
    <row r="154">
      <c r="G154" s="19"/>
      <c r="I154" s="19"/>
    </row>
    <row r="155">
      <c r="G155" s="19"/>
      <c r="I155" s="19"/>
    </row>
    <row r="156">
      <c r="G156" s="19"/>
      <c r="I156" s="19"/>
    </row>
    <row r="157">
      <c r="G157" s="19"/>
      <c r="I157" s="19"/>
    </row>
    <row r="158">
      <c r="G158" s="19"/>
      <c r="I158" s="19"/>
    </row>
    <row r="159">
      <c r="G159" s="19"/>
      <c r="I159" s="19"/>
    </row>
    <row r="160">
      <c r="G160" s="19"/>
      <c r="I160" s="19"/>
    </row>
    <row r="161">
      <c r="G161" s="19"/>
      <c r="I161" s="19"/>
    </row>
    <row r="162">
      <c r="G162" s="19"/>
      <c r="I162" s="19"/>
    </row>
    <row r="163">
      <c r="G163" s="19"/>
      <c r="I163" s="19"/>
    </row>
    <row r="164">
      <c r="G164" s="19"/>
      <c r="I164" s="19"/>
    </row>
    <row r="165">
      <c r="G165" s="19"/>
      <c r="I165" s="19"/>
    </row>
    <row r="166">
      <c r="G166" s="19"/>
      <c r="I166" s="19"/>
    </row>
    <row r="167">
      <c r="G167" s="19"/>
      <c r="I167" s="19"/>
    </row>
    <row r="168">
      <c r="G168" s="19"/>
      <c r="I168" s="19"/>
    </row>
    <row r="169">
      <c r="G169" s="19"/>
      <c r="I169" s="19"/>
    </row>
    <row r="170">
      <c r="G170" s="19"/>
      <c r="I170" s="19"/>
    </row>
    <row r="171">
      <c r="G171" s="19"/>
      <c r="I171" s="19"/>
    </row>
    <row r="172">
      <c r="G172" s="19"/>
      <c r="I172" s="19"/>
    </row>
    <row r="173">
      <c r="G173" s="19"/>
      <c r="I173" s="19"/>
    </row>
    <row r="174">
      <c r="G174" s="19"/>
      <c r="I174" s="19"/>
    </row>
    <row r="175">
      <c r="G175" s="19"/>
      <c r="I175" s="19"/>
    </row>
    <row r="176">
      <c r="G176" s="19"/>
      <c r="I176" s="19"/>
    </row>
    <row r="177">
      <c r="G177" s="19"/>
      <c r="I177" s="19"/>
    </row>
    <row r="178">
      <c r="G178" s="19"/>
      <c r="I178" s="19"/>
    </row>
    <row r="179">
      <c r="G179" s="19"/>
      <c r="I179" s="19"/>
    </row>
    <row r="180">
      <c r="G180" s="19"/>
      <c r="I180" s="19"/>
    </row>
    <row r="181">
      <c r="G181" s="19"/>
      <c r="I181" s="19"/>
    </row>
    <row r="182">
      <c r="G182" s="19"/>
      <c r="I182" s="19"/>
    </row>
    <row r="183">
      <c r="G183" s="19"/>
      <c r="I183" s="19"/>
    </row>
    <row r="184">
      <c r="G184" s="19"/>
      <c r="I184" s="19"/>
    </row>
    <row r="185">
      <c r="G185" s="19"/>
      <c r="I185" s="19"/>
    </row>
    <row r="186">
      <c r="G186" s="19"/>
      <c r="I186" s="19"/>
    </row>
    <row r="187">
      <c r="G187" s="19"/>
      <c r="I187" s="19"/>
    </row>
    <row r="188">
      <c r="G188" s="19"/>
      <c r="I188" s="19"/>
    </row>
    <row r="189">
      <c r="G189" s="19"/>
      <c r="I189" s="19"/>
    </row>
    <row r="190">
      <c r="G190" s="19"/>
      <c r="I190" s="19"/>
    </row>
    <row r="191">
      <c r="G191" s="19"/>
      <c r="I191" s="19"/>
    </row>
    <row r="192">
      <c r="G192" s="19"/>
      <c r="I192" s="19"/>
    </row>
    <row r="193">
      <c r="G193" s="19"/>
      <c r="I193" s="19"/>
    </row>
    <row r="194">
      <c r="G194" s="19"/>
      <c r="I194" s="19"/>
    </row>
    <row r="195">
      <c r="G195" s="19"/>
      <c r="I195" s="19"/>
    </row>
    <row r="196">
      <c r="G196" s="19"/>
      <c r="I196" s="19"/>
    </row>
    <row r="197">
      <c r="G197" s="19"/>
      <c r="I197" s="19"/>
    </row>
    <row r="198">
      <c r="G198" s="19"/>
      <c r="I198" s="19"/>
    </row>
    <row r="199">
      <c r="G199" s="19"/>
      <c r="I199" s="19"/>
    </row>
    <row r="200">
      <c r="G200" s="19"/>
      <c r="I200" s="19"/>
    </row>
    <row r="201">
      <c r="G201" s="19"/>
      <c r="I201" s="19"/>
    </row>
    <row r="202">
      <c r="G202" s="19"/>
      <c r="I202" s="19"/>
    </row>
    <row r="203">
      <c r="G203" s="19"/>
      <c r="I203" s="19"/>
    </row>
    <row r="204">
      <c r="G204" s="19"/>
      <c r="I204" s="19"/>
    </row>
    <row r="205">
      <c r="G205" s="19"/>
      <c r="I205" s="19"/>
    </row>
    <row r="206">
      <c r="G206" s="19"/>
      <c r="I206" s="19"/>
    </row>
    <row r="207">
      <c r="G207" s="19"/>
      <c r="I207" s="19"/>
    </row>
    <row r="208">
      <c r="G208" s="19"/>
      <c r="I208" s="19"/>
    </row>
    <row r="209">
      <c r="G209" s="19"/>
      <c r="I209" s="19"/>
    </row>
    <row r="210">
      <c r="G210" s="19"/>
      <c r="I210" s="19"/>
    </row>
    <row r="211">
      <c r="G211" s="19"/>
      <c r="I211" s="19"/>
    </row>
    <row r="212">
      <c r="G212" s="19"/>
      <c r="I212" s="19"/>
    </row>
    <row r="213">
      <c r="G213" s="19"/>
      <c r="I213" s="19"/>
    </row>
    <row r="214">
      <c r="G214" s="19"/>
      <c r="I214" s="19"/>
    </row>
    <row r="215">
      <c r="G215" s="19"/>
      <c r="I215" s="19"/>
    </row>
    <row r="216">
      <c r="G216" s="19"/>
      <c r="I216" s="19"/>
    </row>
    <row r="217">
      <c r="G217" s="19"/>
      <c r="I217" s="19"/>
    </row>
    <row r="218">
      <c r="G218" s="19"/>
      <c r="I218" s="19"/>
    </row>
    <row r="219">
      <c r="G219" s="19"/>
      <c r="I219" s="19"/>
    </row>
    <row r="220">
      <c r="G220" s="19"/>
      <c r="I220" s="19"/>
    </row>
    <row r="221">
      <c r="G221" s="19"/>
      <c r="I221" s="19"/>
    </row>
    <row r="222">
      <c r="G222" s="19"/>
      <c r="I222" s="19"/>
    </row>
    <row r="223">
      <c r="G223" s="19"/>
      <c r="I223" s="19"/>
    </row>
    <row r="224">
      <c r="G224" s="19"/>
      <c r="I224" s="19"/>
    </row>
    <row r="225">
      <c r="G225" s="19"/>
      <c r="I225" s="19"/>
    </row>
    <row r="226">
      <c r="G226" s="19"/>
      <c r="I226" s="19"/>
    </row>
    <row r="227">
      <c r="G227" s="19"/>
      <c r="I227" s="19"/>
    </row>
    <row r="228">
      <c r="G228" s="19"/>
      <c r="I228" s="19"/>
    </row>
    <row r="229">
      <c r="G229" s="19"/>
      <c r="I229" s="19"/>
    </row>
    <row r="230">
      <c r="G230" s="19"/>
      <c r="I230" s="19"/>
    </row>
    <row r="231">
      <c r="G231" s="19"/>
      <c r="I231" s="19"/>
    </row>
    <row r="232">
      <c r="G232" s="19"/>
      <c r="I232" s="19"/>
    </row>
    <row r="233">
      <c r="G233" s="19"/>
      <c r="I233" s="19"/>
    </row>
    <row r="234">
      <c r="G234" s="19"/>
      <c r="I234" s="19"/>
    </row>
    <row r="235">
      <c r="G235" s="19"/>
      <c r="I235" s="19"/>
    </row>
    <row r="236">
      <c r="G236" s="19"/>
      <c r="I236" s="19"/>
    </row>
    <row r="237">
      <c r="G237" s="19"/>
      <c r="I237" s="19"/>
    </row>
    <row r="238">
      <c r="G238" s="19"/>
      <c r="I238" s="19"/>
    </row>
    <row r="239">
      <c r="G239" s="19"/>
      <c r="I239" s="19"/>
    </row>
    <row r="240">
      <c r="G240" s="19"/>
      <c r="I240" s="19"/>
    </row>
    <row r="241">
      <c r="G241" s="19"/>
      <c r="I241" s="19"/>
    </row>
    <row r="242">
      <c r="G242" s="19"/>
      <c r="I242" s="19"/>
    </row>
    <row r="243">
      <c r="G243" s="19"/>
      <c r="I243" s="19"/>
    </row>
    <row r="244">
      <c r="G244" s="19"/>
      <c r="I244" s="19"/>
    </row>
    <row r="245">
      <c r="G245" s="19"/>
      <c r="I245" s="19"/>
    </row>
    <row r="246">
      <c r="G246" s="19"/>
      <c r="I246" s="19"/>
    </row>
    <row r="247">
      <c r="G247" s="19"/>
      <c r="I247" s="19"/>
    </row>
    <row r="248">
      <c r="G248" s="19"/>
      <c r="I248" s="19"/>
    </row>
    <row r="249">
      <c r="G249" s="19"/>
      <c r="I249" s="19"/>
    </row>
    <row r="250">
      <c r="G250" s="19"/>
      <c r="I250" s="19"/>
    </row>
    <row r="251">
      <c r="G251" s="19"/>
      <c r="I251" s="19"/>
    </row>
    <row r="252">
      <c r="G252" s="19"/>
      <c r="I252" s="19"/>
    </row>
    <row r="253">
      <c r="G253" s="19"/>
      <c r="I253" s="19"/>
    </row>
    <row r="254">
      <c r="G254" s="19"/>
      <c r="I254" s="19"/>
    </row>
    <row r="255">
      <c r="G255" s="19"/>
      <c r="I255" s="19"/>
    </row>
    <row r="256">
      <c r="G256" s="19"/>
      <c r="I256" s="19"/>
    </row>
    <row r="257">
      <c r="G257" s="19"/>
      <c r="I257" s="19"/>
    </row>
    <row r="258">
      <c r="G258" s="19"/>
      <c r="I258" s="19"/>
    </row>
    <row r="259">
      <c r="G259" s="19"/>
      <c r="I259" s="19"/>
    </row>
    <row r="260">
      <c r="G260" s="19"/>
      <c r="I260" s="19"/>
    </row>
    <row r="261">
      <c r="G261" s="19"/>
      <c r="I261" s="19"/>
    </row>
    <row r="262">
      <c r="G262" s="19"/>
      <c r="I262" s="19"/>
    </row>
    <row r="263">
      <c r="G263" s="19"/>
      <c r="I263" s="19"/>
    </row>
    <row r="264">
      <c r="G264" s="19"/>
      <c r="I264" s="19"/>
    </row>
    <row r="265">
      <c r="G265" s="19"/>
      <c r="I265" s="19"/>
    </row>
    <row r="266">
      <c r="G266" s="19"/>
      <c r="I266" s="19"/>
    </row>
    <row r="267">
      <c r="G267" s="19"/>
      <c r="I267" s="19"/>
    </row>
    <row r="268">
      <c r="G268" s="19"/>
      <c r="I268" s="19"/>
    </row>
    <row r="269">
      <c r="G269" s="19"/>
      <c r="I269" s="19"/>
    </row>
    <row r="270">
      <c r="G270" s="19"/>
      <c r="I270" s="19"/>
    </row>
    <row r="271">
      <c r="G271" s="19"/>
      <c r="I271" s="19"/>
    </row>
    <row r="272">
      <c r="G272" s="19"/>
      <c r="I272" s="19"/>
    </row>
    <row r="273">
      <c r="G273" s="19"/>
      <c r="I273" s="19"/>
    </row>
    <row r="274">
      <c r="G274" s="19"/>
      <c r="I274" s="19"/>
    </row>
    <row r="275">
      <c r="G275" s="19"/>
      <c r="I275" s="19"/>
    </row>
    <row r="276">
      <c r="G276" s="19"/>
      <c r="I276" s="19"/>
    </row>
    <row r="277">
      <c r="G277" s="19"/>
      <c r="I277" s="19"/>
    </row>
    <row r="278">
      <c r="G278" s="19"/>
      <c r="I278" s="19"/>
    </row>
    <row r="279">
      <c r="G279" s="19"/>
      <c r="I279" s="19"/>
    </row>
    <row r="280">
      <c r="G280" s="19"/>
      <c r="I280" s="19"/>
    </row>
    <row r="281">
      <c r="G281" s="19"/>
      <c r="I281" s="19"/>
    </row>
    <row r="282">
      <c r="G282" s="19"/>
      <c r="I282" s="19"/>
    </row>
    <row r="283">
      <c r="G283" s="19"/>
      <c r="I283" s="19"/>
    </row>
    <row r="284">
      <c r="G284" s="19"/>
      <c r="I284" s="19"/>
    </row>
    <row r="285">
      <c r="G285" s="19"/>
      <c r="I285" s="19"/>
    </row>
    <row r="286">
      <c r="G286" s="19"/>
      <c r="I286" s="19"/>
    </row>
    <row r="287">
      <c r="G287" s="19"/>
      <c r="I287" s="19"/>
    </row>
    <row r="288">
      <c r="G288" s="19"/>
      <c r="I288" s="19"/>
    </row>
    <row r="289">
      <c r="G289" s="19"/>
      <c r="I289" s="19"/>
    </row>
    <row r="290">
      <c r="G290" s="19"/>
      <c r="I290" s="19"/>
    </row>
    <row r="291">
      <c r="G291" s="19"/>
      <c r="I291" s="19"/>
    </row>
    <row r="292">
      <c r="G292" s="19"/>
      <c r="I292" s="19"/>
    </row>
    <row r="293">
      <c r="G293" s="19"/>
      <c r="I293" s="19"/>
    </row>
    <row r="294">
      <c r="G294" s="19"/>
      <c r="I294" s="19"/>
    </row>
    <row r="295">
      <c r="G295" s="19"/>
      <c r="I295" s="19"/>
    </row>
    <row r="296">
      <c r="G296" s="19"/>
      <c r="I296" s="19"/>
    </row>
    <row r="297">
      <c r="G297" s="19"/>
      <c r="I297" s="19"/>
    </row>
    <row r="298">
      <c r="G298" s="19"/>
      <c r="I298" s="19"/>
    </row>
    <row r="299">
      <c r="G299" s="19"/>
      <c r="I299" s="19"/>
    </row>
    <row r="300">
      <c r="G300" s="19"/>
      <c r="I300" s="19"/>
    </row>
    <row r="301">
      <c r="G301" s="19"/>
      <c r="I301" s="19"/>
    </row>
    <row r="302">
      <c r="G302" s="19"/>
      <c r="I302" s="19"/>
    </row>
    <row r="303">
      <c r="G303" s="19"/>
      <c r="I303" s="19"/>
    </row>
    <row r="304">
      <c r="G304" s="19"/>
      <c r="I304" s="19"/>
    </row>
    <row r="305">
      <c r="G305" s="19"/>
      <c r="I305" s="19"/>
    </row>
    <row r="306">
      <c r="G306" s="19"/>
      <c r="I306" s="19"/>
    </row>
    <row r="307">
      <c r="G307" s="19"/>
      <c r="I307" s="19"/>
    </row>
    <row r="308">
      <c r="G308" s="19"/>
      <c r="I308" s="19"/>
    </row>
    <row r="309">
      <c r="G309" s="19"/>
      <c r="I309" s="19"/>
    </row>
    <row r="310">
      <c r="G310" s="19"/>
      <c r="I310" s="19"/>
    </row>
    <row r="311">
      <c r="G311" s="19"/>
      <c r="I311" s="19"/>
    </row>
    <row r="312">
      <c r="G312" s="19"/>
      <c r="I312" s="19"/>
    </row>
    <row r="313">
      <c r="G313" s="19"/>
      <c r="I313" s="19"/>
    </row>
    <row r="314">
      <c r="G314" s="19"/>
      <c r="I314" s="19"/>
    </row>
    <row r="315">
      <c r="G315" s="19"/>
      <c r="I315" s="19"/>
    </row>
    <row r="316">
      <c r="G316" s="19"/>
      <c r="I316" s="19"/>
    </row>
    <row r="317">
      <c r="G317" s="19"/>
      <c r="I317" s="19"/>
    </row>
    <row r="318">
      <c r="G318" s="19"/>
      <c r="I318" s="19"/>
    </row>
    <row r="319">
      <c r="G319" s="19"/>
      <c r="I319" s="19"/>
    </row>
    <row r="320">
      <c r="G320" s="19"/>
      <c r="I320" s="19"/>
    </row>
    <row r="321">
      <c r="G321" s="19"/>
      <c r="I321" s="19"/>
    </row>
    <row r="322">
      <c r="G322" s="19"/>
      <c r="I322" s="19"/>
    </row>
    <row r="323">
      <c r="G323" s="19"/>
      <c r="I323" s="19"/>
    </row>
    <row r="324">
      <c r="G324" s="19"/>
      <c r="I324" s="19"/>
    </row>
    <row r="325">
      <c r="G325" s="19"/>
      <c r="I325" s="19"/>
    </row>
    <row r="326">
      <c r="G326" s="19"/>
      <c r="I326" s="19"/>
    </row>
    <row r="327">
      <c r="G327" s="19"/>
      <c r="I327" s="19"/>
    </row>
    <row r="328">
      <c r="G328" s="19"/>
      <c r="I328" s="19"/>
    </row>
    <row r="329">
      <c r="G329" s="19"/>
      <c r="I329" s="19"/>
    </row>
    <row r="330">
      <c r="G330" s="19"/>
      <c r="I330" s="19"/>
    </row>
    <row r="331">
      <c r="G331" s="19"/>
      <c r="I331" s="19"/>
    </row>
    <row r="332">
      <c r="G332" s="19"/>
      <c r="I332" s="19"/>
    </row>
    <row r="333">
      <c r="G333" s="19"/>
      <c r="I333" s="19"/>
    </row>
    <row r="334">
      <c r="G334" s="19"/>
      <c r="I334" s="19"/>
    </row>
    <row r="335">
      <c r="G335" s="19"/>
      <c r="I335" s="19"/>
    </row>
    <row r="336">
      <c r="G336" s="19"/>
      <c r="I336" s="19"/>
    </row>
    <row r="337">
      <c r="G337" s="19"/>
      <c r="I337" s="19"/>
    </row>
    <row r="338">
      <c r="G338" s="19"/>
      <c r="I338" s="19"/>
    </row>
    <row r="339">
      <c r="G339" s="19"/>
      <c r="I339" s="19"/>
    </row>
    <row r="340">
      <c r="G340" s="19"/>
      <c r="I340" s="19"/>
    </row>
    <row r="341">
      <c r="G341" s="19"/>
      <c r="I341" s="19"/>
    </row>
    <row r="342">
      <c r="G342" s="19"/>
      <c r="I342" s="19"/>
    </row>
    <row r="343">
      <c r="G343" s="19"/>
      <c r="I343" s="19"/>
    </row>
    <row r="344">
      <c r="G344" s="19"/>
      <c r="I344" s="19"/>
    </row>
    <row r="345">
      <c r="G345" s="19"/>
      <c r="I345" s="19"/>
    </row>
    <row r="346">
      <c r="G346" s="19"/>
      <c r="I346" s="19"/>
    </row>
    <row r="347">
      <c r="G347" s="19"/>
      <c r="I347" s="19"/>
    </row>
    <row r="348">
      <c r="G348" s="19"/>
      <c r="I348" s="19"/>
    </row>
    <row r="349">
      <c r="G349" s="19"/>
      <c r="I349" s="19"/>
    </row>
    <row r="350">
      <c r="G350" s="19"/>
      <c r="I350" s="19"/>
    </row>
    <row r="351">
      <c r="G351" s="19"/>
      <c r="I351" s="19"/>
    </row>
    <row r="352">
      <c r="G352" s="19"/>
      <c r="I352" s="19"/>
    </row>
    <row r="353">
      <c r="G353" s="19"/>
      <c r="I353" s="19"/>
    </row>
    <row r="354">
      <c r="G354" s="19"/>
      <c r="I354" s="19"/>
    </row>
    <row r="355">
      <c r="G355" s="19"/>
      <c r="I355" s="19"/>
    </row>
    <row r="356">
      <c r="G356" s="19"/>
      <c r="I356" s="19"/>
    </row>
    <row r="357">
      <c r="G357" s="19"/>
      <c r="I357" s="19"/>
    </row>
    <row r="358">
      <c r="G358" s="19"/>
      <c r="I358" s="19"/>
    </row>
    <row r="359">
      <c r="G359" s="19"/>
      <c r="I359" s="19"/>
    </row>
    <row r="360">
      <c r="G360" s="19"/>
      <c r="I360" s="19"/>
    </row>
    <row r="361">
      <c r="G361" s="19"/>
      <c r="I361" s="19"/>
    </row>
    <row r="362">
      <c r="G362" s="19"/>
      <c r="I362" s="19"/>
    </row>
    <row r="363">
      <c r="G363" s="19"/>
      <c r="I363" s="19"/>
    </row>
    <row r="364">
      <c r="G364" s="19"/>
      <c r="I364" s="19"/>
    </row>
    <row r="365">
      <c r="G365" s="19"/>
      <c r="I365" s="19"/>
    </row>
    <row r="366">
      <c r="G366" s="19"/>
      <c r="I366" s="19"/>
    </row>
    <row r="367">
      <c r="G367" s="19"/>
      <c r="I367" s="19"/>
    </row>
    <row r="368">
      <c r="G368" s="19"/>
      <c r="I368" s="19"/>
    </row>
    <row r="369">
      <c r="G369" s="19"/>
      <c r="I369" s="19"/>
    </row>
    <row r="370">
      <c r="G370" s="19"/>
      <c r="I370" s="19"/>
    </row>
    <row r="371">
      <c r="G371" s="19"/>
      <c r="I371" s="19"/>
    </row>
    <row r="372">
      <c r="G372" s="19"/>
      <c r="I372" s="19"/>
    </row>
    <row r="373">
      <c r="G373" s="19"/>
      <c r="I373" s="19"/>
    </row>
    <row r="374">
      <c r="G374" s="19"/>
      <c r="I374" s="19"/>
    </row>
    <row r="375">
      <c r="G375" s="19"/>
      <c r="I375" s="19"/>
    </row>
    <row r="376">
      <c r="G376" s="19"/>
      <c r="I376" s="19"/>
    </row>
    <row r="377">
      <c r="G377" s="19"/>
      <c r="I377" s="19"/>
    </row>
    <row r="378">
      <c r="G378" s="19"/>
      <c r="I378" s="19"/>
    </row>
    <row r="379">
      <c r="G379" s="19"/>
      <c r="I379" s="19"/>
    </row>
    <row r="380">
      <c r="G380" s="19"/>
      <c r="I380" s="19"/>
    </row>
    <row r="381">
      <c r="G381" s="19"/>
      <c r="I381" s="19"/>
    </row>
    <row r="382">
      <c r="G382" s="19"/>
      <c r="I382" s="19"/>
    </row>
    <row r="383">
      <c r="G383" s="19"/>
      <c r="I383" s="19"/>
    </row>
    <row r="384">
      <c r="G384" s="19"/>
      <c r="I384" s="19"/>
    </row>
    <row r="385">
      <c r="G385" s="19"/>
      <c r="I385" s="19"/>
    </row>
    <row r="386">
      <c r="G386" s="19"/>
      <c r="I386" s="19"/>
    </row>
    <row r="387">
      <c r="G387" s="19"/>
      <c r="I387" s="19"/>
    </row>
    <row r="388">
      <c r="G388" s="19"/>
      <c r="I388" s="19"/>
    </row>
    <row r="389">
      <c r="G389" s="19"/>
      <c r="I389" s="19"/>
    </row>
    <row r="390">
      <c r="G390" s="19"/>
      <c r="I390" s="19"/>
    </row>
    <row r="391">
      <c r="G391" s="19"/>
      <c r="I391" s="19"/>
    </row>
    <row r="392">
      <c r="G392" s="19"/>
      <c r="I392" s="19"/>
    </row>
    <row r="393">
      <c r="G393" s="19"/>
      <c r="I393" s="19"/>
    </row>
    <row r="394">
      <c r="G394" s="19"/>
      <c r="I394" s="19"/>
    </row>
    <row r="395">
      <c r="G395" s="19"/>
      <c r="I395" s="19"/>
    </row>
    <row r="396">
      <c r="G396" s="19"/>
      <c r="I396" s="19"/>
    </row>
    <row r="397">
      <c r="G397" s="19"/>
      <c r="I397" s="19"/>
    </row>
    <row r="398">
      <c r="G398" s="19"/>
      <c r="I398" s="19"/>
    </row>
    <row r="399">
      <c r="G399" s="19"/>
      <c r="I399" s="19"/>
    </row>
    <row r="400">
      <c r="G400" s="19"/>
      <c r="I400" s="19"/>
    </row>
    <row r="401">
      <c r="G401" s="19"/>
      <c r="I401" s="19"/>
    </row>
    <row r="402">
      <c r="G402" s="19"/>
      <c r="I402" s="19"/>
    </row>
    <row r="403">
      <c r="G403" s="19"/>
      <c r="I403" s="19"/>
    </row>
    <row r="404">
      <c r="G404" s="19"/>
      <c r="I404" s="19"/>
    </row>
    <row r="405">
      <c r="G405" s="19"/>
      <c r="I405" s="19"/>
    </row>
    <row r="406">
      <c r="G406" s="19"/>
      <c r="I406" s="19"/>
    </row>
    <row r="407">
      <c r="G407" s="19"/>
      <c r="I407" s="19"/>
    </row>
    <row r="408">
      <c r="G408" s="19"/>
      <c r="I408" s="19"/>
    </row>
    <row r="409">
      <c r="G409" s="19"/>
      <c r="I409" s="19"/>
    </row>
    <row r="410">
      <c r="G410" s="19"/>
      <c r="I410" s="19"/>
    </row>
    <row r="411">
      <c r="G411" s="19"/>
      <c r="I411" s="19"/>
    </row>
    <row r="412">
      <c r="G412" s="19"/>
      <c r="I412" s="19"/>
    </row>
    <row r="413">
      <c r="G413" s="19"/>
      <c r="I413" s="19"/>
    </row>
    <row r="414">
      <c r="G414" s="19"/>
      <c r="I414" s="19"/>
    </row>
    <row r="415">
      <c r="G415" s="19"/>
      <c r="I415" s="19"/>
    </row>
    <row r="416">
      <c r="G416" s="19"/>
      <c r="I416" s="19"/>
    </row>
    <row r="417">
      <c r="G417" s="19"/>
      <c r="I417" s="19"/>
    </row>
    <row r="418">
      <c r="G418" s="19"/>
      <c r="I418" s="19"/>
    </row>
    <row r="419">
      <c r="G419" s="19"/>
      <c r="I419" s="19"/>
    </row>
    <row r="420">
      <c r="G420" s="19"/>
      <c r="I420" s="19"/>
    </row>
    <row r="421">
      <c r="G421" s="19"/>
      <c r="I421" s="19"/>
    </row>
    <row r="422">
      <c r="G422" s="19"/>
      <c r="I422" s="19"/>
    </row>
    <row r="423">
      <c r="G423" s="19"/>
      <c r="I423" s="19"/>
    </row>
    <row r="424">
      <c r="G424" s="19"/>
      <c r="I424" s="19"/>
    </row>
    <row r="425">
      <c r="G425" s="19"/>
      <c r="I425" s="19"/>
    </row>
    <row r="426">
      <c r="G426" s="19"/>
      <c r="I426" s="19"/>
    </row>
    <row r="427">
      <c r="G427" s="19"/>
      <c r="I427" s="19"/>
    </row>
    <row r="428">
      <c r="G428" s="19"/>
      <c r="I428" s="19"/>
    </row>
    <row r="429">
      <c r="G429" s="19"/>
      <c r="I429" s="19"/>
    </row>
    <row r="430">
      <c r="G430" s="19"/>
      <c r="I430" s="19"/>
    </row>
    <row r="431">
      <c r="G431" s="19"/>
      <c r="I431" s="19"/>
    </row>
    <row r="432">
      <c r="G432" s="19"/>
      <c r="I432" s="19"/>
    </row>
    <row r="433">
      <c r="G433" s="19"/>
      <c r="I433" s="19"/>
    </row>
    <row r="434">
      <c r="G434" s="19"/>
      <c r="I434" s="19"/>
    </row>
    <row r="435">
      <c r="G435" s="19"/>
      <c r="I435" s="19"/>
    </row>
    <row r="436">
      <c r="G436" s="19"/>
      <c r="I436" s="19"/>
    </row>
    <row r="437">
      <c r="G437" s="19"/>
      <c r="I437" s="19"/>
    </row>
    <row r="438">
      <c r="G438" s="19"/>
      <c r="I438" s="19"/>
    </row>
    <row r="439">
      <c r="G439" s="19"/>
      <c r="I439" s="19"/>
    </row>
    <row r="440">
      <c r="G440" s="19"/>
      <c r="I440" s="19"/>
    </row>
    <row r="441">
      <c r="G441" s="19"/>
      <c r="I441" s="19"/>
    </row>
    <row r="442">
      <c r="G442" s="19"/>
      <c r="I442" s="19"/>
    </row>
    <row r="443">
      <c r="G443" s="19"/>
      <c r="I443" s="19"/>
    </row>
    <row r="444">
      <c r="G444" s="19"/>
      <c r="I444" s="19"/>
    </row>
    <row r="445">
      <c r="G445" s="19"/>
      <c r="I445" s="19"/>
    </row>
    <row r="446">
      <c r="G446" s="19"/>
      <c r="I446" s="19"/>
    </row>
    <row r="447">
      <c r="G447" s="19"/>
      <c r="I447" s="19"/>
    </row>
    <row r="448">
      <c r="G448" s="19"/>
      <c r="I448" s="19"/>
    </row>
    <row r="449">
      <c r="G449" s="19"/>
      <c r="I449" s="19"/>
    </row>
    <row r="450">
      <c r="G450" s="19"/>
      <c r="I450" s="19"/>
    </row>
    <row r="451">
      <c r="G451" s="19"/>
      <c r="I451" s="19"/>
    </row>
    <row r="452">
      <c r="G452" s="19"/>
      <c r="I452" s="19"/>
    </row>
    <row r="453">
      <c r="G453" s="19"/>
      <c r="I453" s="19"/>
    </row>
    <row r="454">
      <c r="G454" s="19"/>
      <c r="I454" s="19"/>
    </row>
    <row r="455">
      <c r="G455" s="19"/>
      <c r="I455" s="19"/>
    </row>
    <row r="456">
      <c r="G456" s="19"/>
      <c r="I456" s="19"/>
    </row>
    <row r="457">
      <c r="G457" s="19"/>
      <c r="I457" s="19"/>
    </row>
    <row r="458">
      <c r="G458" s="19"/>
      <c r="I458" s="19"/>
    </row>
    <row r="459">
      <c r="G459" s="19"/>
      <c r="I459" s="19"/>
    </row>
    <row r="460">
      <c r="G460" s="19"/>
      <c r="I460" s="19"/>
    </row>
    <row r="461">
      <c r="G461" s="19"/>
      <c r="I461" s="19"/>
    </row>
    <row r="462">
      <c r="G462" s="19"/>
      <c r="I462" s="19"/>
    </row>
    <row r="463">
      <c r="G463" s="19"/>
      <c r="I463" s="19"/>
    </row>
    <row r="464">
      <c r="G464" s="19"/>
      <c r="I464" s="19"/>
    </row>
    <row r="465">
      <c r="G465" s="19"/>
      <c r="I465" s="19"/>
    </row>
    <row r="466">
      <c r="G466" s="19"/>
      <c r="I466" s="19"/>
    </row>
    <row r="467">
      <c r="G467" s="19"/>
      <c r="I467" s="19"/>
    </row>
    <row r="468">
      <c r="G468" s="19"/>
      <c r="I468" s="19"/>
    </row>
    <row r="469">
      <c r="G469" s="19"/>
      <c r="I469" s="19"/>
    </row>
    <row r="470">
      <c r="G470" s="19"/>
      <c r="I470" s="19"/>
    </row>
    <row r="471">
      <c r="G471" s="19"/>
      <c r="I471" s="19"/>
    </row>
    <row r="472">
      <c r="G472" s="19"/>
      <c r="I472" s="19"/>
    </row>
    <row r="473">
      <c r="G473" s="19"/>
      <c r="I473" s="19"/>
    </row>
    <row r="474">
      <c r="G474" s="19"/>
      <c r="I474" s="19"/>
    </row>
    <row r="475">
      <c r="G475" s="19"/>
      <c r="I475" s="19"/>
    </row>
    <row r="476">
      <c r="G476" s="19"/>
      <c r="I476" s="19"/>
    </row>
    <row r="477">
      <c r="G477" s="19"/>
      <c r="I477" s="19"/>
    </row>
    <row r="478">
      <c r="G478" s="19"/>
      <c r="I478" s="19"/>
    </row>
    <row r="479">
      <c r="G479" s="19"/>
      <c r="I479" s="19"/>
    </row>
    <row r="480">
      <c r="G480" s="19"/>
      <c r="I480" s="19"/>
    </row>
    <row r="481">
      <c r="G481" s="19"/>
      <c r="I481" s="19"/>
    </row>
    <row r="482">
      <c r="G482" s="19"/>
      <c r="I482" s="19"/>
    </row>
    <row r="483">
      <c r="G483" s="19"/>
      <c r="I483" s="19"/>
    </row>
    <row r="484">
      <c r="G484" s="19"/>
      <c r="I484" s="19"/>
    </row>
    <row r="485">
      <c r="G485" s="19"/>
      <c r="I485" s="19"/>
    </row>
    <row r="486">
      <c r="G486" s="19"/>
      <c r="I486" s="19"/>
    </row>
    <row r="487">
      <c r="G487" s="19"/>
      <c r="I487" s="19"/>
    </row>
    <row r="488">
      <c r="G488" s="19"/>
      <c r="I488" s="19"/>
    </row>
    <row r="489">
      <c r="G489" s="19"/>
      <c r="I489" s="19"/>
    </row>
    <row r="490">
      <c r="G490" s="19"/>
      <c r="I490" s="19"/>
    </row>
    <row r="491">
      <c r="G491" s="19"/>
      <c r="I491" s="19"/>
    </row>
    <row r="492">
      <c r="G492" s="19"/>
      <c r="I492" s="19"/>
    </row>
    <row r="493">
      <c r="G493" s="19"/>
      <c r="I493" s="19"/>
    </row>
    <row r="494">
      <c r="G494" s="19"/>
      <c r="I494" s="19"/>
    </row>
    <row r="495">
      <c r="G495" s="19"/>
      <c r="I495" s="19"/>
    </row>
    <row r="496">
      <c r="G496" s="19"/>
      <c r="I496" s="19"/>
    </row>
    <row r="497">
      <c r="G497" s="19"/>
      <c r="I497" s="19"/>
    </row>
    <row r="498">
      <c r="G498" s="19"/>
      <c r="I498" s="19"/>
    </row>
    <row r="499">
      <c r="G499" s="19"/>
      <c r="I499" s="19"/>
    </row>
    <row r="500">
      <c r="G500" s="19"/>
      <c r="I500" s="19"/>
    </row>
    <row r="501">
      <c r="G501" s="19"/>
      <c r="I501" s="19"/>
    </row>
    <row r="502">
      <c r="G502" s="19"/>
      <c r="I502" s="19"/>
    </row>
    <row r="503">
      <c r="G503" s="19"/>
      <c r="I503" s="19"/>
    </row>
    <row r="504">
      <c r="G504" s="19"/>
      <c r="I504" s="19"/>
    </row>
    <row r="505">
      <c r="G505" s="19"/>
      <c r="I505" s="19"/>
    </row>
    <row r="506">
      <c r="G506" s="19"/>
      <c r="I506" s="19"/>
    </row>
    <row r="507">
      <c r="G507" s="19"/>
      <c r="I507" s="19"/>
    </row>
    <row r="508">
      <c r="G508" s="19"/>
      <c r="I508" s="19"/>
    </row>
    <row r="509">
      <c r="G509" s="19"/>
      <c r="I509" s="19"/>
    </row>
    <row r="510">
      <c r="G510" s="19"/>
      <c r="I510" s="19"/>
    </row>
    <row r="511">
      <c r="G511" s="19"/>
      <c r="I511" s="19"/>
    </row>
    <row r="512">
      <c r="G512" s="19"/>
      <c r="I512" s="19"/>
    </row>
    <row r="513">
      <c r="G513" s="19"/>
      <c r="I513" s="19"/>
    </row>
    <row r="514">
      <c r="G514" s="19"/>
      <c r="I514" s="19"/>
    </row>
    <row r="515">
      <c r="G515" s="19"/>
      <c r="I515" s="19"/>
    </row>
    <row r="516">
      <c r="G516" s="19"/>
      <c r="I516" s="19"/>
    </row>
    <row r="517">
      <c r="G517" s="19"/>
      <c r="I517" s="19"/>
    </row>
    <row r="518">
      <c r="G518" s="19"/>
      <c r="I518" s="19"/>
    </row>
    <row r="519">
      <c r="G519" s="19"/>
      <c r="I519" s="19"/>
    </row>
    <row r="520">
      <c r="G520" s="19"/>
      <c r="I520" s="19"/>
    </row>
    <row r="521">
      <c r="G521" s="19"/>
      <c r="I521" s="19"/>
    </row>
    <row r="522">
      <c r="G522" s="19"/>
      <c r="I522" s="19"/>
    </row>
    <row r="523">
      <c r="G523" s="19"/>
      <c r="I523" s="19"/>
    </row>
    <row r="524">
      <c r="G524" s="19"/>
      <c r="I524" s="19"/>
    </row>
    <row r="525">
      <c r="G525" s="19"/>
      <c r="I525" s="19"/>
    </row>
    <row r="526">
      <c r="G526" s="19"/>
      <c r="I526" s="19"/>
    </row>
    <row r="527">
      <c r="G527" s="19"/>
      <c r="I527" s="19"/>
    </row>
    <row r="528">
      <c r="G528" s="19"/>
      <c r="I528" s="19"/>
    </row>
    <row r="529">
      <c r="G529" s="19"/>
      <c r="I529" s="19"/>
    </row>
    <row r="530">
      <c r="G530" s="19"/>
      <c r="I530" s="19"/>
    </row>
    <row r="531">
      <c r="G531" s="19"/>
      <c r="I531" s="19"/>
    </row>
    <row r="532">
      <c r="G532" s="19"/>
      <c r="I532" s="19"/>
    </row>
    <row r="533">
      <c r="G533" s="19"/>
      <c r="I533" s="19"/>
    </row>
    <row r="534">
      <c r="G534" s="19"/>
      <c r="I534" s="19"/>
    </row>
    <row r="535">
      <c r="G535" s="19"/>
      <c r="I535" s="19"/>
    </row>
    <row r="536">
      <c r="G536" s="19"/>
      <c r="I536" s="19"/>
    </row>
    <row r="537">
      <c r="G537" s="19"/>
      <c r="I537" s="19"/>
    </row>
    <row r="538">
      <c r="G538" s="19"/>
      <c r="I538" s="19"/>
    </row>
    <row r="539">
      <c r="G539" s="19"/>
      <c r="I539" s="19"/>
    </row>
    <row r="540">
      <c r="G540" s="19"/>
      <c r="I540" s="19"/>
    </row>
    <row r="541">
      <c r="G541" s="19"/>
      <c r="I541" s="19"/>
    </row>
    <row r="542">
      <c r="G542" s="19"/>
      <c r="I542" s="19"/>
    </row>
    <row r="543">
      <c r="G543" s="19"/>
      <c r="I543" s="19"/>
    </row>
    <row r="544">
      <c r="G544" s="19"/>
      <c r="I544" s="19"/>
    </row>
    <row r="545">
      <c r="G545" s="19"/>
      <c r="I545" s="19"/>
    </row>
    <row r="546">
      <c r="G546" s="19"/>
      <c r="I546" s="19"/>
    </row>
    <row r="547">
      <c r="G547" s="19"/>
      <c r="I547" s="19"/>
    </row>
    <row r="548">
      <c r="G548" s="19"/>
      <c r="I548" s="19"/>
    </row>
    <row r="549">
      <c r="G549" s="19"/>
      <c r="I549" s="19"/>
    </row>
    <row r="550">
      <c r="G550" s="19"/>
      <c r="I550" s="19"/>
    </row>
    <row r="551">
      <c r="G551" s="19"/>
      <c r="I551" s="19"/>
    </row>
    <row r="552">
      <c r="G552" s="19"/>
      <c r="I552" s="19"/>
    </row>
    <row r="553">
      <c r="G553" s="19"/>
      <c r="I553" s="19"/>
    </row>
    <row r="554">
      <c r="G554" s="19"/>
      <c r="I554" s="19"/>
    </row>
    <row r="555">
      <c r="G555" s="19"/>
      <c r="I555" s="19"/>
    </row>
    <row r="556">
      <c r="G556" s="19"/>
      <c r="I556" s="19"/>
    </row>
    <row r="557">
      <c r="G557" s="19"/>
      <c r="I557" s="19"/>
    </row>
    <row r="558">
      <c r="G558" s="19"/>
      <c r="I558" s="19"/>
    </row>
    <row r="559">
      <c r="G559" s="19"/>
      <c r="I559" s="19"/>
    </row>
    <row r="560">
      <c r="G560" s="19"/>
      <c r="I560" s="19"/>
    </row>
    <row r="561">
      <c r="G561" s="19"/>
      <c r="I561" s="19"/>
    </row>
    <row r="562">
      <c r="G562" s="19"/>
      <c r="I562" s="19"/>
    </row>
    <row r="563">
      <c r="G563" s="19"/>
      <c r="I563" s="19"/>
    </row>
    <row r="564">
      <c r="G564" s="19"/>
      <c r="I564" s="19"/>
    </row>
    <row r="565">
      <c r="G565" s="19"/>
      <c r="I565" s="19"/>
    </row>
    <row r="566">
      <c r="G566" s="19"/>
      <c r="I566" s="19"/>
    </row>
    <row r="567">
      <c r="G567" s="19"/>
      <c r="I567" s="19"/>
    </row>
    <row r="568">
      <c r="G568" s="19"/>
      <c r="I568" s="19"/>
    </row>
    <row r="569">
      <c r="G569" s="19"/>
      <c r="I569" s="19"/>
    </row>
    <row r="570">
      <c r="G570" s="19"/>
      <c r="I570" s="19"/>
    </row>
    <row r="571">
      <c r="G571" s="19"/>
      <c r="I571" s="19"/>
    </row>
    <row r="572">
      <c r="G572" s="19"/>
      <c r="I572" s="19"/>
    </row>
    <row r="573">
      <c r="G573" s="19"/>
      <c r="I573" s="19"/>
    </row>
    <row r="574">
      <c r="G574" s="19"/>
      <c r="I574" s="19"/>
    </row>
    <row r="575">
      <c r="G575" s="19"/>
      <c r="I575" s="19"/>
    </row>
    <row r="576">
      <c r="G576" s="19"/>
      <c r="I576" s="19"/>
    </row>
    <row r="577">
      <c r="G577" s="19"/>
      <c r="I577" s="19"/>
    </row>
    <row r="578">
      <c r="G578" s="19"/>
      <c r="I578" s="19"/>
    </row>
    <row r="579">
      <c r="G579" s="19"/>
      <c r="I579" s="19"/>
    </row>
    <row r="580">
      <c r="G580" s="19"/>
      <c r="I580" s="19"/>
    </row>
    <row r="581">
      <c r="G581" s="19"/>
      <c r="I581" s="19"/>
    </row>
    <row r="582">
      <c r="G582" s="19"/>
      <c r="I582" s="19"/>
    </row>
    <row r="583">
      <c r="G583" s="19"/>
      <c r="I583" s="19"/>
    </row>
    <row r="584">
      <c r="G584" s="19"/>
      <c r="I584" s="19"/>
    </row>
    <row r="585">
      <c r="G585" s="19"/>
      <c r="I585" s="19"/>
    </row>
    <row r="586">
      <c r="G586" s="19"/>
      <c r="I586" s="19"/>
    </row>
    <row r="587">
      <c r="G587" s="19"/>
      <c r="I587" s="19"/>
    </row>
    <row r="588">
      <c r="G588" s="19"/>
      <c r="I588" s="19"/>
    </row>
    <row r="589">
      <c r="G589" s="19"/>
      <c r="I589" s="19"/>
    </row>
    <row r="590">
      <c r="G590" s="19"/>
      <c r="I590" s="19"/>
    </row>
    <row r="591">
      <c r="G591" s="19"/>
      <c r="I591" s="19"/>
    </row>
    <row r="592">
      <c r="G592" s="19"/>
      <c r="I592" s="19"/>
    </row>
    <row r="593">
      <c r="G593" s="19"/>
      <c r="I593" s="19"/>
    </row>
    <row r="594">
      <c r="G594" s="19"/>
      <c r="I594" s="19"/>
    </row>
    <row r="595">
      <c r="G595" s="19"/>
      <c r="I595" s="19"/>
    </row>
    <row r="596">
      <c r="G596" s="19"/>
      <c r="I596" s="19"/>
    </row>
    <row r="597">
      <c r="G597" s="19"/>
      <c r="I597" s="19"/>
    </row>
    <row r="598">
      <c r="G598" s="19"/>
      <c r="I598" s="19"/>
    </row>
    <row r="599">
      <c r="G599" s="19"/>
      <c r="I599" s="19"/>
    </row>
    <row r="600">
      <c r="G600" s="19"/>
      <c r="I600" s="19"/>
    </row>
    <row r="601">
      <c r="G601" s="19"/>
      <c r="I601" s="19"/>
    </row>
    <row r="602">
      <c r="G602" s="19"/>
      <c r="I602" s="19"/>
    </row>
    <row r="603">
      <c r="G603" s="19"/>
      <c r="I603" s="19"/>
    </row>
    <row r="604">
      <c r="G604" s="19"/>
      <c r="I604" s="19"/>
    </row>
    <row r="605">
      <c r="G605" s="19"/>
      <c r="I605" s="19"/>
    </row>
    <row r="606">
      <c r="G606" s="19"/>
      <c r="I606" s="19"/>
    </row>
    <row r="607">
      <c r="G607" s="19"/>
      <c r="I607" s="19"/>
    </row>
    <row r="608">
      <c r="G608" s="19"/>
      <c r="I608" s="19"/>
    </row>
    <row r="609">
      <c r="G609" s="19"/>
      <c r="I609" s="19"/>
    </row>
    <row r="610">
      <c r="G610" s="19"/>
      <c r="I610" s="19"/>
    </row>
    <row r="611">
      <c r="G611" s="19"/>
      <c r="I611" s="19"/>
    </row>
    <row r="612">
      <c r="G612" s="19"/>
      <c r="I612" s="19"/>
    </row>
    <row r="613">
      <c r="G613" s="19"/>
      <c r="I613" s="19"/>
    </row>
    <row r="614">
      <c r="G614" s="19"/>
      <c r="I614" s="19"/>
    </row>
    <row r="615">
      <c r="G615" s="19"/>
      <c r="I615" s="19"/>
    </row>
    <row r="616">
      <c r="G616" s="19"/>
      <c r="I616" s="19"/>
    </row>
    <row r="617">
      <c r="G617" s="19"/>
      <c r="I617" s="19"/>
    </row>
    <row r="618">
      <c r="G618" s="19"/>
      <c r="I618" s="19"/>
    </row>
    <row r="619">
      <c r="G619" s="19"/>
      <c r="I619" s="19"/>
    </row>
    <row r="620">
      <c r="G620" s="19"/>
      <c r="I620" s="19"/>
    </row>
    <row r="621">
      <c r="G621" s="19"/>
      <c r="I621" s="19"/>
    </row>
    <row r="622">
      <c r="G622" s="19"/>
      <c r="I622" s="19"/>
    </row>
    <row r="623">
      <c r="G623" s="19"/>
      <c r="I623" s="19"/>
    </row>
    <row r="624">
      <c r="G624" s="19"/>
      <c r="I624" s="19"/>
    </row>
    <row r="625">
      <c r="G625" s="19"/>
      <c r="I625" s="19"/>
    </row>
    <row r="626">
      <c r="G626" s="19"/>
      <c r="I626" s="19"/>
    </row>
    <row r="627">
      <c r="G627" s="19"/>
      <c r="I627" s="19"/>
    </row>
    <row r="628">
      <c r="G628" s="19"/>
      <c r="I628" s="19"/>
    </row>
    <row r="629">
      <c r="G629" s="19"/>
      <c r="I629" s="19"/>
    </row>
    <row r="630">
      <c r="G630" s="19"/>
      <c r="I630" s="19"/>
    </row>
    <row r="631">
      <c r="G631" s="19"/>
      <c r="I631" s="19"/>
    </row>
    <row r="632">
      <c r="G632" s="19"/>
      <c r="I632" s="19"/>
    </row>
    <row r="633">
      <c r="G633" s="19"/>
      <c r="I633" s="19"/>
    </row>
    <row r="634">
      <c r="G634" s="19"/>
      <c r="I634" s="19"/>
    </row>
    <row r="635">
      <c r="G635" s="19"/>
      <c r="I635" s="19"/>
    </row>
    <row r="636">
      <c r="G636" s="19"/>
      <c r="I636" s="19"/>
    </row>
    <row r="637">
      <c r="G637" s="19"/>
      <c r="I637" s="19"/>
    </row>
    <row r="638">
      <c r="G638" s="19"/>
      <c r="I638" s="19"/>
    </row>
    <row r="639">
      <c r="G639" s="19"/>
      <c r="I639" s="19"/>
    </row>
    <row r="640">
      <c r="G640" s="19"/>
      <c r="I640" s="19"/>
    </row>
    <row r="641">
      <c r="G641" s="19"/>
      <c r="I641" s="19"/>
    </row>
    <row r="642">
      <c r="G642" s="19"/>
      <c r="I642" s="19"/>
    </row>
    <row r="643">
      <c r="G643" s="19"/>
      <c r="I643" s="19"/>
    </row>
    <row r="644">
      <c r="G644" s="19"/>
      <c r="I644" s="19"/>
    </row>
    <row r="645">
      <c r="G645" s="19"/>
      <c r="I645" s="19"/>
    </row>
    <row r="646">
      <c r="G646" s="19"/>
      <c r="I646" s="19"/>
    </row>
    <row r="647">
      <c r="G647" s="19"/>
      <c r="I647" s="19"/>
    </row>
    <row r="648">
      <c r="G648" s="19"/>
      <c r="I648" s="19"/>
    </row>
    <row r="649">
      <c r="G649" s="19"/>
      <c r="I649" s="19"/>
    </row>
    <row r="650">
      <c r="G650" s="19"/>
      <c r="I650" s="19"/>
    </row>
    <row r="651">
      <c r="G651" s="19"/>
      <c r="I651" s="19"/>
    </row>
    <row r="652">
      <c r="G652" s="19"/>
      <c r="I652" s="19"/>
    </row>
    <row r="653">
      <c r="G653" s="19"/>
      <c r="I653" s="19"/>
    </row>
    <row r="654">
      <c r="G654" s="19"/>
      <c r="I654" s="19"/>
    </row>
    <row r="655">
      <c r="G655" s="19"/>
      <c r="I655" s="19"/>
    </row>
    <row r="656">
      <c r="G656" s="19"/>
      <c r="I656" s="19"/>
    </row>
    <row r="657">
      <c r="G657" s="19"/>
      <c r="I657" s="19"/>
    </row>
    <row r="658">
      <c r="G658" s="19"/>
      <c r="I658" s="19"/>
    </row>
    <row r="659">
      <c r="G659" s="19"/>
      <c r="I659" s="19"/>
    </row>
    <row r="660">
      <c r="G660" s="19"/>
      <c r="I660" s="19"/>
    </row>
    <row r="661">
      <c r="G661" s="19"/>
      <c r="I661" s="19"/>
    </row>
    <row r="662">
      <c r="G662" s="19"/>
      <c r="I662" s="19"/>
    </row>
    <row r="663">
      <c r="G663" s="19"/>
      <c r="I663" s="19"/>
    </row>
    <row r="664">
      <c r="G664" s="19"/>
      <c r="I664" s="19"/>
    </row>
    <row r="665">
      <c r="G665" s="19"/>
      <c r="I665" s="19"/>
    </row>
    <row r="666">
      <c r="G666" s="19"/>
      <c r="I666" s="19"/>
    </row>
    <row r="667">
      <c r="G667" s="19"/>
      <c r="I667" s="19"/>
    </row>
    <row r="668">
      <c r="G668" s="19"/>
      <c r="I668" s="19"/>
    </row>
    <row r="669">
      <c r="G669" s="19"/>
      <c r="I669" s="19"/>
    </row>
    <row r="670">
      <c r="G670" s="19"/>
      <c r="I670" s="19"/>
    </row>
    <row r="671">
      <c r="G671" s="19"/>
      <c r="I671" s="19"/>
    </row>
    <row r="672">
      <c r="G672" s="19"/>
      <c r="I672" s="19"/>
    </row>
    <row r="673">
      <c r="G673" s="19"/>
      <c r="I673" s="19"/>
    </row>
    <row r="674">
      <c r="G674" s="19"/>
      <c r="I674" s="19"/>
    </row>
    <row r="675">
      <c r="G675" s="19"/>
      <c r="I675" s="19"/>
    </row>
    <row r="676">
      <c r="G676" s="19"/>
      <c r="I676" s="19"/>
    </row>
    <row r="677">
      <c r="G677" s="19"/>
      <c r="I677" s="19"/>
    </row>
    <row r="678">
      <c r="G678" s="19"/>
      <c r="I678" s="19"/>
    </row>
    <row r="679">
      <c r="G679" s="19"/>
      <c r="I679" s="19"/>
    </row>
    <row r="680">
      <c r="G680" s="19"/>
      <c r="I680" s="19"/>
    </row>
    <row r="681">
      <c r="G681" s="19"/>
      <c r="I681" s="19"/>
    </row>
    <row r="682">
      <c r="G682" s="19"/>
      <c r="I682" s="19"/>
    </row>
    <row r="683">
      <c r="G683" s="19"/>
      <c r="I683" s="19"/>
    </row>
    <row r="684">
      <c r="G684" s="19"/>
      <c r="I684" s="19"/>
    </row>
    <row r="685">
      <c r="G685" s="19"/>
      <c r="I685" s="19"/>
    </row>
    <row r="686">
      <c r="G686" s="19"/>
      <c r="I686" s="19"/>
    </row>
    <row r="687">
      <c r="G687" s="19"/>
      <c r="I687" s="19"/>
    </row>
    <row r="688">
      <c r="G688" s="19"/>
      <c r="I688" s="19"/>
    </row>
    <row r="689">
      <c r="G689" s="19"/>
      <c r="I689" s="19"/>
    </row>
    <row r="690">
      <c r="G690" s="19"/>
      <c r="I690" s="19"/>
    </row>
    <row r="691">
      <c r="G691" s="19"/>
      <c r="I691" s="19"/>
    </row>
    <row r="692">
      <c r="G692" s="19"/>
      <c r="I692" s="19"/>
    </row>
    <row r="693">
      <c r="G693" s="19"/>
      <c r="I693" s="19"/>
    </row>
    <row r="694">
      <c r="G694" s="19"/>
      <c r="I694" s="19"/>
    </row>
    <row r="695">
      <c r="G695" s="19"/>
      <c r="I695" s="19"/>
    </row>
    <row r="696">
      <c r="G696" s="19"/>
      <c r="I696" s="19"/>
    </row>
    <row r="697">
      <c r="G697" s="19"/>
      <c r="I697" s="19"/>
    </row>
    <row r="698">
      <c r="G698" s="19"/>
      <c r="I698" s="19"/>
    </row>
    <row r="699">
      <c r="G699" s="19"/>
      <c r="I699" s="19"/>
    </row>
    <row r="700">
      <c r="G700" s="19"/>
      <c r="I700" s="19"/>
    </row>
    <row r="701">
      <c r="G701" s="19"/>
      <c r="I701" s="19"/>
    </row>
    <row r="702">
      <c r="G702" s="19"/>
      <c r="I702" s="19"/>
    </row>
    <row r="703">
      <c r="G703" s="19"/>
      <c r="I703" s="19"/>
    </row>
    <row r="704">
      <c r="G704" s="19"/>
      <c r="I704" s="19"/>
    </row>
    <row r="705">
      <c r="G705" s="19"/>
      <c r="I705" s="19"/>
    </row>
    <row r="706">
      <c r="G706" s="19"/>
      <c r="I706" s="19"/>
    </row>
    <row r="707">
      <c r="G707" s="19"/>
      <c r="I707" s="19"/>
    </row>
    <row r="708">
      <c r="G708" s="19"/>
      <c r="I708" s="19"/>
    </row>
    <row r="709">
      <c r="G709" s="19"/>
      <c r="I709" s="19"/>
    </row>
    <row r="710">
      <c r="G710" s="19"/>
      <c r="I710" s="19"/>
    </row>
    <row r="711">
      <c r="G711" s="19"/>
      <c r="I711" s="19"/>
    </row>
    <row r="712">
      <c r="G712" s="19"/>
      <c r="I712" s="19"/>
    </row>
    <row r="713">
      <c r="G713" s="19"/>
      <c r="I713" s="19"/>
    </row>
    <row r="714">
      <c r="G714" s="19"/>
      <c r="I714" s="19"/>
    </row>
    <row r="715">
      <c r="G715" s="19"/>
      <c r="I715" s="19"/>
    </row>
    <row r="716">
      <c r="G716" s="19"/>
      <c r="I716" s="19"/>
    </row>
    <row r="717">
      <c r="G717" s="19"/>
      <c r="I717" s="19"/>
    </row>
    <row r="718">
      <c r="G718" s="19"/>
      <c r="I718" s="19"/>
    </row>
    <row r="719">
      <c r="G719" s="19"/>
      <c r="I719" s="19"/>
    </row>
    <row r="720">
      <c r="G720" s="19"/>
      <c r="I720" s="19"/>
    </row>
    <row r="721">
      <c r="G721" s="19"/>
      <c r="I721" s="19"/>
    </row>
    <row r="722">
      <c r="G722" s="19"/>
      <c r="I722" s="19"/>
    </row>
    <row r="723">
      <c r="G723" s="19"/>
      <c r="I723" s="19"/>
    </row>
    <row r="724">
      <c r="G724" s="19"/>
      <c r="I724" s="19"/>
    </row>
    <row r="725">
      <c r="G725" s="19"/>
      <c r="I725" s="19"/>
    </row>
    <row r="726">
      <c r="G726" s="19"/>
      <c r="I726" s="19"/>
    </row>
    <row r="727">
      <c r="G727" s="19"/>
      <c r="I727" s="19"/>
    </row>
    <row r="728">
      <c r="G728" s="19"/>
      <c r="I728" s="19"/>
    </row>
    <row r="729">
      <c r="G729" s="19"/>
      <c r="I729" s="19"/>
    </row>
    <row r="730">
      <c r="G730" s="19"/>
      <c r="I730" s="19"/>
    </row>
    <row r="731">
      <c r="G731" s="19"/>
      <c r="I731" s="19"/>
    </row>
    <row r="732">
      <c r="G732" s="19"/>
      <c r="I732" s="19"/>
    </row>
    <row r="733">
      <c r="G733" s="19"/>
      <c r="I733" s="19"/>
    </row>
    <row r="734">
      <c r="G734" s="19"/>
      <c r="I734" s="19"/>
    </row>
    <row r="735">
      <c r="G735" s="19"/>
      <c r="I735" s="19"/>
    </row>
    <row r="736">
      <c r="G736" s="19"/>
      <c r="I736" s="19"/>
    </row>
    <row r="737">
      <c r="G737" s="19"/>
      <c r="I737" s="19"/>
    </row>
    <row r="738">
      <c r="G738" s="19"/>
      <c r="I738" s="19"/>
    </row>
    <row r="739">
      <c r="G739" s="19"/>
      <c r="I739" s="19"/>
    </row>
    <row r="740">
      <c r="G740" s="19"/>
      <c r="I740" s="19"/>
    </row>
    <row r="741">
      <c r="G741" s="19"/>
      <c r="I741" s="19"/>
    </row>
    <row r="742">
      <c r="G742" s="19"/>
      <c r="I742" s="19"/>
    </row>
    <row r="743">
      <c r="G743" s="19"/>
      <c r="I743" s="19"/>
    </row>
    <row r="744">
      <c r="G744" s="19"/>
      <c r="I744" s="19"/>
    </row>
    <row r="745">
      <c r="G745" s="19"/>
      <c r="I745" s="19"/>
    </row>
    <row r="746">
      <c r="G746" s="19"/>
      <c r="I746" s="19"/>
    </row>
    <row r="747">
      <c r="G747" s="19"/>
      <c r="I747" s="19"/>
    </row>
    <row r="748">
      <c r="G748" s="19"/>
      <c r="I748" s="19"/>
    </row>
    <row r="749">
      <c r="G749" s="19"/>
      <c r="I749" s="19"/>
    </row>
    <row r="750">
      <c r="G750" s="19"/>
      <c r="I750" s="19"/>
    </row>
    <row r="751">
      <c r="G751" s="19"/>
      <c r="I751" s="19"/>
    </row>
    <row r="752">
      <c r="G752" s="19"/>
      <c r="I752" s="19"/>
    </row>
    <row r="753">
      <c r="G753" s="19"/>
      <c r="I753" s="19"/>
    </row>
    <row r="754">
      <c r="G754" s="19"/>
      <c r="I754" s="19"/>
    </row>
    <row r="755">
      <c r="G755" s="19"/>
      <c r="I755" s="19"/>
    </row>
    <row r="756">
      <c r="G756" s="19"/>
      <c r="I756" s="19"/>
    </row>
    <row r="757">
      <c r="G757" s="19"/>
      <c r="I757" s="19"/>
    </row>
    <row r="758">
      <c r="G758" s="19"/>
      <c r="I758" s="19"/>
    </row>
    <row r="759">
      <c r="G759" s="19"/>
      <c r="I759" s="19"/>
    </row>
    <row r="760">
      <c r="G760" s="19"/>
      <c r="I760" s="19"/>
    </row>
    <row r="761">
      <c r="G761" s="19"/>
      <c r="I761" s="19"/>
    </row>
    <row r="762">
      <c r="G762" s="19"/>
      <c r="I762" s="19"/>
    </row>
    <row r="763">
      <c r="G763" s="19"/>
      <c r="I763" s="19"/>
    </row>
    <row r="764">
      <c r="G764" s="19"/>
      <c r="I764" s="19"/>
    </row>
    <row r="765">
      <c r="G765" s="19"/>
      <c r="I765" s="19"/>
    </row>
    <row r="766">
      <c r="G766" s="19"/>
      <c r="I766" s="19"/>
    </row>
    <row r="767">
      <c r="G767" s="19"/>
      <c r="I767" s="19"/>
    </row>
    <row r="768">
      <c r="G768" s="19"/>
      <c r="I768" s="19"/>
    </row>
    <row r="769">
      <c r="G769" s="19"/>
      <c r="I769" s="19"/>
    </row>
    <row r="770">
      <c r="G770" s="19"/>
      <c r="I770" s="19"/>
    </row>
    <row r="771">
      <c r="G771" s="19"/>
      <c r="I771" s="19"/>
    </row>
    <row r="772">
      <c r="G772" s="19"/>
      <c r="I772" s="19"/>
    </row>
    <row r="773">
      <c r="G773" s="19"/>
      <c r="I773" s="19"/>
    </row>
    <row r="774">
      <c r="G774" s="19"/>
      <c r="I774" s="19"/>
    </row>
    <row r="775">
      <c r="G775" s="19"/>
      <c r="I775" s="19"/>
    </row>
    <row r="776">
      <c r="G776" s="19"/>
      <c r="I776" s="19"/>
    </row>
    <row r="777">
      <c r="G777" s="19"/>
      <c r="I777" s="19"/>
    </row>
    <row r="778">
      <c r="G778" s="19"/>
      <c r="I778" s="19"/>
    </row>
    <row r="779">
      <c r="G779" s="19"/>
      <c r="I779" s="19"/>
    </row>
    <row r="780">
      <c r="G780" s="19"/>
      <c r="I780" s="19"/>
    </row>
    <row r="781">
      <c r="G781" s="19"/>
      <c r="I781" s="19"/>
    </row>
    <row r="782">
      <c r="G782" s="19"/>
      <c r="I782" s="19"/>
    </row>
    <row r="783">
      <c r="G783" s="19"/>
      <c r="I783" s="19"/>
    </row>
    <row r="784">
      <c r="G784" s="19"/>
      <c r="I784" s="19"/>
    </row>
    <row r="785">
      <c r="G785" s="19"/>
      <c r="I785" s="19"/>
    </row>
    <row r="786">
      <c r="G786" s="19"/>
      <c r="I786" s="19"/>
    </row>
    <row r="787">
      <c r="G787" s="19"/>
      <c r="I787" s="19"/>
    </row>
    <row r="788">
      <c r="G788" s="19"/>
      <c r="I788" s="19"/>
    </row>
    <row r="789">
      <c r="G789" s="19"/>
      <c r="I789" s="19"/>
    </row>
    <row r="790">
      <c r="G790" s="19"/>
      <c r="I790" s="19"/>
    </row>
    <row r="791">
      <c r="G791" s="19"/>
      <c r="I791" s="19"/>
    </row>
    <row r="792">
      <c r="G792" s="19"/>
      <c r="I792" s="19"/>
    </row>
    <row r="793">
      <c r="G793" s="19"/>
      <c r="I793" s="19"/>
    </row>
    <row r="794">
      <c r="G794" s="19"/>
      <c r="I794" s="19"/>
    </row>
    <row r="795">
      <c r="G795" s="19"/>
      <c r="I795" s="19"/>
    </row>
    <row r="796">
      <c r="G796" s="19"/>
      <c r="I796" s="19"/>
    </row>
    <row r="797">
      <c r="G797" s="19"/>
      <c r="I797" s="19"/>
    </row>
    <row r="798">
      <c r="G798" s="19"/>
      <c r="I798" s="19"/>
    </row>
    <row r="799">
      <c r="G799" s="19"/>
      <c r="I799" s="19"/>
    </row>
    <row r="800">
      <c r="G800" s="19"/>
      <c r="I800" s="19"/>
    </row>
    <row r="801">
      <c r="G801" s="19"/>
      <c r="I801" s="19"/>
    </row>
    <row r="802">
      <c r="G802" s="19"/>
      <c r="I802" s="19"/>
    </row>
    <row r="803">
      <c r="G803" s="19"/>
      <c r="I803" s="19"/>
    </row>
    <row r="804">
      <c r="G804" s="19"/>
      <c r="I804" s="19"/>
    </row>
    <row r="805">
      <c r="G805" s="19"/>
      <c r="I805" s="19"/>
    </row>
    <row r="806">
      <c r="G806" s="19"/>
      <c r="I806" s="19"/>
    </row>
    <row r="807">
      <c r="G807" s="19"/>
      <c r="I807" s="19"/>
    </row>
    <row r="808">
      <c r="G808" s="19"/>
      <c r="I808" s="19"/>
    </row>
    <row r="809">
      <c r="G809" s="19"/>
      <c r="I809" s="19"/>
    </row>
    <row r="810">
      <c r="G810" s="19"/>
      <c r="I810" s="19"/>
    </row>
    <row r="811">
      <c r="G811" s="19"/>
      <c r="I811" s="19"/>
    </row>
    <row r="812">
      <c r="G812" s="19"/>
      <c r="I812" s="19"/>
    </row>
    <row r="813">
      <c r="G813" s="19"/>
      <c r="I813" s="19"/>
    </row>
    <row r="814">
      <c r="G814" s="19"/>
      <c r="I814" s="19"/>
    </row>
    <row r="815">
      <c r="G815" s="19"/>
      <c r="I815" s="19"/>
    </row>
    <row r="816">
      <c r="G816" s="19"/>
      <c r="I816" s="19"/>
    </row>
    <row r="817">
      <c r="G817" s="19"/>
      <c r="I817" s="19"/>
    </row>
    <row r="818">
      <c r="G818" s="19"/>
      <c r="I818" s="19"/>
    </row>
    <row r="819">
      <c r="G819" s="19"/>
      <c r="I819" s="19"/>
    </row>
    <row r="820">
      <c r="G820" s="19"/>
      <c r="I820" s="19"/>
    </row>
    <row r="821">
      <c r="G821" s="19"/>
      <c r="I821" s="19"/>
    </row>
    <row r="822">
      <c r="G822" s="19"/>
      <c r="I822" s="19"/>
    </row>
    <row r="823">
      <c r="G823" s="19"/>
      <c r="I823" s="19"/>
    </row>
    <row r="824">
      <c r="G824" s="19"/>
      <c r="I824" s="19"/>
    </row>
    <row r="825">
      <c r="G825" s="19"/>
      <c r="I825" s="19"/>
    </row>
    <row r="826">
      <c r="G826" s="19"/>
      <c r="I826" s="19"/>
    </row>
    <row r="827">
      <c r="G827" s="19"/>
      <c r="I827" s="19"/>
    </row>
    <row r="828">
      <c r="G828" s="19"/>
      <c r="I828" s="19"/>
    </row>
    <row r="829">
      <c r="G829" s="19"/>
      <c r="I829" s="19"/>
    </row>
    <row r="830">
      <c r="G830" s="19"/>
      <c r="I830" s="19"/>
    </row>
    <row r="831">
      <c r="G831" s="19"/>
      <c r="I831" s="19"/>
    </row>
    <row r="832">
      <c r="G832" s="19"/>
      <c r="I832" s="19"/>
    </row>
    <row r="833">
      <c r="G833" s="19"/>
      <c r="I833" s="19"/>
    </row>
    <row r="834">
      <c r="G834" s="19"/>
      <c r="I834" s="19"/>
    </row>
    <row r="835">
      <c r="G835" s="19"/>
      <c r="I835" s="19"/>
    </row>
    <row r="836">
      <c r="G836" s="19"/>
      <c r="I836" s="19"/>
    </row>
    <row r="837">
      <c r="G837" s="19"/>
      <c r="I837" s="19"/>
    </row>
    <row r="838">
      <c r="G838" s="19"/>
      <c r="I838" s="19"/>
    </row>
    <row r="839">
      <c r="G839" s="19"/>
      <c r="I839" s="19"/>
    </row>
    <row r="840">
      <c r="G840" s="19"/>
      <c r="I840" s="19"/>
    </row>
    <row r="841">
      <c r="G841" s="19"/>
      <c r="I841" s="19"/>
    </row>
    <row r="842">
      <c r="G842" s="19"/>
      <c r="I842" s="19"/>
    </row>
    <row r="843">
      <c r="G843" s="19"/>
      <c r="I843" s="19"/>
    </row>
    <row r="844">
      <c r="G844" s="19"/>
      <c r="I844" s="19"/>
    </row>
    <row r="845">
      <c r="G845" s="19"/>
      <c r="I845" s="19"/>
    </row>
    <row r="846">
      <c r="G846" s="19"/>
      <c r="I846" s="19"/>
    </row>
    <row r="847">
      <c r="G847" s="19"/>
      <c r="I847" s="19"/>
    </row>
    <row r="848">
      <c r="G848" s="19"/>
      <c r="I848" s="19"/>
    </row>
    <row r="849">
      <c r="G849" s="19"/>
      <c r="I849" s="19"/>
    </row>
    <row r="850">
      <c r="G850" s="19"/>
      <c r="I850" s="19"/>
    </row>
    <row r="851">
      <c r="G851" s="19"/>
      <c r="I851" s="19"/>
    </row>
    <row r="852">
      <c r="G852" s="19"/>
      <c r="I852" s="19"/>
    </row>
    <row r="853">
      <c r="G853" s="19"/>
      <c r="I853" s="19"/>
    </row>
    <row r="854">
      <c r="G854" s="19"/>
      <c r="I854" s="19"/>
    </row>
    <row r="855">
      <c r="G855" s="19"/>
      <c r="I855" s="19"/>
    </row>
    <row r="856">
      <c r="G856" s="19"/>
      <c r="I856" s="19"/>
    </row>
    <row r="857">
      <c r="G857" s="19"/>
      <c r="I857" s="19"/>
    </row>
    <row r="858">
      <c r="G858" s="19"/>
      <c r="I858" s="19"/>
    </row>
    <row r="859">
      <c r="G859" s="19"/>
      <c r="I859" s="19"/>
    </row>
    <row r="860">
      <c r="G860" s="19"/>
      <c r="I860" s="19"/>
    </row>
    <row r="861">
      <c r="G861" s="19"/>
      <c r="I861" s="19"/>
    </row>
    <row r="862">
      <c r="G862" s="19"/>
      <c r="I862" s="19"/>
    </row>
    <row r="863">
      <c r="G863" s="19"/>
      <c r="I863" s="19"/>
    </row>
    <row r="864">
      <c r="G864" s="19"/>
      <c r="I864" s="19"/>
    </row>
    <row r="865">
      <c r="G865" s="19"/>
      <c r="I865" s="19"/>
    </row>
    <row r="866">
      <c r="G866" s="19"/>
      <c r="I866" s="19"/>
    </row>
    <row r="867">
      <c r="G867" s="19"/>
      <c r="I867" s="19"/>
    </row>
    <row r="868">
      <c r="G868" s="19"/>
      <c r="I868" s="19"/>
    </row>
    <row r="869">
      <c r="G869" s="19"/>
      <c r="I869" s="19"/>
    </row>
    <row r="870">
      <c r="G870" s="19"/>
      <c r="I870" s="19"/>
    </row>
    <row r="871">
      <c r="G871" s="19"/>
      <c r="I871" s="19"/>
    </row>
    <row r="872">
      <c r="G872" s="19"/>
      <c r="I872" s="19"/>
    </row>
    <row r="873">
      <c r="G873" s="19"/>
      <c r="I873" s="19"/>
    </row>
    <row r="874">
      <c r="G874" s="19"/>
      <c r="I874" s="19"/>
    </row>
    <row r="875">
      <c r="G875" s="19"/>
      <c r="I875" s="19"/>
    </row>
    <row r="876">
      <c r="G876" s="19"/>
      <c r="I876" s="19"/>
    </row>
    <row r="877">
      <c r="G877" s="19"/>
      <c r="I877" s="19"/>
    </row>
    <row r="878">
      <c r="G878" s="19"/>
      <c r="I878" s="19"/>
    </row>
    <row r="879">
      <c r="G879" s="19"/>
      <c r="I879" s="19"/>
    </row>
    <row r="880">
      <c r="G880" s="19"/>
      <c r="I880" s="19"/>
    </row>
    <row r="881">
      <c r="G881" s="19"/>
      <c r="I881" s="19"/>
    </row>
    <row r="882">
      <c r="G882" s="19"/>
      <c r="I882" s="19"/>
    </row>
    <row r="883">
      <c r="G883" s="19"/>
      <c r="I883" s="19"/>
    </row>
    <row r="884">
      <c r="G884" s="19"/>
      <c r="I884" s="19"/>
    </row>
    <row r="885">
      <c r="G885" s="19"/>
      <c r="I885" s="19"/>
    </row>
    <row r="886">
      <c r="G886" s="19"/>
      <c r="I886" s="19"/>
    </row>
    <row r="887">
      <c r="G887" s="19"/>
      <c r="I887" s="19"/>
    </row>
    <row r="888">
      <c r="G888" s="19"/>
      <c r="I888" s="19"/>
    </row>
    <row r="889">
      <c r="G889" s="19"/>
      <c r="I889" s="19"/>
    </row>
    <row r="890">
      <c r="G890" s="19"/>
      <c r="I890" s="19"/>
    </row>
    <row r="891">
      <c r="G891" s="19"/>
      <c r="I891" s="19"/>
    </row>
    <row r="892">
      <c r="G892" s="19"/>
      <c r="I892" s="19"/>
    </row>
    <row r="893">
      <c r="G893" s="19"/>
      <c r="I893" s="19"/>
    </row>
    <row r="894">
      <c r="G894" s="19"/>
      <c r="I894" s="19"/>
    </row>
    <row r="895">
      <c r="G895" s="19"/>
      <c r="I895" s="19"/>
    </row>
    <row r="896">
      <c r="G896" s="19"/>
      <c r="I896" s="19"/>
    </row>
    <row r="897">
      <c r="G897" s="19"/>
      <c r="I897" s="19"/>
    </row>
    <row r="898">
      <c r="G898" s="19"/>
      <c r="I898" s="19"/>
    </row>
    <row r="899">
      <c r="G899" s="19"/>
      <c r="I899" s="19"/>
    </row>
    <row r="900">
      <c r="G900" s="19"/>
      <c r="I900" s="19"/>
    </row>
    <row r="901">
      <c r="G901" s="19"/>
      <c r="I901" s="19"/>
    </row>
    <row r="902">
      <c r="G902" s="19"/>
      <c r="I902" s="19"/>
    </row>
    <row r="903">
      <c r="G903" s="19"/>
      <c r="I903" s="19"/>
    </row>
    <row r="904">
      <c r="G904" s="19"/>
      <c r="I904" s="19"/>
    </row>
    <row r="905">
      <c r="G905" s="19"/>
      <c r="I905" s="19"/>
    </row>
    <row r="906">
      <c r="G906" s="19"/>
      <c r="I906" s="19"/>
    </row>
    <row r="907">
      <c r="G907" s="19"/>
      <c r="I907" s="19"/>
    </row>
    <row r="908">
      <c r="G908" s="19"/>
      <c r="I908" s="19"/>
    </row>
    <row r="909">
      <c r="G909" s="19"/>
      <c r="I909" s="19"/>
    </row>
    <row r="910">
      <c r="G910" s="19"/>
      <c r="I910" s="19"/>
    </row>
    <row r="911">
      <c r="G911" s="19"/>
      <c r="I911" s="19"/>
    </row>
    <row r="912">
      <c r="G912" s="19"/>
      <c r="I912" s="19"/>
    </row>
    <row r="913">
      <c r="G913" s="19"/>
      <c r="I913" s="19"/>
    </row>
    <row r="914">
      <c r="G914" s="19"/>
      <c r="I914" s="19"/>
    </row>
    <row r="915">
      <c r="G915" s="19"/>
      <c r="I915" s="19"/>
    </row>
    <row r="916">
      <c r="G916" s="19"/>
      <c r="I916" s="19"/>
    </row>
    <row r="917">
      <c r="G917" s="19"/>
      <c r="I917" s="19"/>
    </row>
    <row r="918">
      <c r="G918" s="19"/>
      <c r="I918" s="19"/>
    </row>
    <row r="919">
      <c r="G919" s="19"/>
      <c r="I919" s="19"/>
    </row>
    <row r="920">
      <c r="G920" s="19"/>
      <c r="I920" s="19"/>
    </row>
    <row r="921">
      <c r="G921" s="19"/>
      <c r="I921" s="19"/>
    </row>
    <row r="922">
      <c r="G922" s="19"/>
      <c r="I922" s="19"/>
    </row>
    <row r="923">
      <c r="G923" s="19"/>
      <c r="I923" s="19"/>
    </row>
    <row r="924">
      <c r="G924" s="19"/>
      <c r="I924" s="19"/>
    </row>
    <row r="925">
      <c r="G925" s="19"/>
      <c r="I925" s="19"/>
    </row>
    <row r="926">
      <c r="G926" s="19"/>
      <c r="I926" s="19"/>
    </row>
    <row r="927">
      <c r="G927" s="19"/>
      <c r="I927" s="19"/>
    </row>
    <row r="928">
      <c r="G928" s="19"/>
      <c r="I928" s="19"/>
    </row>
    <row r="929">
      <c r="G929" s="19"/>
      <c r="I929" s="19"/>
    </row>
    <row r="930">
      <c r="G930" s="19"/>
      <c r="I930" s="19"/>
    </row>
    <row r="931">
      <c r="G931" s="19"/>
      <c r="I931" s="19"/>
    </row>
    <row r="932">
      <c r="G932" s="19"/>
      <c r="I932" s="19"/>
    </row>
    <row r="933">
      <c r="G933" s="19"/>
      <c r="I933" s="19"/>
    </row>
    <row r="934">
      <c r="G934" s="19"/>
      <c r="I934" s="19"/>
    </row>
    <row r="935">
      <c r="G935" s="19"/>
      <c r="I935" s="19"/>
    </row>
    <row r="936">
      <c r="G936" s="19"/>
      <c r="I936" s="19"/>
    </row>
    <row r="937">
      <c r="G937" s="19"/>
      <c r="I937" s="19"/>
    </row>
    <row r="938">
      <c r="G938" s="19"/>
      <c r="I938" s="19"/>
    </row>
    <row r="939">
      <c r="G939" s="19"/>
      <c r="I939" s="19"/>
    </row>
    <row r="940">
      <c r="G940" s="19"/>
      <c r="I940" s="19"/>
    </row>
    <row r="941">
      <c r="G941" s="19"/>
      <c r="I941" s="19"/>
    </row>
    <row r="942">
      <c r="G942" s="19"/>
      <c r="I942" s="19"/>
    </row>
    <row r="943">
      <c r="G943" s="19"/>
      <c r="I943" s="19"/>
    </row>
    <row r="944">
      <c r="G944" s="19"/>
      <c r="I944" s="19"/>
    </row>
    <row r="945">
      <c r="G945" s="19"/>
      <c r="I945" s="19"/>
    </row>
    <row r="946">
      <c r="G946" s="19"/>
      <c r="I946" s="19"/>
    </row>
    <row r="947">
      <c r="G947" s="19"/>
      <c r="I947" s="19"/>
    </row>
    <row r="948">
      <c r="G948" s="19"/>
      <c r="I948" s="19"/>
    </row>
    <row r="949">
      <c r="G949" s="19"/>
      <c r="I949" s="19"/>
    </row>
    <row r="950">
      <c r="G950" s="19"/>
      <c r="I950" s="19"/>
    </row>
    <row r="951">
      <c r="G951" s="19"/>
      <c r="I951" s="19"/>
    </row>
    <row r="952">
      <c r="G952" s="19"/>
      <c r="I952" s="19"/>
    </row>
    <row r="953">
      <c r="G953" s="19"/>
      <c r="I953" s="19"/>
    </row>
    <row r="954">
      <c r="G954" s="19"/>
      <c r="I954" s="19"/>
    </row>
    <row r="955">
      <c r="G955" s="19"/>
      <c r="I955" s="19"/>
    </row>
    <row r="956">
      <c r="G956" s="19"/>
      <c r="I956" s="19"/>
    </row>
    <row r="957">
      <c r="G957" s="19"/>
      <c r="I957" s="19"/>
    </row>
    <row r="958">
      <c r="G958" s="19"/>
      <c r="I958" s="19"/>
    </row>
    <row r="959">
      <c r="G959" s="19"/>
      <c r="I959" s="19"/>
    </row>
    <row r="960">
      <c r="G960" s="19"/>
      <c r="I960" s="19"/>
    </row>
    <row r="961">
      <c r="G961" s="19"/>
      <c r="I961" s="19"/>
    </row>
    <row r="962">
      <c r="G962" s="19"/>
      <c r="I962" s="19"/>
    </row>
    <row r="963">
      <c r="G963" s="19"/>
      <c r="I963" s="19"/>
    </row>
    <row r="964">
      <c r="G964" s="19"/>
      <c r="I964" s="19"/>
    </row>
    <row r="965">
      <c r="G965" s="19"/>
      <c r="I965" s="19"/>
    </row>
    <row r="966">
      <c r="G966" s="19"/>
      <c r="I966" s="19"/>
    </row>
    <row r="967">
      <c r="G967" s="19"/>
      <c r="I967" s="19"/>
    </row>
    <row r="968">
      <c r="G968" s="19"/>
      <c r="I968" s="19"/>
    </row>
    <row r="969">
      <c r="G969" s="19"/>
      <c r="I969" s="19"/>
    </row>
    <row r="970">
      <c r="G970" s="19"/>
      <c r="I970" s="19"/>
    </row>
    <row r="971">
      <c r="G971" s="19"/>
      <c r="I971" s="19"/>
    </row>
    <row r="972">
      <c r="G972" s="19"/>
      <c r="I972" s="19"/>
    </row>
    <row r="973">
      <c r="G973" s="19"/>
      <c r="I973" s="19"/>
    </row>
    <row r="974">
      <c r="G974" s="19"/>
      <c r="I974" s="19"/>
    </row>
    <row r="975">
      <c r="G975" s="19"/>
      <c r="I975" s="19"/>
    </row>
    <row r="976">
      <c r="G976" s="19"/>
      <c r="I976" s="19"/>
    </row>
    <row r="977">
      <c r="G977" s="19"/>
      <c r="I977" s="19"/>
    </row>
    <row r="978">
      <c r="G978" s="19"/>
      <c r="I978" s="19"/>
    </row>
    <row r="979">
      <c r="G979" s="19"/>
      <c r="I979" s="19"/>
    </row>
    <row r="980">
      <c r="G980" s="19"/>
      <c r="I980" s="19"/>
    </row>
    <row r="981">
      <c r="G981" s="19"/>
      <c r="I981" s="19"/>
    </row>
    <row r="982">
      <c r="G982" s="19"/>
      <c r="I982" s="19"/>
    </row>
    <row r="983">
      <c r="G983" s="19"/>
      <c r="I983" s="19"/>
    </row>
    <row r="984">
      <c r="G984" s="19"/>
      <c r="I984" s="19"/>
    </row>
    <row r="985">
      <c r="G985" s="19"/>
      <c r="I985" s="19"/>
    </row>
    <row r="986">
      <c r="G986" s="19"/>
      <c r="I986" s="19"/>
    </row>
    <row r="987">
      <c r="G987" s="19"/>
      <c r="I987" s="19"/>
    </row>
    <row r="988">
      <c r="G988" s="19"/>
      <c r="I988" s="19"/>
    </row>
    <row r="989">
      <c r="G989" s="19"/>
      <c r="I989" s="19"/>
    </row>
    <row r="990">
      <c r="G990" s="19"/>
      <c r="I990" s="19"/>
    </row>
    <row r="991">
      <c r="G991" s="19"/>
      <c r="I991" s="19"/>
    </row>
    <row r="992">
      <c r="G992" s="19"/>
      <c r="I992" s="19"/>
    </row>
    <row r="993">
      <c r="G993" s="19"/>
      <c r="I993" s="19"/>
    </row>
    <row r="994">
      <c r="G994" s="19"/>
      <c r="I994" s="19"/>
    </row>
    <row r="995">
      <c r="G995" s="19"/>
      <c r="I995" s="19"/>
    </row>
    <row r="996">
      <c r="G996" s="19"/>
      <c r="I996" s="19"/>
    </row>
    <row r="997">
      <c r="G997" s="19"/>
      <c r="I997" s="19"/>
    </row>
    <row r="998">
      <c r="G998" s="19"/>
      <c r="I998" s="19"/>
    </row>
    <row r="999">
      <c r="G999" s="19"/>
      <c r="I999" s="19"/>
    </row>
    <row r="1000">
      <c r="G1000" s="19"/>
      <c r="I1000" s="1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>
        <v>2014.0</v>
      </c>
      <c r="C1" s="2">
        <v>2015.0</v>
      </c>
      <c r="D1" s="2">
        <v>2016.0</v>
      </c>
      <c r="E1" s="2">
        <v>2017.0</v>
      </c>
      <c r="F1" s="2">
        <v>2018.0</v>
      </c>
    </row>
    <row r="2">
      <c r="A2" s="15" t="s">
        <v>8</v>
      </c>
      <c r="B2" s="5">
        <f>(educationspending!$B2/population!$B2)</f>
        <v>2943.154829</v>
      </c>
      <c r="C2" s="5">
        <f>(educationspending!$C2/population!$C2)</f>
        <v>2770.435066</v>
      </c>
      <c r="D2" s="5">
        <f>(educationspending!$D2/population!$D2)</f>
        <v>2435.812434</v>
      </c>
      <c r="E2" s="5">
        <f>(educationspending!$E2/population!$E2)</f>
        <v>2635.624765</v>
      </c>
      <c r="F2" s="5">
        <f>(educationspending!$F2/population!$F2)</f>
        <v>2793.748052</v>
      </c>
    </row>
    <row r="3">
      <c r="A3" s="15" t="s">
        <v>9</v>
      </c>
      <c r="B3" s="5">
        <f>(educationspending!$B3/population!$B3)</f>
        <v>673.3239575</v>
      </c>
      <c r="C3" s="5">
        <f>(educationspending!$C3/population!$C3)</f>
        <v>528.3805896</v>
      </c>
      <c r="D3" s="5">
        <f>(educationspending!$D3/population!$D3)</f>
        <v>520.8479319</v>
      </c>
      <c r="E3" s="5">
        <f>(educationspending!$E3/population!$E3)</f>
        <v>595.074014</v>
      </c>
      <c r="F3" s="5">
        <f>(educationspending!$F3/population!$F3)</f>
        <v>534.3165041</v>
      </c>
    </row>
    <row r="4">
      <c r="A4" s="15" t="s">
        <v>10</v>
      </c>
      <c r="B4" s="5">
        <f>(educationspending!$B4/population!$B4)</f>
        <v>2452.779115</v>
      </c>
      <c r="C4" s="5">
        <f>(educationspending!$C4/population!$C4)</f>
        <v>2096.837052</v>
      </c>
      <c r="D4" s="5">
        <f>(educationspending!$D4/population!$D4)</f>
        <v>2045.656912</v>
      </c>
      <c r="E4" s="5">
        <f>(educationspending!$E4/population!$E4)</f>
        <v>2188.756028</v>
      </c>
      <c r="F4" s="5">
        <f>(educationspending!$F4/population!$F4)</f>
        <v>2252.850317</v>
      </c>
    </row>
    <row r="5">
      <c r="A5" s="15" t="s">
        <v>11</v>
      </c>
      <c r="B5" s="5">
        <f>(educationspending!$B5/population!$B5)</f>
        <v>134.1945072</v>
      </c>
      <c r="C5" s="5">
        <f>(educationspending!$C5/population!$C5)</f>
        <v>140.1653436</v>
      </c>
      <c r="D5" s="5">
        <f>(educationspending!$D5/population!$D5)</f>
        <v>141.593628</v>
      </c>
      <c r="E5" s="5">
        <f>(educationspending!$E5/population!$E5)</f>
        <v>154.969984</v>
      </c>
      <c r="F5" s="5">
        <f>(educationspending!$F5/population!$F5)</f>
        <v>173.611732</v>
      </c>
    </row>
    <row r="6">
      <c r="A6" s="15" t="s">
        <v>12</v>
      </c>
      <c r="B6" s="5">
        <f>(educationspending!$B6/population!$B6)</f>
        <v>2249.372681</v>
      </c>
      <c r="C6" s="5">
        <f>(educationspending!$C6/population!$C6)</f>
        <v>1907.269127</v>
      </c>
      <c r="D6" s="5">
        <f>(educationspending!$D6/population!$D6)</f>
        <v>1925.9092</v>
      </c>
      <c r="E6" s="5">
        <f>(educationspending!$E6/population!$E6)</f>
        <v>2020.422011</v>
      </c>
      <c r="F6" s="5">
        <f>(educationspending!$F6/population!$F6)</f>
        <v>2157.718673</v>
      </c>
    </row>
    <row r="7">
      <c r="A7" s="15" t="s">
        <v>13</v>
      </c>
      <c r="B7" s="5">
        <f>(educationspending!$B7/population!$B7)</f>
        <v>2179.904341</v>
      </c>
      <c r="C7" s="5">
        <f>(educationspending!$C7/population!$C7)</f>
        <v>1839.596459</v>
      </c>
      <c r="D7" s="5">
        <f>(educationspending!$D7/population!$D7)</f>
        <v>1888.831937</v>
      </c>
      <c r="E7" s="5">
        <f>(educationspending!$E7/population!$E7)</f>
        <v>1987.78848</v>
      </c>
      <c r="F7" s="5">
        <f>(educationspending!$F7/population!$F7)</f>
        <v>2134.594174</v>
      </c>
    </row>
    <row r="8">
      <c r="A8" s="15" t="s">
        <v>14</v>
      </c>
      <c r="B8" s="5">
        <f>(educationspending!$B8/population!$B8)</f>
        <v>1170.126614</v>
      </c>
      <c r="C8" s="5">
        <f>(educationspending!$C8/population!$C8)</f>
        <v>1018.069534</v>
      </c>
      <c r="D8" s="5">
        <f>(educationspending!$D8/population!$D8)</f>
        <v>1088.293933</v>
      </c>
      <c r="E8" s="5">
        <f>(educationspending!$E8/population!$E8)</f>
        <v>1080.44662</v>
      </c>
      <c r="F8" s="5">
        <f>(educationspending!$F8/population!$F8)</f>
        <v>1103.382954</v>
      </c>
    </row>
    <row r="9">
      <c r="A9" s="15" t="s">
        <v>15</v>
      </c>
      <c r="B9" s="5">
        <f>(educationspending!$B9/population!$B9)</f>
        <v>516.1636299</v>
      </c>
      <c r="C9" s="5">
        <f>(educationspending!$C9/population!$C9)</f>
        <v>334.521535</v>
      </c>
      <c r="D9" s="5">
        <f>(educationspending!$D9/population!$D9)</f>
        <v>309.4131073</v>
      </c>
      <c r="E9" s="5">
        <f>(educationspending!$E9/population!$E9)</f>
        <v>381.252895</v>
      </c>
      <c r="F9" s="5">
        <f>(educationspending!$F9/population!$F9)</f>
        <v>404.490821</v>
      </c>
    </row>
    <row r="10">
      <c r="A10" s="15" t="s">
        <v>16</v>
      </c>
      <c r="B10" s="5">
        <f>(educationspending!$B10/population!$B10)</f>
        <v>2580.976476</v>
      </c>
      <c r="C10" s="5">
        <f>(educationspending!$C10/population!$C10)</f>
        <v>2428.98851</v>
      </c>
      <c r="D10" s="5">
        <f>(educationspending!$D10/population!$D10)</f>
        <v>2178.506785</v>
      </c>
      <c r="E10" s="5">
        <f>(educationspending!$E10/population!$E10)</f>
        <v>2168.600833</v>
      </c>
      <c r="F10" s="5">
        <f>(educationspending!$F10/population!$F10)</f>
        <v>2304.336292</v>
      </c>
    </row>
    <row r="11">
      <c r="A11" s="15" t="s">
        <v>17</v>
      </c>
      <c r="B11" s="5">
        <f>(educationspending!$B11/population!$B11)</f>
        <v>2490.509314</v>
      </c>
      <c r="C11" s="5">
        <f>(educationspending!$C11/population!$C11)</f>
        <v>2561.958571</v>
      </c>
      <c r="D11" s="5">
        <f>(educationspending!$D11/population!$D11)</f>
        <v>2591.399971</v>
      </c>
      <c r="E11" s="5">
        <f>(educationspending!$E11/population!$E11)</f>
        <v>2681.044667</v>
      </c>
      <c r="F11" s="5">
        <f>(educationspending!$F11/population!$F11)</f>
        <v>2799.84093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</cols>
  <sheetData>
    <row r="1">
      <c r="A1" s="2" t="s">
        <v>0</v>
      </c>
      <c r="B1" s="2">
        <v>2014.0</v>
      </c>
      <c r="C1" s="2">
        <v>2015.0</v>
      </c>
      <c r="D1" s="2">
        <v>2016.0</v>
      </c>
      <c r="E1" s="2">
        <v>2017.0</v>
      </c>
      <c r="F1" s="2">
        <v>2018.0</v>
      </c>
    </row>
    <row r="2">
      <c r="A2" s="15" t="s">
        <v>8</v>
      </c>
      <c r="B2" s="17">
        <f>(educationspending!$B2/totalgdp!$B2)*100</f>
        <v>4.732430703</v>
      </c>
      <c r="C2" s="17">
        <f>(educationspending!$C2/totalgdp!$C2)*100</f>
        <v>4.904971983</v>
      </c>
      <c r="D2" s="17">
        <f>(educationspending!$D2/totalgdp!$D2)*100</f>
        <v>4.88884747</v>
      </c>
      <c r="E2" s="17">
        <f>(educationspending!$E2/totalgdp!$E2)*100</f>
        <v>4.87466496</v>
      </c>
      <c r="F2" s="17">
        <f>(educationspending!$F2/totalgdp!$F2)*100</f>
        <v>4.854426332</v>
      </c>
    </row>
    <row r="3">
      <c r="A3" s="15" t="s">
        <v>9</v>
      </c>
      <c r="B3" s="17">
        <f>(educationspending!$B3/totalgdp!$B3)*100</f>
        <v>5.557920637</v>
      </c>
      <c r="C3" s="17">
        <f>(educationspending!$C3/totalgdp!$C3)*100</f>
        <v>5.994616778</v>
      </c>
      <c r="D3" s="17">
        <f>(educationspending!$D3/totalgdp!$D3)*100</f>
        <v>5.979963069</v>
      </c>
      <c r="E3" s="17">
        <f>(educationspending!$E3/totalgdp!$E3)*100</f>
        <v>5.995323834</v>
      </c>
      <c r="F3" s="17">
        <f>(educationspending!$F3/totalgdp!$F3)*100</f>
        <v>5.936832764</v>
      </c>
    </row>
    <row r="4">
      <c r="A4" s="15" t="s">
        <v>10</v>
      </c>
      <c r="B4" s="17">
        <f>(educationspending!$B4/totalgdp!$B4)*100</f>
        <v>4.850339937</v>
      </c>
      <c r="C4" s="17">
        <f>(educationspending!$C4/totalgdp!$C4)*100</f>
        <v>4.854473829</v>
      </c>
      <c r="D4" s="17">
        <f>(educationspending!$D4/totalgdp!$D4)*100</f>
        <v>4.869772483</v>
      </c>
      <c r="E4" s="17">
        <f>(educationspending!$E4/totalgdp!$E4)*100</f>
        <v>4.872728755</v>
      </c>
      <c r="F4" s="17">
        <f>(educationspending!$F4/totalgdp!$F4)*100</f>
        <v>4.866355878</v>
      </c>
    </row>
    <row r="5">
      <c r="A5" s="15" t="s">
        <v>11</v>
      </c>
      <c r="B5" s="17">
        <f>(educationspending!$B5/totalgdp!$B5)*100</f>
        <v>1.792272662</v>
      </c>
      <c r="C5" s="17">
        <f>(educationspending!$C5/totalgdp!$C5)*100</f>
        <v>1.78323735</v>
      </c>
      <c r="D5" s="17">
        <f>(educationspending!$D5/totalgdp!$D5)*100</f>
        <v>1.782837171</v>
      </c>
      <c r="E5" s="17">
        <f>(educationspending!$E5/totalgdp!$E5)*100</f>
        <v>1.788591407</v>
      </c>
      <c r="F5" s="17">
        <f>(educationspending!$F5/totalgdp!$F5)*100</f>
        <v>1.783391625</v>
      </c>
    </row>
    <row r="6">
      <c r="A6" s="15" t="s">
        <v>12</v>
      </c>
      <c r="B6" s="17">
        <f>(educationspending!$B6/totalgdp!$B6)*100</f>
        <v>5.062818379</v>
      </c>
      <c r="C6" s="17">
        <f>(educationspending!$C6/totalgdp!$C6)*100</f>
        <v>5.041990808</v>
      </c>
      <c r="D6" s="17">
        <f>(educationspending!$D6/totalgdp!$D6)*100</f>
        <v>5.03980843</v>
      </c>
      <c r="E6" s="17">
        <f>(educationspending!$E6/totalgdp!$E6)*100</f>
        <v>5.048195645</v>
      </c>
      <c r="F6" s="17">
        <f>(educationspending!$F6/totalgdp!$F6)*100</f>
        <v>5.030287199</v>
      </c>
    </row>
    <row r="7">
      <c r="A7" s="15" t="s">
        <v>13</v>
      </c>
      <c r="B7" s="17">
        <f>(educationspending!$B7/totalgdp!$B7)*100</f>
        <v>4.571169414</v>
      </c>
      <c r="C7" s="17">
        <f>(educationspending!$C7/totalgdp!$C7)*100</f>
        <v>4.483248748</v>
      </c>
      <c r="D7" s="17">
        <f>(educationspending!$D7/totalgdp!$D7)*100</f>
        <v>4.477372079</v>
      </c>
      <c r="E7" s="17">
        <f>(educationspending!$E7/totalgdp!$E7)*100</f>
        <v>4.462072252</v>
      </c>
      <c r="F7" s="17">
        <f>(educationspending!$F7/totalgdp!$F7)*100</f>
        <v>4.476803997</v>
      </c>
    </row>
    <row r="8">
      <c r="A8" s="15" t="s">
        <v>14</v>
      </c>
      <c r="B8" s="17">
        <f>(educationspending!$B8/totalgdp!$B8)*100</f>
        <v>3.0915619</v>
      </c>
      <c r="C8" s="17">
        <f>(educationspending!$C8/totalgdp!$C8)*100</f>
        <v>2.968342114</v>
      </c>
      <c r="D8" s="17">
        <f>(educationspending!$D8/totalgdp!$D8)*100</f>
        <v>2.824870375</v>
      </c>
      <c r="E8" s="17">
        <f>(educationspending!$E8/totalgdp!$E8)*100</f>
        <v>2.830322033</v>
      </c>
      <c r="F8" s="17">
        <f>(educationspending!$F8/totalgdp!$F8)*100</f>
        <v>2.832557923</v>
      </c>
    </row>
    <row r="9">
      <c r="A9" s="15" t="s">
        <v>15</v>
      </c>
      <c r="B9" s="17">
        <f>(educationspending!$B9/totalgdp!$B9)*100</f>
        <v>3.625923252</v>
      </c>
      <c r="C9" s="17">
        <f>(educationspending!$C9/totalgdp!$C9)*100</f>
        <v>3.557153531</v>
      </c>
      <c r="D9" s="17">
        <f>(educationspending!$D9/totalgdp!$D9)*100</f>
        <v>3.520923464</v>
      </c>
      <c r="E9" s="17">
        <f>(educationspending!$E9/totalgdp!$E9)*100</f>
        <v>3.524861954</v>
      </c>
      <c r="F9" s="17">
        <f>(educationspending!$F9/totalgdp!$F9)*100</f>
        <v>3.53095799</v>
      </c>
    </row>
    <row r="10">
      <c r="A10" s="15" t="s">
        <v>16</v>
      </c>
      <c r="B10" s="17">
        <f>(educationspending!$B10/totalgdp!$B10)*100</f>
        <v>5.51140759</v>
      </c>
      <c r="C10" s="17">
        <f>(educationspending!$C10/totalgdp!$C10)*100</f>
        <v>5.462652849</v>
      </c>
      <c r="D10" s="17">
        <f>(educationspending!$D10/totalgdp!$D10)*100</f>
        <v>5.360617153</v>
      </c>
      <c r="E10" s="17">
        <f>(educationspending!$E10/totalgdp!$E10)*100</f>
        <v>5.427063314</v>
      </c>
      <c r="F10" s="17">
        <f>(educationspending!$F10/totalgdp!$F10)*100</f>
        <v>5.408331358</v>
      </c>
    </row>
    <row r="11">
      <c r="A11" s="15" t="s">
        <v>17</v>
      </c>
      <c r="B11" s="17">
        <f>(educationspending!$B11/totalgdp!$B11)*100</f>
        <v>4.528094108</v>
      </c>
      <c r="C11" s="17">
        <f>(educationspending!$C11/totalgdp!$C11)*100</f>
        <v>4.510774209</v>
      </c>
      <c r="D11" s="17">
        <f>(educationspending!$D11/totalgdp!$D11)*100</f>
        <v>4.472656331</v>
      </c>
      <c r="E11" s="17">
        <f>(educationspending!$E11/totalgdp!$E11)*100</f>
        <v>4.465119386</v>
      </c>
      <c r="F11" s="17">
        <f>(educationspending!$F11/totalgdp!$F11)*100</f>
        <v>4.450034828</v>
      </c>
    </row>
    <row r="13">
      <c r="F13" s="2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2.43"/>
    <col customWidth="1" min="9" max="9" width="17.29"/>
  </cols>
  <sheetData>
    <row r="1">
      <c r="A1" s="1" t="s">
        <v>0</v>
      </c>
      <c r="B1" s="2">
        <v>2014.0</v>
      </c>
      <c r="C1" s="2">
        <v>2015.0</v>
      </c>
      <c r="D1" s="2">
        <v>2016.0</v>
      </c>
      <c r="E1" s="2">
        <v>2017.0</v>
      </c>
      <c r="F1" s="2">
        <v>2018.0</v>
      </c>
      <c r="G1" s="2" t="s">
        <v>41</v>
      </c>
      <c r="H1" s="2" t="s">
        <v>44</v>
      </c>
      <c r="I1" s="2" t="s">
        <v>45</v>
      </c>
    </row>
    <row r="2">
      <c r="A2" s="3" t="s">
        <v>8</v>
      </c>
      <c r="B2" s="4">
        <f>(healthgdp!$B2/100)*totalgdp!$B2</f>
        <v>132601.828</v>
      </c>
      <c r="C2" s="4">
        <f>(healthgdp!$C2/100)*totalgdp!$C2</f>
        <v>125977.8789</v>
      </c>
      <c r="D2" s="4">
        <f>(healthgdp!$D2/100)*totalgdp!$D2</f>
        <v>111213.9231</v>
      </c>
      <c r="E2" s="4">
        <f>(healthgdp!$E2/100)*totalgdp!$E2</f>
        <v>122418.259</v>
      </c>
      <c r="F2" s="4">
        <f>(healthgdp!$F2/100)*totalgdp!$F2</f>
        <v>132971.3726</v>
      </c>
      <c r="G2" s="17">
        <f t="shared" ref="G2:G11" si="1">F2-B2</f>
        <v>369.5445404</v>
      </c>
      <c r="H2" s="17">
        <f t="shared" ref="H2:H11" si="2">((F2-B2)/B2)*100</f>
        <v>0.2786873649</v>
      </c>
      <c r="I2" s="22">
        <f t="shared" ref="I2:I11" si="3">(F2-B2)/B2</f>
        <v>0.002786873649</v>
      </c>
    </row>
    <row r="3">
      <c r="A3" s="3" t="s">
        <v>9</v>
      </c>
      <c r="B3" s="4">
        <f>(healthgdp!$B3/100)*totalgdp!$B3</f>
        <v>206205.2252</v>
      </c>
      <c r="C3" s="4">
        <f>(healthgdp!$C3/100)*totalgdp!$C3</f>
        <v>159856.4146</v>
      </c>
      <c r="D3" s="4">
        <f>(healthgdp!$D3/100)*totalgdp!$D3</f>
        <v>165383.9857</v>
      </c>
      <c r="E3" s="4">
        <f>(healthgdp!$E3/100)*totalgdp!$E3</f>
        <v>195350.1004</v>
      </c>
      <c r="F3" s="4">
        <f>(healthgdp!$F3/100)*totalgdp!$F3</f>
        <v>179309.3886</v>
      </c>
      <c r="G3" s="17">
        <f t="shared" si="1"/>
        <v>-26895.83657</v>
      </c>
      <c r="H3" s="17">
        <f t="shared" si="2"/>
        <v>-13.04323717</v>
      </c>
      <c r="I3" s="22">
        <f t="shared" si="3"/>
        <v>-0.1304323717</v>
      </c>
    </row>
    <row r="4">
      <c r="A4" s="3" t="s">
        <v>10</v>
      </c>
      <c r="B4" s="4">
        <f>(healthgdp!$B4/100)*totalgdp!$B4</f>
        <v>184862.154</v>
      </c>
      <c r="C4" s="4">
        <f>(healthgdp!$C4/100)*totalgdp!$C4</f>
        <v>166194.6327</v>
      </c>
      <c r="D4" s="4">
        <f>(healthgdp!$D4/100)*totalgdp!$D4</f>
        <v>167801.1045</v>
      </c>
      <c r="E4" s="4">
        <f>(healthgdp!$E4/100)*totalgdp!$E4</f>
        <v>178021.8416</v>
      </c>
      <c r="F4" s="4">
        <f>(healthgdp!$F4/100)*totalgdp!$F4</f>
        <v>185184.7367</v>
      </c>
      <c r="G4" s="17">
        <f t="shared" si="1"/>
        <v>322.582673</v>
      </c>
      <c r="H4" s="17">
        <f t="shared" si="2"/>
        <v>0.174499034</v>
      </c>
      <c r="I4" s="22">
        <f t="shared" si="3"/>
        <v>0.00174499034</v>
      </c>
    </row>
    <row r="5">
      <c r="A5" s="3" t="s">
        <v>11</v>
      </c>
      <c r="B5" s="4">
        <f>(healthgdp!$B5/100)*totalgdp!$B5</f>
        <v>500004.3458</v>
      </c>
      <c r="C5" s="4">
        <f>(healthgdp!$C5/100)*totalgdp!$C5</f>
        <v>540909.9456</v>
      </c>
      <c r="D5" s="4">
        <f>(healthgdp!$D5/100)*totalgdp!$D5</f>
        <v>559417.1717</v>
      </c>
      <c r="E5" s="4">
        <f>(healthgdp!$E5/100)*totalgdp!$E5</f>
        <v>633986.0826</v>
      </c>
      <c r="F5" s="4">
        <f>(healthgdp!$F5/100)*totalgdp!$F5</f>
        <v>743372.7389</v>
      </c>
      <c r="G5" s="17">
        <f t="shared" si="1"/>
        <v>243368.3932</v>
      </c>
      <c r="H5" s="17">
        <f t="shared" si="2"/>
        <v>48.67325558</v>
      </c>
      <c r="I5" s="22">
        <f t="shared" si="3"/>
        <v>0.4867325558</v>
      </c>
    </row>
    <row r="6">
      <c r="A6" s="3" t="s">
        <v>12</v>
      </c>
      <c r="B6" s="4">
        <f>(healthgdp!$B6/100)*totalgdp!$B6</f>
        <v>330309.3167</v>
      </c>
      <c r="C6" s="4">
        <f>(healthgdp!$C6/100)*totalgdp!$C6</f>
        <v>279662.4461</v>
      </c>
      <c r="D6" s="4">
        <f>(healthgdp!$D6/100)*totalgdp!$D6</f>
        <v>284197.8452</v>
      </c>
      <c r="E6" s="4">
        <f>(healthgdp!$E6/100)*totalgdp!$E6</f>
        <v>295587.7046</v>
      </c>
      <c r="F6" s="4">
        <f>(healthgdp!$F6/100)*totalgdp!$F6</f>
        <v>313913.4819</v>
      </c>
      <c r="G6" s="17">
        <f t="shared" si="1"/>
        <v>-16395.83477</v>
      </c>
      <c r="H6" s="17">
        <f t="shared" si="2"/>
        <v>-4.96378211</v>
      </c>
      <c r="I6" s="22">
        <f t="shared" si="3"/>
        <v>-0.0496378211</v>
      </c>
    </row>
    <row r="7">
      <c r="A7" s="3" t="s">
        <v>13</v>
      </c>
      <c r="B7" s="4">
        <f>(healthgdp!$B7/100)*totalgdp!$B7</f>
        <v>427852.6448</v>
      </c>
      <c r="C7" s="4">
        <f>(healthgdp!$C7/100)*totalgdp!$C7</f>
        <v>375227.1513</v>
      </c>
      <c r="D7" s="4">
        <f>(healthgdp!$D7/100)*totalgdp!$D7</f>
        <v>389400.0254</v>
      </c>
      <c r="E7" s="4">
        <f>(healthgdp!$E7/100)*totalgdp!$E7</f>
        <v>416870.6007</v>
      </c>
      <c r="F7" s="4">
        <f>(healthgdp!$F7/100)*totalgdp!$F7</f>
        <v>453058.6287</v>
      </c>
      <c r="G7" s="17">
        <f t="shared" si="1"/>
        <v>25205.98385</v>
      </c>
      <c r="H7" s="17">
        <f t="shared" si="2"/>
        <v>5.891276859</v>
      </c>
      <c r="I7" s="22">
        <f t="shared" si="3"/>
        <v>0.05891276859</v>
      </c>
    </row>
    <row r="8">
      <c r="A8" s="3" t="s">
        <v>14</v>
      </c>
      <c r="B8" s="4">
        <f>(healthgdp!$B8/100)*totalgdp!$B8</f>
        <v>525396.7947</v>
      </c>
      <c r="C8" s="4">
        <f>(healthgdp!$C8/100)*totalgdp!$C8</f>
        <v>478013.895</v>
      </c>
      <c r="D8" s="4">
        <f>(healthgdp!$D8/100)*totalgdp!$D8</f>
        <v>533110.8806</v>
      </c>
      <c r="E8" s="4">
        <f>(healthgdp!$E8/100)*totalgdp!$E8</f>
        <v>525621.3563</v>
      </c>
      <c r="F8" s="4">
        <f>(healthgdp!$F8/100)*totalgdp!$F8</f>
        <v>542551.3249</v>
      </c>
      <c r="G8" s="17">
        <f t="shared" si="1"/>
        <v>17154.53024</v>
      </c>
      <c r="H8" s="17">
        <f t="shared" si="2"/>
        <v>3.265061837</v>
      </c>
      <c r="I8" s="22">
        <f t="shared" si="3"/>
        <v>0.03265061837</v>
      </c>
    </row>
    <row r="9">
      <c r="A9" s="3" t="s">
        <v>15</v>
      </c>
      <c r="B9" s="4">
        <f>(healthgdp!$B9/100)*totalgdp!$B9</f>
        <v>106668.734</v>
      </c>
      <c r="C9" s="4">
        <f>(healthgdp!$C9/100)*totalgdp!$C9</f>
        <v>72264.49618</v>
      </c>
      <c r="D9" s="4">
        <f>(healthgdp!$D9/100)*totalgdp!$D9</f>
        <v>67286.67385</v>
      </c>
      <c r="E9" s="4">
        <f>(healthgdp!$E9/100)*totalgdp!$E9</f>
        <v>84062.24743</v>
      </c>
      <c r="F9" s="4">
        <f>(healthgdp!$F9/100)*totalgdp!$F9</f>
        <v>88821.82039</v>
      </c>
      <c r="G9" s="17">
        <f t="shared" si="1"/>
        <v>-17846.91366</v>
      </c>
      <c r="H9" s="17">
        <f t="shared" si="2"/>
        <v>-16.73115728</v>
      </c>
      <c r="I9" s="22">
        <f t="shared" si="3"/>
        <v>-0.1673115728</v>
      </c>
    </row>
    <row r="10">
      <c r="A10" s="15" t="s">
        <v>16</v>
      </c>
      <c r="B10" s="4">
        <f>(healthgdp!$B10/100)*totalgdp!$B10</f>
        <v>305093.5266</v>
      </c>
      <c r="C10" s="4">
        <f>(healthgdp!$C10/100)*totalgdp!$C10</f>
        <v>289930.509</v>
      </c>
      <c r="D10" s="4">
        <f>(healthgdp!$D10/100)*totalgdp!$D10</f>
        <v>265925.7528</v>
      </c>
      <c r="E10" s="4">
        <f>(healthgdp!$E10/100)*totalgdp!$E10</f>
        <v>262090.3284</v>
      </c>
      <c r="F10" s="4">
        <f>(healthgdp!$F10/100)*totalgdp!$F10</f>
        <v>286066.773</v>
      </c>
      <c r="G10" s="17">
        <f t="shared" si="1"/>
        <v>-19026.75364</v>
      </c>
      <c r="H10" s="17">
        <f t="shared" si="2"/>
        <v>-6.236367533</v>
      </c>
      <c r="I10" s="22">
        <f t="shared" si="3"/>
        <v>-0.06236367533</v>
      </c>
    </row>
    <row r="11">
      <c r="A11" s="15" t="s">
        <v>17</v>
      </c>
      <c r="B11" s="4">
        <f>(healthgdp!$B11/100)*totalgdp!$B11</f>
        <v>2875506.477</v>
      </c>
      <c r="C11" s="4">
        <f>(healthgdp!$C11/100)*totalgdp!$C11</f>
        <v>3045348.112</v>
      </c>
      <c r="D11" s="4">
        <f>(healthgdp!$D11/100)*totalgdp!$D11</f>
        <v>3190900.772</v>
      </c>
      <c r="E11" s="4">
        <f>(healthgdp!$E11/100)*totalgdp!$E11</f>
        <v>3318290.127</v>
      </c>
      <c r="F11" s="4">
        <f>(healthgdp!$F11/100)*totalgdp!$F11</f>
        <v>3475988.987</v>
      </c>
      <c r="G11" s="17">
        <f t="shared" si="1"/>
        <v>600482.5102</v>
      </c>
      <c r="H11" s="17">
        <f t="shared" si="2"/>
        <v>20.88266937</v>
      </c>
      <c r="I11" s="22">
        <f t="shared" si="3"/>
        <v>0.2088266937</v>
      </c>
    </row>
    <row r="13">
      <c r="G13" s="1"/>
      <c r="H13" s="1"/>
      <c r="I13" s="2"/>
      <c r="J13" s="2"/>
      <c r="K13" s="2"/>
      <c r="L13" s="2"/>
      <c r="M13" s="2"/>
    </row>
    <row r="14">
      <c r="I14" s="17"/>
      <c r="J14" s="17"/>
      <c r="K14" s="17"/>
      <c r="L14" s="17"/>
      <c r="M14" s="17"/>
    </row>
    <row r="15">
      <c r="I15" s="17"/>
      <c r="J15" s="17"/>
      <c r="K15" s="17"/>
      <c r="L15" s="17"/>
      <c r="M15" s="17"/>
    </row>
    <row r="16">
      <c r="I16" s="17"/>
      <c r="J16" s="17"/>
      <c r="K16" s="17"/>
      <c r="L16" s="17"/>
      <c r="M16" s="17"/>
    </row>
    <row r="17">
      <c r="I17" s="17"/>
      <c r="J17" s="17"/>
      <c r="K17" s="17"/>
      <c r="L17" s="17"/>
      <c r="M17" s="17"/>
    </row>
    <row r="18">
      <c r="I18" s="17"/>
      <c r="J18" s="17"/>
      <c r="K18" s="17"/>
      <c r="L18" s="17"/>
      <c r="M18" s="17"/>
    </row>
    <row r="19">
      <c r="I19" s="17"/>
      <c r="J19" s="17"/>
      <c r="K19" s="17"/>
      <c r="L19" s="17"/>
      <c r="M19" s="17"/>
    </row>
    <row r="20">
      <c r="I20" s="17"/>
      <c r="J20" s="17"/>
      <c r="K20" s="17"/>
      <c r="L20" s="17"/>
      <c r="M20" s="17"/>
    </row>
    <row r="21">
      <c r="I21" s="17"/>
      <c r="J21" s="17"/>
      <c r="K21" s="17"/>
      <c r="L21" s="17"/>
      <c r="M21" s="17"/>
    </row>
    <row r="22">
      <c r="I22" s="17"/>
      <c r="J22" s="17"/>
      <c r="K22" s="17"/>
      <c r="L22" s="17"/>
      <c r="M22" s="17"/>
    </row>
    <row r="23">
      <c r="I23" s="17"/>
      <c r="J23" s="17"/>
      <c r="K23" s="17"/>
      <c r="L23" s="17"/>
      <c r="M23" s="1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0</v>
      </c>
      <c r="B1" s="2">
        <v>2014.0</v>
      </c>
      <c r="C1" s="2">
        <v>2015.0</v>
      </c>
      <c r="D1" s="2">
        <v>2016.0</v>
      </c>
      <c r="E1" s="2">
        <v>2017.0</v>
      </c>
      <c r="F1" s="2">
        <v>2018.0</v>
      </c>
    </row>
    <row r="2">
      <c r="A2" s="5" t="s">
        <v>8</v>
      </c>
      <c r="B2" s="5">
        <v>5607.92</v>
      </c>
      <c r="C2" s="5">
        <v>4860.37</v>
      </c>
      <c r="D2" s="5">
        <v>4971.61</v>
      </c>
      <c r="E2" s="5">
        <v>5308.78</v>
      </c>
      <c r="F2" s="5">
        <v>5425.34</v>
      </c>
    </row>
    <row r="3">
      <c r="A3" s="5" t="s">
        <v>9</v>
      </c>
      <c r="B3" s="5">
        <v>1017.05</v>
      </c>
      <c r="C3" s="5">
        <v>781.81</v>
      </c>
      <c r="D3" s="5">
        <v>801.41</v>
      </c>
      <c r="E3" s="5">
        <v>935.3</v>
      </c>
      <c r="F3" s="5">
        <v>848.39</v>
      </c>
    </row>
    <row r="4">
      <c r="A4" s="5" t="s">
        <v>10</v>
      </c>
      <c r="B4" s="5">
        <v>5189.83</v>
      </c>
      <c r="C4" s="5">
        <v>4615.64</v>
      </c>
      <c r="D4" s="5">
        <v>4610.93</v>
      </c>
      <c r="E4" s="5">
        <v>4845.59</v>
      </c>
      <c r="F4" s="5">
        <v>4994.9</v>
      </c>
    </row>
    <row r="5">
      <c r="A5" s="5" t="s">
        <v>11</v>
      </c>
      <c r="B5" s="5">
        <v>359.31</v>
      </c>
      <c r="C5" s="5">
        <v>390.1</v>
      </c>
      <c r="D5" s="5">
        <v>395.36</v>
      </c>
      <c r="E5" s="5">
        <v>437.26</v>
      </c>
      <c r="F5" s="5">
        <v>501.06</v>
      </c>
    </row>
    <row r="6">
      <c r="A6" s="5" t="s">
        <v>12</v>
      </c>
      <c r="B6" s="5">
        <v>4998.67</v>
      </c>
      <c r="C6" s="5">
        <v>4208.39</v>
      </c>
      <c r="D6" s="5">
        <v>4268.17</v>
      </c>
      <c r="E6" s="5">
        <v>4424.51</v>
      </c>
      <c r="F6" s="5">
        <v>4690.07</v>
      </c>
    </row>
    <row r="7">
      <c r="A7" s="5" t="s">
        <v>13</v>
      </c>
      <c r="B7" s="5">
        <v>5304.32</v>
      </c>
      <c r="C7" s="5">
        <v>4622.21</v>
      </c>
      <c r="D7" s="5">
        <v>4742.03</v>
      </c>
      <c r="E7" s="5">
        <v>5052.67</v>
      </c>
      <c r="F7" s="5">
        <v>5472.2</v>
      </c>
    </row>
    <row r="8">
      <c r="A8" s="5" t="s">
        <v>14</v>
      </c>
      <c r="B8" s="5">
        <v>4099.28</v>
      </c>
      <c r="C8" s="5">
        <v>3733.38</v>
      </c>
      <c r="D8" s="5">
        <v>4174.42</v>
      </c>
      <c r="E8" s="5">
        <v>4121.04</v>
      </c>
      <c r="F8" s="5">
        <v>4266.59</v>
      </c>
    </row>
    <row r="9">
      <c r="A9" s="5" t="s">
        <v>15</v>
      </c>
      <c r="B9" s="5">
        <v>737.65</v>
      </c>
      <c r="C9" s="5">
        <v>498.06</v>
      </c>
      <c r="D9" s="5">
        <v>464.9</v>
      </c>
      <c r="E9" s="5">
        <v>579.67</v>
      </c>
      <c r="F9" s="5">
        <v>609.01</v>
      </c>
    </row>
    <row r="10">
      <c r="A10" s="5" t="s">
        <v>16</v>
      </c>
      <c r="B10" s="5">
        <v>4740.87</v>
      </c>
      <c r="C10" s="5">
        <v>4472.52</v>
      </c>
      <c r="D10" s="5">
        <v>4066.09</v>
      </c>
      <c r="E10" s="5">
        <v>3978.62</v>
      </c>
      <c r="F10" s="5">
        <v>4315.43</v>
      </c>
    </row>
    <row r="11">
      <c r="A11" s="5" t="s">
        <v>17</v>
      </c>
      <c r="B11" s="5">
        <v>9023.61</v>
      </c>
      <c r="C11" s="5">
        <v>9491.09</v>
      </c>
      <c r="D11" s="5">
        <v>9877.87</v>
      </c>
      <c r="E11" s="5">
        <v>10209.63</v>
      </c>
      <c r="F11" s="5">
        <v>10623.85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2014.0</v>
      </c>
      <c r="C1" s="2">
        <v>2015.0</v>
      </c>
      <c r="D1" s="2">
        <v>2016.0</v>
      </c>
      <c r="E1" s="2">
        <v>2017.0</v>
      </c>
      <c r="F1" s="2">
        <v>2018.0</v>
      </c>
    </row>
    <row r="2">
      <c r="A2" s="3" t="s">
        <v>8</v>
      </c>
      <c r="B2" s="10">
        <v>9.036</v>
      </c>
      <c r="C2" s="15">
        <v>9.32</v>
      </c>
      <c r="D2" s="10">
        <v>9.2</v>
      </c>
      <c r="E2" s="10">
        <v>9.21</v>
      </c>
      <c r="F2" s="10">
        <v>9.28</v>
      </c>
    </row>
    <row r="3">
      <c r="A3" s="3" t="s">
        <v>9</v>
      </c>
      <c r="B3" s="10">
        <v>8.396</v>
      </c>
      <c r="C3" s="15">
        <v>8.87</v>
      </c>
      <c r="D3" s="10">
        <v>9.21</v>
      </c>
      <c r="E3" s="10">
        <v>9.47</v>
      </c>
      <c r="F3" s="10">
        <v>9.51</v>
      </c>
    </row>
    <row r="4">
      <c r="A4" s="3" t="s">
        <v>10</v>
      </c>
      <c r="B4" s="10">
        <v>10.25</v>
      </c>
      <c r="C4" s="15">
        <v>10.68</v>
      </c>
      <c r="D4" s="10">
        <v>10.98</v>
      </c>
      <c r="E4" s="10">
        <v>10.79</v>
      </c>
      <c r="F4" s="10">
        <v>10.79</v>
      </c>
    </row>
    <row r="5">
      <c r="A5" s="3" t="s">
        <v>11</v>
      </c>
      <c r="B5" s="10">
        <v>4.773</v>
      </c>
      <c r="C5" s="15">
        <v>4.89</v>
      </c>
      <c r="D5" s="10">
        <v>4.98</v>
      </c>
      <c r="E5" s="10">
        <v>5.15</v>
      </c>
      <c r="F5" s="10">
        <v>5.35</v>
      </c>
    </row>
    <row r="6">
      <c r="A6" s="3" t="s">
        <v>12</v>
      </c>
      <c r="B6" s="10">
        <v>11.581</v>
      </c>
      <c r="C6" s="15">
        <v>11.47</v>
      </c>
      <c r="D6" s="10">
        <v>11.5</v>
      </c>
      <c r="E6" s="10">
        <v>11.39</v>
      </c>
      <c r="F6" s="10">
        <v>11.26</v>
      </c>
    </row>
    <row r="7">
      <c r="A7" s="3" t="s">
        <v>13</v>
      </c>
      <c r="B7" s="10">
        <v>11.016</v>
      </c>
      <c r="C7" s="15">
        <v>11.18</v>
      </c>
      <c r="D7" s="10">
        <v>11.23</v>
      </c>
      <c r="E7" s="10">
        <v>11.32</v>
      </c>
      <c r="F7" s="10">
        <v>11.43</v>
      </c>
    </row>
    <row r="8">
      <c r="A8" s="3" t="s">
        <v>14</v>
      </c>
      <c r="B8" s="10">
        <v>10.832</v>
      </c>
      <c r="C8" s="15">
        <v>10.89</v>
      </c>
      <c r="D8" s="10">
        <v>10.83</v>
      </c>
      <c r="E8" s="10">
        <v>10.8</v>
      </c>
      <c r="F8" s="10">
        <v>10.95</v>
      </c>
    </row>
    <row r="9">
      <c r="A9" s="3" t="s">
        <v>15</v>
      </c>
      <c r="B9" s="10">
        <v>5.18</v>
      </c>
      <c r="C9" s="15">
        <v>5.3</v>
      </c>
      <c r="D9" s="10">
        <v>5.27</v>
      </c>
      <c r="E9" s="10">
        <v>5.34</v>
      </c>
      <c r="F9" s="10">
        <v>5.32</v>
      </c>
    </row>
    <row r="10">
      <c r="A10" s="15" t="s">
        <v>16</v>
      </c>
      <c r="B10" s="10">
        <v>9.958</v>
      </c>
      <c r="C10" s="15">
        <v>9.9</v>
      </c>
      <c r="D10" s="10">
        <v>9.87</v>
      </c>
      <c r="E10" s="10">
        <v>9.83</v>
      </c>
      <c r="F10" s="10">
        <v>10.0</v>
      </c>
    </row>
    <row r="11">
      <c r="A11" s="15" t="s">
        <v>17</v>
      </c>
      <c r="B11" s="10">
        <v>16.406</v>
      </c>
      <c r="C11" s="15">
        <v>16.71</v>
      </c>
      <c r="D11" s="10">
        <v>17.05</v>
      </c>
      <c r="E11" s="10">
        <v>17.0</v>
      </c>
      <c r="F11" s="10">
        <v>16.89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>
        <v>2014.0</v>
      </c>
      <c r="C1" s="2">
        <v>2015.0</v>
      </c>
      <c r="D1" s="2">
        <v>2016.0</v>
      </c>
      <c r="E1" s="2">
        <v>2017.0</v>
      </c>
      <c r="F1" s="2">
        <v>2018.0</v>
      </c>
    </row>
    <row r="2">
      <c r="A2" s="15" t="s">
        <v>8</v>
      </c>
      <c r="B2" s="10">
        <f>(militaryspending!$B2/militarycapita!$B2)</f>
        <v>23.596329</v>
      </c>
      <c r="C2" s="10">
        <f>(militaryspending!$C2/militarycapita!$C2)</f>
        <v>23.93133549</v>
      </c>
      <c r="D2" s="10">
        <f>(militaryspending!$D2/militarycapita!$D2)</f>
        <v>24.26241227</v>
      </c>
      <c r="E2" s="10">
        <f>(militaryspending!$E2/militarycapita!$E2)</f>
        <v>24.58372905</v>
      </c>
      <c r="F2" s="17">
        <f>(militaryspending!$F2/militarycapita!$F2)</f>
        <v>24.89779304</v>
      </c>
    </row>
    <row r="3">
      <c r="A3" s="15" t="s">
        <v>9</v>
      </c>
      <c r="B3" s="10">
        <f>(militaryspending!$B3/militarycapita!$B3)</f>
        <v>202.7288281</v>
      </c>
      <c r="C3" s="10">
        <f>(militaryspending!$C3/militarycapita!$C3)</f>
        <v>204.465961</v>
      </c>
      <c r="D3" s="10">
        <f>(militaryspending!$D3/militarycapita!$D3)</f>
        <v>206.1680587</v>
      </c>
      <c r="E3" s="10">
        <f>(militaryspending!$E3/militarycapita!$E3)</f>
        <v>207.828604</v>
      </c>
      <c r="F3" s="17">
        <f>(militaryspending!$F3/militarycapita!$F3)</f>
        <v>209.4974491</v>
      </c>
    </row>
    <row r="4">
      <c r="A4" s="15" t="s">
        <v>10</v>
      </c>
      <c r="B4" s="10">
        <f>(militaryspending!$B4/militarycapita!$B4)</f>
        <v>35.66464303</v>
      </c>
      <c r="C4" s="10">
        <f>(militaryspending!$C4/militarycapita!$C4)</f>
        <v>36.0265955</v>
      </c>
      <c r="D4" s="10">
        <f>(militaryspending!$D4/militarycapita!$D4)</f>
        <v>36.38047361</v>
      </c>
      <c r="E4" s="10">
        <f>(militaryspending!$E4/militarycapita!$E4)</f>
        <v>36.73049035</v>
      </c>
      <c r="F4" s="17">
        <f>(militaryspending!$F4/militarycapita!$F4)</f>
        <v>37.07279008</v>
      </c>
    </row>
    <row r="5">
      <c r="A5" s="15" t="s">
        <v>11</v>
      </c>
      <c r="B5" s="10">
        <f>(militaryspending!$B5/militarycapita!$B5)</f>
        <v>1399.109434</v>
      </c>
      <c r="C5" s="10">
        <f>(militaryspending!$C5/militarycapita!$C5)</f>
        <v>1407.293279</v>
      </c>
      <c r="D5" s="10">
        <f>(militaryspending!$D5/militarycapita!$D5)</f>
        <v>1414.407078</v>
      </c>
      <c r="E5" s="10">
        <f>(militaryspending!$E5/militarycapita!$E5)</f>
        <v>1420.810137</v>
      </c>
      <c r="F5" s="17">
        <f>(militaryspending!$F5/militarycapita!$F5)</f>
        <v>1427.317208</v>
      </c>
    </row>
    <row r="6">
      <c r="A6" s="15" t="s">
        <v>12</v>
      </c>
      <c r="B6" s="10">
        <f>(militaryspending!$B6/militarycapita!$B6)</f>
        <v>64.19566377</v>
      </c>
      <c r="C6" s="10">
        <f>(militaryspending!$C6/militarycapita!$C6)</f>
        <v>64.45562214</v>
      </c>
      <c r="D6" s="10">
        <f>(militaryspending!$D6/militarycapita!$D6)</f>
        <v>64.66974689</v>
      </c>
      <c r="E6" s="10">
        <f>(militaryspending!$E6/militarycapita!$E6)</f>
        <v>64.84204864</v>
      </c>
      <c r="F6" s="17">
        <f>(militaryspending!$F6/militarycapita!$F6)</f>
        <v>64.99344223</v>
      </c>
    </row>
    <row r="7">
      <c r="A7" s="15" t="s">
        <v>13</v>
      </c>
      <c r="B7" s="10">
        <f>(militaryspending!$B7/militarycapita!$B7)</f>
        <v>81.44420243</v>
      </c>
      <c r="C7" s="10">
        <f>(militaryspending!$C7/militarycapita!$C7)</f>
        <v>81.79424039</v>
      </c>
      <c r="D7" s="10">
        <f>(militaryspending!$D7/militarycapita!$D7)</f>
        <v>82.19513035</v>
      </c>
      <c r="E7" s="10">
        <f>(militaryspending!$E7/militarycapita!$E7)</f>
        <v>82.6649239</v>
      </c>
      <c r="F7" s="17">
        <f>(militaryspending!$F7/militarycapita!$F7)</f>
        <v>83.13060411</v>
      </c>
    </row>
    <row r="8">
      <c r="A8" s="15" t="s">
        <v>14</v>
      </c>
      <c r="B8" s="10">
        <f>(militaryspending!$B8/militarycapita!$B8)</f>
        <v>128.1515481</v>
      </c>
      <c r="C8" s="10">
        <f>(militaryspending!$C8/militarycapita!$C8)</f>
        <v>127.9820769</v>
      </c>
      <c r="D8" s="10">
        <f>(militaryspending!$D8/militarycapita!$D8)</f>
        <v>127.7736808</v>
      </c>
      <c r="E8" s="10">
        <f>(militaryspending!$E8/militarycapita!$E8)</f>
        <v>127.4916624</v>
      </c>
      <c r="F8" s="17">
        <f>(militaryspending!$F8/militarycapita!$F8)</f>
        <v>127.1976941</v>
      </c>
    </row>
    <row r="9">
      <c r="A9" s="15" t="s">
        <v>15</v>
      </c>
      <c r="B9" s="10">
        <f>(militaryspending!$B9/militarycapita!$B9)</f>
        <v>144.6567117</v>
      </c>
      <c r="C9" s="10">
        <f>(militaryspending!$C9/militarycapita!$C9)</f>
        <v>144.9865243</v>
      </c>
      <c r="D9" s="10">
        <f>(militaryspending!$D9/militarycapita!$D9)</f>
        <v>145.2902004</v>
      </c>
      <c r="E9" s="10">
        <f>(militaryspending!$E9/militarycapita!$E9)</f>
        <v>145.5421221</v>
      </c>
      <c r="F9" s="17">
        <f>(militaryspending!$F9/militarycapita!$F9)</f>
        <v>145.7444136</v>
      </c>
    </row>
    <row r="10">
      <c r="A10" s="15" t="s">
        <v>16</v>
      </c>
      <c r="B10" s="10">
        <f>(militaryspending!$B10/militarycapita!$B10)</f>
        <v>65.4243407</v>
      </c>
      <c r="C10" s="10">
        <f>(militaryspending!$C10/militarycapita!$C10)</f>
        <v>65.86229579</v>
      </c>
      <c r="D10" s="10">
        <f>(militaryspending!$D10/militarycapita!$D10)</f>
        <v>66.29780036</v>
      </c>
      <c r="E10" s="10">
        <f>(militaryspending!$E10/militarycapita!$E10)</f>
        <v>66.72410318</v>
      </c>
      <c r="F10" s="17">
        <f>(militaryspending!$F10/militarycapita!$F10)</f>
        <v>67.140543</v>
      </c>
    </row>
    <row r="11">
      <c r="A11" s="15" t="s">
        <v>17</v>
      </c>
      <c r="B11" s="10">
        <f>(militaryspending!$B11/militarycapita!$B11)</f>
        <v>318.6683392</v>
      </c>
      <c r="C11" s="10">
        <f>(militaryspending!$C11/militarycapita!$C11)</f>
        <v>320.8776586</v>
      </c>
      <c r="D11" s="10">
        <f>(militaryspending!$D11/militarycapita!$D11)</f>
        <v>323.0129956</v>
      </c>
      <c r="E11" s="10">
        <f>(militaryspending!$E11/militarycapita!$E11)</f>
        <v>325.08315</v>
      </c>
      <c r="F11" s="17">
        <f>(militaryspending!$F11/militarycapita!$F11)</f>
        <v>327.098682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5.86"/>
    <col customWidth="1" min="24" max="24" width="15.86"/>
  </cols>
  <sheetData>
    <row r="1">
      <c r="A1" s="2" t="s">
        <v>20</v>
      </c>
      <c r="B1" s="2" t="s">
        <v>46</v>
      </c>
      <c r="C1" s="2" t="s">
        <v>8</v>
      </c>
      <c r="D1" s="1" t="s">
        <v>9</v>
      </c>
      <c r="E1" s="1" t="s">
        <v>10</v>
      </c>
      <c r="F1" s="1" t="s">
        <v>11</v>
      </c>
      <c r="G1" s="1" t="s">
        <v>21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N1" s="2" t="s">
        <v>20</v>
      </c>
      <c r="O1" s="2" t="s">
        <v>46</v>
      </c>
      <c r="P1" s="2" t="s">
        <v>8</v>
      </c>
      <c r="Q1" s="1" t="s">
        <v>9</v>
      </c>
      <c r="R1" s="1" t="s">
        <v>10</v>
      </c>
      <c r="S1" s="1" t="s">
        <v>11</v>
      </c>
      <c r="T1" s="1" t="s">
        <v>21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</row>
    <row r="2">
      <c r="A2" s="9" t="s">
        <v>6</v>
      </c>
      <c r="B2" s="15">
        <v>4.0</v>
      </c>
      <c r="C2" s="4">
        <v>229369.354296</v>
      </c>
      <c r="D2" s="4">
        <v>319424.74010299996</v>
      </c>
      <c r="E2" s="4">
        <v>291433.511188</v>
      </c>
      <c r="F2" s="4">
        <v>1244663.287525</v>
      </c>
      <c r="G2" s="4">
        <v>505560.858596</v>
      </c>
      <c r="H2" s="4">
        <v>677020.304879</v>
      </c>
      <c r="I2" s="4">
        <v>729517.0472899999</v>
      </c>
      <c r="J2" s="4">
        <v>209161.644898</v>
      </c>
      <c r="K2" s="4">
        <v>490673.3004</v>
      </c>
      <c r="L2" s="4">
        <v>5074304.664742</v>
      </c>
      <c r="N2" s="9" t="s">
        <v>6</v>
      </c>
      <c r="O2" s="15">
        <v>4.0</v>
      </c>
      <c r="P2" s="5">
        <v>1432881.17</v>
      </c>
      <c r="Q2" s="5">
        <v>1885482.53</v>
      </c>
      <c r="R2" s="5">
        <v>1716262.62</v>
      </c>
      <c r="S2" s="5">
        <v>1.389481755E7</v>
      </c>
      <c r="T2" s="5">
        <v>2787863.96</v>
      </c>
      <c r="U2" s="5">
        <v>3963767.53</v>
      </c>
      <c r="V2" s="5">
        <v>4954806.62</v>
      </c>
      <c r="W2" s="5">
        <v>1669583.09</v>
      </c>
      <c r="X2" s="5">
        <v>2860667.73</v>
      </c>
      <c r="Y2" s="5">
        <v>2.058015978E7</v>
      </c>
    </row>
    <row r="3">
      <c r="A3" s="9" t="s">
        <v>47</v>
      </c>
      <c r="B3" s="15">
        <v>5.0</v>
      </c>
      <c r="C3" s="4">
        <f t="shared" ref="C3:C6" si="1">(165*B3)+216695</f>
        <v>217520</v>
      </c>
      <c r="D3" s="4">
        <f t="shared" ref="D3:D6" si="2">(-5609*B3)+337737</f>
        <v>309692</v>
      </c>
      <c r="E3" s="4">
        <f t="shared" ref="E3:E6" si="3">(2349*B3)+271700</f>
        <v>283445</v>
      </c>
      <c r="F3" s="4">
        <f t="shared" ref="F3:F6" si="4">(84227*B3)+860458</f>
        <v>1281593</v>
      </c>
      <c r="G3" s="4">
        <f t="shared" ref="G3:G6" si="5">(-1702*B3)+486115</f>
        <v>477605</v>
      </c>
      <c r="H3" s="4">
        <f t="shared" ref="H3:H6" si="6">(11566*B3)+596323</f>
        <v>654153</v>
      </c>
      <c r="I3" s="4">
        <f t="shared" ref="I3:I6" si="7">(7287*B3)+691342</f>
        <v>727777</v>
      </c>
      <c r="J3" s="4">
        <f t="shared" ref="J3:J6" si="8">(-9485*B3)+228958</f>
        <v>181533</v>
      </c>
      <c r="K3" s="4">
        <f t="shared" ref="K3:K6" si="9">(-13547*B3)+514950</f>
        <v>447215</v>
      </c>
      <c r="L3" s="4">
        <f t="shared" ref="L3:L6" si="10">(185008*B3)+4310000</f>
        <v>5235040</v>
      </c>
      <c r="N3" s="9" t="s">
        <v>47</v>
      </c>
      <c r="O3" s="15">
        <v>5.0</v>
      </c>
      <c r="P3" s="4">
        <f t="shared" ref="P3:P6" si="11">(-9171*O3)+1380000</f>
        <v>1334145</v>
      </c>
      <c r="Q3" s="4">
        <f t="shared" ref="Q3:Q6" si="12">(-88041*O3)+2180000</f>
        <v>1739795</v>
      </c>
      <c r="R3" s="4">
        <f t="shared" ref="R3:R6" si="13">(-8079*O3)+1670000</f>
        <v>1629605</v>
      </c>
      <c r="S3" s="4">
        <f t="shared" ref="S3:S6" si="14">(808713*O3)+10200000</f>
        <v>14243565</v>
      </c>
      <c r="T3" s="4">
        <f t="shared" ref="T3:T6" si="15">(2834*O3)+2620000</f>
        <v>2634170</v>
      </c>
      <c r="U3" s="4">
        <f t="shared" ref="U3:U6" si="16">(48606*O3)+3570000</f>
        <v>3813030</v>
      </c>
      <c r="V3" s="4">
        <f t="shared" ref="V3:V6" si="17">(68617*O3)+4660000</f>
        <v>5003085</v>
      </c>
      <c r="W3" s="4">
        <f t="shared" ref="W3:W6" si="18">(-56860*O3)+1700000</f>
        <v>1415700</v>
      </c>
      <c r="X3" s="4">
        <f t="shared" ref="X3:X6" si="19">(-66863*O3)+2980000</f>
        <v>2645685</v>
      </c>
      <c r="Y3" s="4">
        <f t="shared" ref="Y3:Y6" si="20">(740064*O3)+17400000</f>
        <v>21100320</v>
      </c>
    </row>
    <row r="4">
      <c r="A4" s="9" t="s">
        <v>48</v>
      </c>
      <c r="B4" s="15">
        <v>6.0</v>
      </c>
      <c r="C4" s="4">
        <f t="shared" si="1"/>
        <v>217685</v>
      </c>
      <c r="D4" s="4">
        <f t="shared" si="2"/>
        <v>304083</v>
      </c>
      <c r="E4" s="4">
        <f t="shared" si="3"/>
        <v>285794</v>
      </c>
      <c r="F4" s="4">
        <f t="shared" si="4"/>
        <v>1365820</v>
      </c>
      <c r="G4" s="4">
        <f t="shared" si="5"/>
        <v>475903</v>
      </c>
      <c r="H4" s="4">
        <f t="shared" si="6"/>
        <v>665719</v>
      </c>
      <c r="I4" s="4">
        <f t="shared" si="7"/>
        <v>735064</v>
      </c>
      <c r="J4" s="4">
        <f t="shared" si="8"/>
        <v>172048</v>
      </c>
      <c r="K4" s="4">
        <f t="shared" si="9"/>
        <v>433668</v>
      </c>
      <c r="L4" s="4">
        <f t="shared" si="10"/>
        <v>5420048</v>
      </c>
      <c r="N4" s="9" t="s">
        <v>48</v>
      </c>
      <c r="O4" s="15">
        <v>6.0</v>
      </c>
      <c r="P4" s="4">
        <f t="shared" si="11"/>
        <v>1324974</v>
      </c>
      <c r="Q4" s="4">
        <f t="shared" si="12"/>
        <v>1651754</v>
      </c>
      <c r="R4" s="4">
        <f t="shared" si="13"/>
        <v>1621526</v>
      </c>
      <c r="S4" s="4">
        <f t="shared" si="14"/>
        <v>15052278</v>
      </c>
      <c r="T4" s="4">
        <f t="shared" si="15"/>
        <v>2637004</v>
      </c>
      <c r="U4" s="4">
        <f t="shared" si="16"/>
        <v>3861636</v>
      </c>
      <c r="V4" s="4">
        <f t="shared" si="17"/>
        <v>5071702</v>
      </c>
      <c r="W4" s="4">
        <f t="shared" si="18"/>
        <v>1358840</v>
      </c>
      <c r="X4" s="4">
        <f t="shared" si="19"/>
        <v>2578822</v>
      </c>
      <c r="Y4" s="4">
        <f t="shared" si="20"/>
        <v>21840384</v>
      </c>
    </row>
    <row r="5">
      <c r="A5" s="9" t="s">
        <v>49</v>
      </c>
      <c r="B5" s="15">
        <v>7.0</v>
      </c>
      <c r="C5" s="4">
        <f t="shared" si="1"/>
        <v>217850</v>
      </c>
      <c r="D5" s="4">
        <f t="shared" si="2"/>
        <v>298474</v>
      </c>
      <c r="E5" s="4">
        <f t="shared" si="3"/>
        <v>288143</v>
      </c>
      <c r="F5" s="4">
        <f t="shared" si="4"/>
        <v>1450047</v>
      </c>
      <c r="G5" s="4">
        <f t="shared" si="5"/>
        <v>474201</v>
      </c>
      <c r="H5" s="4">
        <f t="shared" si="6"/>
        <v>677285</v>
      </c>
      <c r="I5" s="4">
        <f t="shared" si="7"/>
        <v>742351</v>
      </c>
      <c r="J5" s="4">
        <f t="shared" si="8"/>
        <v>162563</v>
      </c>
      <c r="K5" s="4">
        <f t="shared" si="9"/>
        <v>420121</v>
      </c>
      <c r="L5" s="4">
        <f t="shared" si="10"/>
        <v>5605056</v>
      </c>
      <c r="N5" s="9" t="s">
        <v>49</v>
      </c>
      <c r="O5" s="15">
        <v>7.0</v>
      </c>
      <c r="P5" s="4">
        <f t="shared" si="11"/>
        <v>1315803</v>
      </c>
      <c r="Q5" s="4">
        <f t="shared" si="12"/>
        <v>1563713</v>
      </c>
      <c r="R5" s="4">
        <f t="shared" si="13"/>
        <v>1613447</v>
      </c>
      <c r="S5" s="4">
        <f t="shared" si="14"/>
        <v>15860991</v>
      </c>
      <c r="T5" s="4">
        <f t="shared" si="15"/>
        <v>2639838</v>
      </c>
      <c r="U5" s="4">
        <f t="shared" si="16"/>
        <v>3910242</v>
      </c>
      <c r="V5" s="4">
        <f t="shared" si="17"/>
        <v>5140319</v>
      </c>
      <c r="W5" s="4">
        <f t="shared" si="18"/>
        <v>1301980</v>
      </c>
      <c r="X5" s="4">
        <f t="shared" si="19"/>
        <v>2511959</v>
      </c>
      <c r="Y5" s="4">
        <f t="shared" si="20"/>
        <v>22580448</v>
      </c>
    </row>
    <row r="6">
      <c r="A6" s="9" t="s">
        <v>50</v>
      </c>
      <c r="B6" s="15">
        <v>8.0</v>
      </c>
      <c r="C6" s="4">
        <f t="shared" si="1"/>
        <v>218015</v>
      </c>
      <c r="D6" s="4">
        <f t="shared" si="2"/>
        <v>292865</v>
      </c>
      <c r="E6" s="4">
        <f t="shared" si="3"/>
        <v>290492</v>
      </c>
      <c r="F6" s="4">
        <f t="shared" si="4"/>
        <v>1534274</v>
      </c>
      <c r="G6" s="4">
        <f t="shared" si="5"/>
        <v>472499</v>
      </c>
      <c r="H6" s="4">
        <f t="shared" si="6"/>
        <v>688851</v>
      </c>
      <c r="I6" s="4">
        <f t="shared" si="7"/>
        <v>749638</v>
      </c>
      <c r="J6" s="4">
        <f t="shared" si="8"/>
        <v>153078</v>
      </c>
      <c r="K6" s="4">
        <f t="shared" si="9"/>
        <v>406574</v>
      </c>
      <c r="L6" s="4">
        <f t="shared" si="10"/>
        <v>5790064</v>
      </c>
      <c r="N6" s="9" t="s">
        <v>50</v>
      </c>
      <c r="O6" s="15">
        <v>8.0</v>
      </c>
      <c r="P6" s="4">
        <f t="shared" si="11"/>
        <v>1306632</v>
      </c>
      <c r="Q6" s="4">
        <f t="shared" si="12"/>
        <v>1475672</v>
      </c>
      <c r="R6" s="4">
        <f t="shared" si="13"/>
        <v>1605368</v>
      </c>
      <c r="S6" s="4">
        <f t="shared" si="14"/>
        <v>16669704</v>
      </c>
      <c r="T6" s="4">
        <f t="shared" si="15"/>
        <v>2642672</v>
      </c>
      <c r="U6" s="4">
        <f t="shared" si="16"/>
        <v>3958848</v>
      </c>
      <c r="V6" s="4">
        <f t="shared" si="17"/>
        <v>5208936</v>
      </c>
      <c r="W6" s="4">
        <f t="shared" si="18"/>
        <v>1245120</v>
      </c>
      <c r="X6" s="4">
        <f t="shared" si="19"/>
        <v>2445096</v>
      </c>
      <c r="Y6" s="4">
        <f t="shared" si="20"/>
        <v>23320512</v>
      </c>
    </row>
    <row r="7">
      <c r="B7" s="6" t="s">
        <v>51</v>
      </c>
      <c r="O7" s="6" t="s">
        <v>52</v>
      </c>
    </row>
    <row r="8">
      <c r="P8" s="2"/>
      <c r="Q8" s="1"/>
    </row>
    <row r="9">
      <c r="Q9" s="5"/>
    </row>
    <row r="10">
      <c r="F10" s="2"/>
      <c r="G10" s="1"/>
      <c r="Q10" s="5"/>
    </row>
    <row r="11">
      <c r="G11" s="4"/>
      <c r="Q11" s="5"/>
    </row>
    <row r="12">
      <c r="G12" s="4"/>
      <c r="Q12" s="5"/>
    </row>
    <row r="13">
      <c r="G13" s="4"/>
      <c r="Q13" s="5"/>
    </row>
    <row r="14">
      <c r="G14" s="4"/>
    </row>
    <row r="15">
      <c r="G15" s="4"/>
    </row>
  </sheetData>
  <mergeCells count="2">
    <mergeCell ref="B7:L7"/>
    <mergeCell ref="O7:Y7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8.14"/>
    <col customWidth="1" min="3" max="3" width="31.29"/>
    <col customWidth="1" min="4" max="4" width="30.57"/>
    <col customWidth="1" min="5" max="5" width="17.71"/>
    <col customWidth="1" min="7" max="7" width="20.29"/>
  </cols>
  <sheetData>
    <row r="1">
      <c r="A1" s="9" t="s">
        <v>53</v>
      </c>
      <c r="B1" s="15" t="s">
        <v>54</v>
      </c>
      <c r="C1" s="15" t="s">
        <v>55</v>
      </c>
      <c r="D1" s="15" t="s">
        <v>56</v>
      </c>
      <c r="E1" s="15" t="s">
        <v>57</v>
      </c>
      <c r="F1" s="15" t="s">
        <v>37</v>
      </c>
      <c r="G1" s="15" t="s">
        <v>58</v>
      </c>
    </row>
    <row r="2">
      <c r="A2" s="24" t="s">
        <v>2</v>
      </c>
      <c r="B2" s="5">
        <v>1092.7</v>
      </c>
      <c r="C2" s="5">
        <v>5607.92</v>
      </c>
      <c r="D2" s="5">
        <v>2943.154829101642</v>
      </c>
      <c r="E2" s="5">
        <v>62510.79117</v>
      </c>
      <c r="F2" s="3" t="s">
        <v>8</v>
      </c>
      <c r="G2" s="5">
        <v>23.596329001555777</v>
      </c>
    </row>
    <row r="3">
      <c r="A3" s="24" t="s">
        <v>2</v>
      </c>
      <c r="B3" s="5">
        <v>161.1</v>
      </c>
      <c r="C3" s="5">
        <v>1017.05</v>
      </c>
      <c r="D3" s="5">
        <v>673.3239574667112</v>
      </c>
      <c r="E3" s="5">
        <v>12112.58821</v>
      </c>
      <c r="F3" s="3" t="s">
        <v>9</v>
      </c>
      <c r="G3" s="5">
        <v>202.7288280571074</v>
      </c>
    </row>
    <row r="4">
      <c r="A4" s="24" t="s">
        <v>2</v>
      </c>
      <c r="B4" s="5">
        <v>500.6</v>
      </c>
      <c r="C4" s="5">
        <v>5189.83</v>
      </c>
      <c r="D4" s="5">
        <v>2452.779114890469</v>
      </c>
      <c r="E4" s="5">
        <v>50893.44671</v>
      </c>
      <c r="F4" s="3" t="s">
        <v>10</v>
      </c>
      <c r="G4" s="5">
        <v>35.66464302836596</v>
      </c>
    </row>
    <row r="5">
      <c r="A5" s="24" t="s">
        <v>2</v>
      </c>
      <c r="B5" s="5">
        <v>143.5</v>
      </c>
      <c r="C5" s="5">
        <v>359.31</v>
      </c>
      <c r="D5" s="5">
        <v>134.19450724707343</v>
      </c>
      <c r="E5" s="5">
        <v>7678.599486</v>
      </c>
      <c r="F5" s="3" t="s">
        <v>11</v>
      </c>
      <c r="G5" s="5">
        <v>1399.1094341463413</v>
      </c>
    </row>
    <row r="6">
      <c r="A6" s="24" t="s">
        <v>2</v>
      </c>
      <c r="B6" s="5">
        <v>827.7</v>
      </c>
      <c r="C6" s="5">
        <v>4998.67</v>
      </c>
      <c r="D6" s="5">
        <v>2249.3726807461144</v>
      </c>
      <c r="E6" s="5">
        <v>43011.2631</v>
      </c>
      <c r="F6" s="3" t="s">
        <v>12</v>
      </c>
      <c r="G6" s="5">
        <v>64.19566376706535</v>
      </c>
    </row>
    <row r="7">
      <c r="A7" s="24" t="s">
        <v>2</v>
      </c>
      <c r="B7" s="5">
        <v>542.9</v>
      </c>
      <c r="C7" s="5">
        <v>5304.32</v>
      </c>
      <c r="D7" s="5">
        <v>2179.90434063824</v>
      </c>
      <c r="E7" s="5">
        <v>47959.99327</v>
      </c>
      <c r="F7" s="3" t="s">
        <v>13</v>
      </c>
      <c r="G7" s="5">
        <v>81.444202431387</v>
      </c>
    </row>
    <row r="8">
      <c r="A8" s="24" t="s">
        <v>2</v>
      </c>
      <c r="B8" s="5">
        <v>366.0</v>
      </c>
      <c r="C8" s="5">
        <v>4099.28</v>
      </c>
      <c r="D8" s="5">
        <v>1170.1266136691056</v>
      </c>
      <c r="E8" s="5">
        <v>38109.41211</v>
      </c>
      <c r="F8" s="3" t="s">
        <v>14</v>
      </c>
      <c r="G8" s="5">
        <v>128.1515480874317</v>
      </c>
    </row>
    <row r="9">
      <c r="A9" s="24" t="s">
        <v>2</v>
      </c>
      <c r="B9" s="5">
        <v>585.5</v>
      </c>
      <c r="C9" s="5">
        <v>737.65</v>
      </c>
      <c r="D9" s="5">
        <v>516.1636298988853</v>
      </c>
      <c r="E9" s="5">
        <v>14095.64874</v>
      </c>
      <c r="F9" s="3" t="s">
        <v>15</v>
      </c>
      <c r="G9" s="5">
        <v>144.65671169940222</v>
      </c>
    </row>
    <row r="10">
      <c r="A10" s="24" t="s">
        <v>2</v>
      </c>
      <c r="B10" s="5">
        <v>904.6</v>
      </c>
      <c r="C10" s="5">
        <v>4740.87</v>
      </c>
      <c r="D10" s="5">
        <v>2580.9764758098386</v>
      </c>
      <c r="E10" s="5">
        <v>47425.60768</v>
      </c>
      <c r="F10" s="3" t="s">
        <v>16</v>
      </c>
      <c r="G10" s="5">
        <v>65.42434070307318</v>
      </c>
    </row>
    <row r="11">
      <c r="A11" s="24" t="s">
        <v>2</v>
      </c>
      <c r="B11" s="5">
        <v>2032.8</v>
      </c>
      <c r="C11" s="5">
        <v>9023.61</v>
      </c>
      <c r="D11" s="5">
        <v>2490.5093135435154</v>
      </c>
      <c r="E11" s="5">
        <v>55064.74455</v>
      </c>
      <c r="F11" s="3" t="s">
        <v>17</v>
      </c>
      <c r="G11" s="5">
        <v>318.66833923652104</v>
      </c>
    </row>
    <row r="12">
      <c r="A12" s="24" t="s">
        <v>3</v>
      </c>
      <c r="B12" s="5">
        <v>1004.8</v>
      </c>
      <c r="C12" s="5">
        <v>4860.37</v>
      </c>
      <c r="D12" s="5">
        <v>2770.4350661364</v>
      </c>
      <c r="E12" s="5">
        <v>56755.72171</v>
      </c>
      <c r="F12" s="3" t="s">
        <v>8</v>
      </c>
      <c r="G12" s="5">
        <v>23.931335489649683</v>
      </c>
    </row>
    <row r="13">
      <c r="A13" s="24" t="s">
        <v>3</v>
      </c>
      <c r="B13" s="5">
        <v>120.4</v>
      </c>
      <c r="C13" s="5">
        <v>781.81</v>
      </c>
      <c r="D13" s="5">
        <v>528.3805895657595</v>
      </c>
      <c r="E13" s="5">
        <v>8814.000987</v>
      </c>
      <c r="F13" s="3" t="s">
        <v>9</v>
      </c>
      <c r="G13" s="5">
        <v>204.46596096345516</v>
      </c>
    </row>
    <row r="14">
      <c r="A14" s="24" t="s">
        <v>3</v>
      </c>
      <c r="B14" s="5">
        <v>497.9</v>
      </c>
      <c r="C14" s="5">
        <v>4615.64</v>
      </c>
      <c r="D14" s="5">
        <v>2096.837051885287</v>
      </c>
      <c r="E14" s="5">
        <v>43585.51198</v>
      </c>
      <c r="F14" s="3" t="s">
        <v>10</v>
      </c>
      <c r="G14" s="5">
        <v>36.02659550110464</v>
      </c>
    </row>
    <row r="15">
      <c r="A15" s="24" t="s">
        <v>3</v>
      </c>
      <c r="B15" s="5">
        <v>152.4</v>
      </c>
      <c r="C15" s="5">
        <v>390.1</v>
      </c>
      <c r="D15" s="5">
        <v>140.1653436149371</v>
      </c>
      <c r="E15" s="5">
        <v>8066.942635</v>
      </c>
      <c r="F15" s="3" t="s">
        <v>11</v>
      </c>
      <c r="G15" s="5">
        <v>1407.293278871391</v>
      </c>
    </row>
    <row r="16">
      <c r="A16" s="24" t="s">
        <v>3</v>
      </c>
      <c r="B16" s="5">
        <v>708.2</v>
      </c>
      <c r="C16" s="5">
        <v>4208.39</v>
      </c>
      <c r="D16" s="5">
        <v>1907.269127458968</v>
      </c>
      <c r="E16" s="5">
        <v>36638.18493</v>
      </c>
      <c r="F16" s="3" t="s">
        <v>12</v>
      </c>
      <c r="G16" s="5">
        <v>64.45562214063823</v>
      </c>
    </row>
    <row r="17">
      <c r="A17" s="24" t="s">
        <v>3</v>
      </c>
      <c r="B17" s="5">
        <v>452.6</v>
      </c>
      <c r="C17" s="5">
        <v>4622.21</v>
      </c>
      <c r="D17" s="5">
        <v>1839.596459171777</v>
      </c>
      <c r="E17" s="5">
        <v>41086.72967</v>
      </c>
      <c r="F17" s="3" t="s">
        <v>13</v>
      </c>
      <c r="G17" s="5">
        <v>81.79424038886434</v>
      </c>
    </row>
    <row r="18">
      <c r="A18" s="24" t="s">
        <v>3</v>
      </c>
      <c r="B18" s="5">
        <v>329.0</v>
      </c>
      <c r="C18" s="5">
        <v>3733.38</v>
      </c>
      <c r="D18" s="5">
        <v>1018.0695340810603</v>
      </c>
      <c r="E18" s="5">
        <v>34524.46986</v>
      </c>
      <c r="F18" s="3" t="s">
        <v>14</v>
      </c>
      <c r="G18" s="5">
        <v>127.98207689969605</v>
      </c>
    </row>
    <row r="19">
      <c r="A19" s="24" t="s">
        <v>3</v>
      </c>
      <c r="B19" s="5">
        <v>458.1</v>
      </c>
      <c r="C19" s="5">
        <v>498.06</v>
      </c>
      <c r="D19" s="5">
        <v>334.52153495572554</v>
      </c>
      <c r="E19" s="5">
        <v>9313.013625</v>
      </c>
      <c r="F19" s="3" t="s">
        <v>15</v>
      </c>
      <c r="G19" s="5">
        <v>144.98652433966382</v>
      </c>
    </row>
    <row r="20">
      <c r="A20" s="24" t="s">
        <v>3</v>
      </c>
      <c r="B20" s="5">
        <v>817.8</v>
      </c>
      <c r="C20" s="5">
        <v>4472.52</v>
      </c>
      <c r="D20" s="5">
        <v>2428.988509622581</v>
      </c>
      <c r="E20" s="5">
        <v>44974.83188</v>
      </c>
      <c r="F20" s="3" t="s">
        <v>16</v>
      </c>
      <c r="G20" s="5">
        <v>65.86229579359257</v>
      </c>
    </row>
    <row r="21">
      <c r="A21" s="24" t="s">
        <v>3</v>
      </c>
      <c r="B21" s="5">
        <v>1975.3</v>
      </c>
      <c r="C21" s="5">
        <v>9491.09</v>
      </c>
      <c r="D21" s="5">
        <v>2561.958570842851</v>
      </c>
      <c r="E21" s="5">
        <v>56839.38177</v>
      </c>
      <c r="F21" s="3" t="s">
        <v>17</v>
      </c>
      <c r="G21" s="5">
        <v>320.8776585835063</v>
      </c>
    </row>
    <row r="22">
      <c r="A22" s="24" t="s">
        <v>4</v>
      </c>
      <c r="B22" s="5">
        <v>1087.4</v>
      </c>
      <c r="C22" s="5">
        <v>4971.61</v>
      </c>
      <c r="D22" s="5">
        <v>2435.812434382132</v>
      </c>
      <c r="E22" s="5">
        <v>49971.13146</v>
      </c>
      <c r="F22" s="3" t="s">
        <v>8</v>
      </c>
      <c r="G22" s="5">
        <v>24.26241226779474</v>
      </c>
    </row>
    <row r="23">
      <c r="A23" s="24" t="s">
        <v>4</v>
      </c>
      <c r="B23" s="5">
        <v>117.5</v>
      </c>
      <c r="C23" s="5">
        <v>801.41</v>
      </c>
      <c r="D23" s="5">
        <v>520.84793185187</v>
      </c>
      <c r="E23" s="5">
        <v>8710.09669</v>
      </c>
      <c r="F23" s="3" t="s">
        <v>9</v>
      </c>
      <c r="G23" s="5">
        <v>206.16805872340424</v>
      </c>
    </row>
    <row r="24">
      <c r="A24" s="24" t="s">
        <v>4</v>
      </c>
      <c r="B24" s="5">
        <v>488.8</v>
      </c>
      <c r="C24" s="5">
        <v>4610.93</v>
      </c>
      <c r="D24" s="5">
        <v>2045.6569122816632</v>
      </c>
      <c r="E24" s="5">
        <v>42322.48478</v>
      </c>
      <c r="F24" s="3" t="s">
        <v>10</v>
      </c>
      <c r="G24" s="5">
        <v>36.38047360883797</v>
      </c>
    </row>
    <row r="25">
      <c r="A25" s="24" t="s">
        <v>4</v>
      </c>
      <c r="B25" s="5">
        <v>153.0</v>
      </c>
      <c r="C25" s="5">
        <v>395.36</v>
      </c>
      <c r="D25" s="5">
        <v>141.5936279971871</v>
      </c>
      <c r="E25" s="5">
        <v>8147.937705</v>
      </c>
      <c r="F25" s="3" t="s">
        <v>11</v>
      </c>
      <c r="G25" s="5">
        <v>1414.4070784313726</v>
      </c>
    </row>
    <row r="26">
      <c r="A26" s="24" t="s">
        <v>4</v>
      </c>
      <c r="B26" s="5">
        <v>732.5</v>
      </c>
      <c r="C26" s="5">
        <v>4268.17</v>
      </c>
      <c r="D26" s="5">
        <v>1925.909199919479</v>
      </c>
      <c r="E26" s="5">
        <v>37037.37419</v>
      </c>
      <c r="F26" s="3" t="s">
        <v>12</v>
      </c>
      <c r="G26" s="5">
        <v>64.66974689419796</v>
      </c>
    </row>
    <row r="27">
      <c r="A27" s="24" t="s">
        <v>4</v>
      </c>
      <c r="B27" s="5">
        <v>483.3</v>
      </c>
      <c r="C27" s="5">
        <v>4742.03</v>
      </c>
      <c r="D27" s="5">
        <v>1888.8319372656044</v>
      </c>
      <c r="E27" s="5">
        <v>42107.51727</v>
      </c>
      <c r="F27" s="3" t="s">
        <v>13</v>
      </c>
      <c r="G27" s="5">
        <v>82.1951303538175</v>
      </c>
    </row>
    <row r="28">
      <c r="A28" s="24" t="s">
        <v>4</v>
      </c>
      <c r="B28" s="5">
        <v>363.7</v>
      </c>
      <c r="C28" s="5">
        <v>4174.42</v>
      </c>
      <c r="D28" s="5">
        <v>1088.29393307128</v>
      </c>
      <c r="E28" s="5">
        <v>38761.81815</v>
      </c>
      <c r="F28" s="3" t="s">
        <v>14</v>
      </c>
      <c r="G28" s="5">
        <v>127.77368078086336</v>
      </c>
    </row>
    <row r="29">
      <c r="A29" s="24" t="s">
        <v>4</v>
      </c>
      <c r="B29" s="5">
        <v>476.6</v>
      </c>
      <c r="C29" s="5">
        <v>464.9</v>
      </c>
      <c r="D29" s="5">
        <v>309.4131073062212</v>
      </c>
      <c r="E29" s="5">
        <v>8704.898413</v>
      </c>
      <c r="F29" s="3" t="s">
        <v>15</v>
      </c>
      <c r="G29" s="5">
        <v>145.2902003776752</v>
      </c>
    </row>
    <row r="30">
      <c r="A30" s="24" t="s">
        <v>4</v>
      </c>
      <c r="B30" s="5">
        <v>725.8</v>
      </c>
      <c r="C30" s="5">
        <v>4066.09</v>
      </c>
      <c r="D30" s="5">
        <v>2178.506784834542</v>
      </c>
      <c r="E30" s="5">
        <v>41064.13343</v>
      </c>
      <c r="F30" s="3" t="s">
        <v>16</v>
      </c>
      <c r="G30" s="5">
        <v>66.29780035822542</v>
      </c>
    </row>
    <row r="31">
      <c r="A31" s="24" t="s">
        <v>4</v>
      </c>
      <c r="B31" s="5">
        <v>1980.9</v>
      </c>
      <c r="C31" s="5">
        <v>9877.87</v>
      </c>
      <c r="D31" s="5">
        <v>2591.3999708410533</v>
      </c>
      <c r="E31" s="5">
        <v>57951.58408</v>
      </c>
      <c r="F31" s="3" t="s">
        <v>17</v>
      </c>
      <c r="G31" s="5">
        <v>323.01299560805694</v>
      </c>
    </row>
    <row r="32">
      <c r="A32" s="24" t="s">
        <v>5</v>
      </c>
      <c r="B32" s="5">
        <v>1126.4</v>
      </c>
      <c r="C32" s="5">
        <v>5308.78</v>
      </c>
      <c r="D32" s="5">
        <v>2635.624764766619</v>
      </c>
      <c r="E32" s="5">
        <v>54027.96682</v>
      </c>
      <c r="F32" s="3" t="s">
        <v>8</v>
      </c>
      <c r="G32" s="5">
        <v>24.583729048295453</v>
      </c>
    </row>
    <row r="33">
      <c r="A33" s="24" t="s">
        <v>5</v>
      </c>
      <c r="B33" s="5">
        <v>140.9</v>
      </c>
      <c r="C33" s="5">
        <v>935.3</v>
      </c>
      <c r="D33" s="5">
        <v>595.0740140428609</v>
      </c>
      <c r="E33" s="5">
        <v>9925.386238</v>
      </c>
      <c r="F33" s="3" t="s">
        <v>9</v>
      </c>
      <c r="G33" s="5">
        <v>207.82860397444995</v>
      </c>
    </row>
    <row r="34">
      <c r="A34" s="24" t="s">
        <v>5</v>
      </c>
      <c r="B34" s="5">
        <v>606.3</v>
      </c>
      <c r="C34" s="5">
        <v>4845.59</v>
      </c>
      <c r="D34" s="5">
        <v>2188.756028059125</v>
      </c>
      <c r="E34" s="5">
        <v>45148.55271</v>
      </c>
      <c r="F34" s="3" t="s">
        <v>10</v>
      </c>
      <c r="G34" s="5">
        <v>36.73049035131123</v>
      </c>
    </row>
    <row r="35">
      <c r="A35" s="24" t="s">
        <v>5</v>
      </c>
      <c r="B35" s="5">
        <v>160.8</v>
      </c>
      <c r="C35" s="5">
        <v>437.26</v>
      </c>
      <c r="D35" s="5">
        <v>154.96998402153633</v>
      </c>
      <c r="E35" s="5">
        <v>8879.438667</v>
      </c>
      <c r="F35" s="3" t="s">
        <v>11</v>
      </c>
      <c r="G35" s="5">
        <v>1420.8101368159203</v>
      </c>
    </row>
    <row r="36">
      <c r="A36" s="24" t="s">
        <v>5</v>
      </c>
      <c r="B36" s="5">
        <v>758.7</v>
      </c>
      <c r="C36" s="5">
        <v>4424.51</v>
      </c>
      <c r="D36" s="5">
        <v>2020.422010966808</v>
      </c>
      <c r="E36" s="5">
        <v>38812.16103</v>
      </c>
      <c r="F36" s="3" t="s">
        <v>12</v>
      </c>
      <c r="G36" s="5">
        <v>64.84204863582444</v>
      </c>
    </row>
    <row r="37">
      <c r="A37" s="24" t="s">
        <v>5</v>
      </c>
      <c r="B37" s="5">
        <v>512.5</v>
      </c>
      <c r="C37" s="5">
        <v>5052.67</v>
      </c>
      <c r="D37" s="5">
        <v>1987.7884795966252</v>
      </c>
      <c r="E37" s="5">
        <v>44552.81937</v>
      </c>
      <c r="F37" s="3" t="s">
        <v>13</v>
      </c>
      <c r="G37" s="5">
        <v>82.66492390243903</v>
      </c>
    </row>
    <row r="38">
      <c r="A38" s="24" t="s">
        <v>5</v>
      </c>
      <c r="B38" s="5">
        <v>356.0</v>
      </c>
      <c r="C38" s="5">
        <v>4121.04</v>
      </c>
      <c r="D38" s="5">
        <v>1080.446620199561</v>
      </c>
      <c r="E38" s="5">
        <v>38386.51115</v>
      </c>
      <c r="F38" s="3" t="s">
        <v>14</v>
      </c>
      <c r="G38" s="5">
        <v>127.49166235955056</v>
      </c>
    </row>
    <row r="39">
      <c r="A39" s="24" t="s">
        <v>5</v>
      </c>
      <c r="B39" s="5">
        <v>457.1</v>
      </c>
      <c r="C39" s="5">
        <v>579.67</v>
      </c>
      <c r="D39" s="5">
        <v>381.25289496472004</v>
      </c>
      <c r="E39" s="5">
        <v>10720.33259</v>
      </c>
      <c r="F39" s="3" t="s">
        <v>15</v>
      </c>
      <c r="G39" s="5">
        <v>145.54212207394443</v>
      </c>
    </row>
    <row r="40">
      <c r="A40" s="24" t="s">
        <v>5</v>
      </c>
      <c r="B40" s="5">
        <v>695.9</v>
      </c>
      <c r="C40" s="5">
        <v>3978.62</v>
      </c>
      <c r="D40" s="5">
        <v>2168.600832578929</v>
      </c>
      <c r="E40" s="5">
        <v>40361.41738</v>
      </c>
      <c r="F40" s="3" t="s">
        <v>16</v>
      </c>
      <c r="G40" s="5">
        <v>66.72410317574364</v>
      </c>
    </row>
    <row r="41">
      <c r="A41" s="24" t="s">
        <v>5</v>
      </c>
      <c r="B41" s="5">
        <v>1989.5</v>
      </c>
      <c r="C41" s="5">
        <v>10209.63</v>
      </c>
      <c r="D41" s="5">
        <v>2681.044666876552</v>
      </c>
      <c r="E41" s="5">
        <v>60062.22231</v>
      </c>
      <c r="F41" s="3" t="s">
        <v>17</v>
      </c>
      <c r="G41" s="5">
        <v>325.0831500376979</v>
      </c>
    </row>
    <row r="42">
      <c r="A42" s="24" t="s">
        <v>6</v>
      </c>
      <c r="B42" s="5">
        <v>1078.0</v>
      </c>
      <c r="C42" s="5">
        <v>5425.34</v>
      </c>
      <c r="D42" s="5">
        <v>2793.7480523187846</v>
      </c>
      <c r="E42" s="5">
        <v>57354.96405</v>
      </c>
      <c r="F42" s="3" t="s">
        <v>8</v>
      </c>
      <c r="G42" s="4">
        <v>24.897793042671612</v>
      </c>
    </row>
    <row r="43">
      <c r="A43" s="24" t="s">
        <v>6</v>
      </c>
      <c r="B43" s="5">
        <v>134.5</v>
      </c>
      <c r="C43" s="5">
        <v>848.39</v>
      </c>
      <c r="D43" s="5">
        <v>534.3165040747592</v>
      </c>
      <c r="E43" s="5">
        <v>9001.234249</v>
      </c>
      <c r="F43" s="3" t="s">
        <v>9</v>
      </c>
      <c r="G43" s="4">
        <v>209.49744907063197</v>
      </c>
    </row>
    <row r="44">
      <c r="A44" s="24" t="s">
        <v>6</v>
      </c>
      <c r="B44" s="5">
        <v>613.1</v>
      </c>
      <c r="C44" s="5">
        <v>4994.9</v>
      </c>
      <c r="D44" s="5">
        <v>2252.8503169736973</v>
      </c>
      <c r="E44" s="5">
        <v>46313.17137</v>
      </c>
      <c r="F44" s="3" t="s">
        <v>10</v>
      </c>
      <c r="G44" s="4">
        <v>37.07279008318382</v>
      </c>
    </row>
    <row r="45">
      <c r="A45" s="24" t="s">
        <v>6</v>
      </c>
      <c r="B45" s="5">
        <v>177.6</v>
      </c>
      <c r="C45" s="5">
        <v>501.06</v>
      </c>
      <c r="D45" s="5">
        <v>173.61173196188622</v>
      </c>
      <c r="E45" s="5">
        <v>9976.677137</v>
      </c>
      <c r="F45" s="3" t="s">
        <v>11</v>
      </c>
      <c r="G45" s="4">
        <v>1427.3172077702702</v>
      </c>
    </row>
    <row r="46">
      <c r="A46" s="24" t="s">
        <v>6</v>
      </c>
      <c r="B46" s="5">
        <v>791.0</v>
      </c>
      <c r="C46" s="5">
        <v>4690.07</v>
      </c>
      <c r="D46" s="5">
        <v>2157.7186728231</v>
      </c>
      <c r="E46" s="5">
        <v>41631.09074</v>
      </c>
      <c r="F46" s="3" t="s">
        <v>12</v>
      </c>
      <c r="G46" s="4">
        <v>64.9934422250316</v>
      </c>
    </row>
    <row r="47">
      <c r="A47" s="24" t="s">
        <v>6</v>
      </c>
      <c r="B47" s="5">
        <v>559.5</v>
      </c>
      <c r="C47" s="5">
        <v>5472.2</v>
      </c>
      <c r="D47" s="5">
        <v>2134.5941738070223</v>
      </c>
      <c r="E47" s="5">
        <v>47810.50767</v>
      </c>
      <c r="F47" s="3" t="s">
        <v>13</v>
      </c>
      <c r="G47" s="4">
        <v>83.13060411081322</v>
      </c>
    </row>
    <row r="48">
      <c r="A48" s="24" t="s">
        <v>6</v>
      </c>
      <c r="B48" s="5">
        <v>366.5</v>
      </c>
      <c r="C48" s="5">
        <v>4266.59</v>
      </c>
      <c r="D48" s="5">
        <v>1103.3829540375225</v>
      </c>
      <c r="E48" s="5">
        <v>39159.42356</v>
      </c>
      <c r="F48" s="3" t="s">
        <v>14</v>
      </c>
      <c r="G48" s="4">
        <v>127.19769413369713</v>
      </c>
    </row>
    <row r="49">
      <c r="A49" s="24" t="s">
        <v>6</v>
      </c>
      <c r="B49" s="5">
        <v>421.2</v>
      </c>
      <c r="C49" s="5">
        <v>609.01</v>
      </c>
      <c r="D49" s="5">
        <v>404.4908210326762</v>
      </c>
      <c r="E49" s="5">
        <v>11370.81346</v>
      </c>
      <c r="F49" s="3" t="s">
        <v>15</v>
      </c>
      <c r="G49" s="4">
        <v>145.7444135802469</v>
      </c>
    </row>
    <row r="50">
      <c r="A50" s="24" t="s">
        <v>6</v>
      </c>
      <c r="B50" s="5">
        <v>743.1</v>
      </c>
      <c r="C50" s="5">
        <v>4315.43</v>
      </c>
      <c r="D50" s="5">
        <v>2304.3362921600624</v>
      </c>
      <c r="E50" s="5">
        <v>43043.22782</v>
      </c>
      <c r="F50" s="3" t="s">
        <v>16</v>
      </c>
      <c r="G50" s="4">
        <v>67.14054299555914</v>
      </c>
    </row>
    <row r="51">
      <c r="A51" s="24" t="s">
        <v>6</v>
      </c>
      <c r="B51" s="5">
        <v>2086.5</v>
      </c>
      <c r="C51" s="5">
        <v>10623.85</v>
      </c>
      <c r="D51" s="5">
        <v>2799.8409296268787</v>
      </c>
      <c r="E51" s="5">
        <v>62996.47129</v>
      </c>
      <c r="F51" s="3" t="s">
        <v>17</v>
      </c>
      <c r="G51" s="4">
        <v>327.0986820033549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5.86"/>
    <col customWidth="1" min="22" max="22" width="15.86"/>
  </cols>
  <sheetData>
    <row r="1">
      <c r="A1" s="1" t="s">
        <v>20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21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3"/>
      <c r="M1" s="1" t="s">
        <v>20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21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</row>
    <row r="2">
      <c r="A2" s="9" t="s">
        <v>2</v>
      </c>
      <c r="B2" s="5">
        <v>1467483.71</v>
      </c>
      <c r="C2" s="5">
        <v>2455993.63</v>
      </c>
      <c r="D2" s="5">
        <v>1803533.21</v>
      </c>
      <c r="E2" s="5">
        <v>1.047568292E7</v>
      </c>
      <c r="F2" s="5">
        <v>2852165.76</v>
      </c>
      <c r="G2" s="5">
        <v>3883920.16</v>
      </c>
      <c r="H2" s="5">
        <v>4850413.54</v>
      </c>
      <c r="I2" s="5">
        <v>2059241.97</v>
      </c>
      <c r="J2" s="5">
        <v>3063803.24</v>
      </c>
      <c r="K2" s="5">
        <v>1.75271637E7</v>
      </c>
      <c r="L2" s="10"/>
      <c r="M2" s="10" t="s">
        <v>2</v>
      </c>
      <c r="N2" s="4">
        <v>227833.1863856</v>
      </c>
      <c r="O2" s="4">
        <v>375367.0161748</v>
      </c>
      <c r="P2" s="4">
        <v>290193.365885</v>
      </c>
      <c r="Q2" s="4">
        <v>888529.3506716</v>
      </c>
      <c r="R2" s="4">
        <v>527844.0398656</v>
      </c>
      <c r="S2" s="4">
        <v>649609.2727255999</v>
      </c>
      <c r="T2" s="4">
        <v>722253.7982528</v>
      </c>
      <c r="U2" s="4">
        <v>266031.772146</v>
      </c>
      <c r="V2" s="4">
        <v>533135.0695392</v>
      </c>
      <c r="W2" s="4">
        <v>4316941.943421999</v>
      </c>
    </row>
    <row r="3">
      <c r="A3" s="9" t="s">
        <v>3</v>
      </c>
      <c r="B3" s="5">
        <v>1351693.98</v>
      </c>
      <c r="C3" s="5">
        <v>1802214.37</v>
      </c>
      <c r="D3" s="5">
        <v>1556129.52</v>
      </c>
      <c r="E3" s="5">
        <v>1.106155308E7</v>
      </c>
      <c r="F3" s="5">
        <v>2438207.9</v>
      </c>
      <c r="G3" s="5">
        <v>3356235.7</v>
      </c>
      <c r="H3" s="5">
        <v>4389475.62</v>
      </c>
      <c r="I3" s="5">
        <v>1363481.06</v>
      </c>
      <c r="J3" s="5">
        <v>2928591.0</v>
      </c>
      <c r="K3" s="5">
        <v>1.822470444E7</v>
      </c>
      <c r="L3" s="10"/>
      <c r="M3" s="10" t="s">
        <v>3</v>
      </c>
      <c r="N3" s="4">
        <v>216324.295856</v>
      </c>
      <c r="O3" s="4">
        <v>292509.961319</v>
      </c>
      <c r="P3" s="4">
        <v>259674.174936</v>
      </c>
      <c r="Q3" s="4">
        <v>952635.187312</v>
      </c>
      <c r="R3" s="4">
        <v>448244.13593</v>
      </c>
      <c r="S3" s="4">
        <v>562715.61946</v>
      </c>
      <c r="T3" s="4">
        <v>650414.6517180001</v>
      </c>
      <c r="U3" s="4">
        <v>187183.93764999998</v>
      </c>
      <c r="V3" s="4">
        <v>503771.45420000004</v>
      </c>
      <c r="W3" s="4">
        <v>4501253.018524</v>
      </c>
    </row>
    <row r="4">
      <c r="A4" s="9" t="s">
        <v>4</v>
      </c>
      <c r="B4" s="5">
        <v>1208846.99</v>
      </c>
      <c r="C4" s="5">
        <v>1795700.17</v>
      </c>
      <c r="D4" s="5">
        <v>1528243.21</v>
      </c>
      <c r="E4" s="5">
        <v>1.123327654E7</v>
      </c>
      <c r="F4" s="5">
        <v>2471285.61</v>
      </c>
      <c r="G4" s="5">
        <v>3467498.0</v>
      </c>
      <c r="H4" s="5">
        <v>4922538.14</v>
      </c>
      <c r="I4" s="5">
        <v>1276786.98</v>
      </c>
      <c r="J4" s="5">
        <v>2694283.21</v>
      </c>
      <c r="K4" s="5">
        <v>1.871496054E7</v>
      </c>
      <c r="L4" s="10"/>
      <c r="M4" s="10" t="s">
        <v>4</v>
      </c>
      <c r="N4" s="4">
        <v>196695.55567</v>
      </c>
      <c r="O4" s="4">
        <v>296990.939557</v>
      </c>
      <c r="P4" s="4">
        <v>260005.847268</v>
      </c>
      <c r="Q4" s="4">
        <v>976092.484392</v>
      </c>
      <c r="R4" s="4">
        <v>456116.49525000004</v>
      </c>
      <c r="S4" s="4">
        <v>584377.7192</v>
      </c>
      <c r="T4" s="4">
        <v>718637.489862</v>
      </c>
      <c r="U4" s="4">
        <v>181486.675706</v>
      </c>
      <c r="V4" s="4">
        <v>458474.90422699996</v>
      </c>
      <c r="W4" s="4">
        <v>4667813.08247</v>
      </c>
    </row>
    <row r="5">
      <c r="A5" s="9" t="s">
        <v>5</v>
      </c>
      <c r="B5" s="5">
        <v>1329188.48</v>
      </c>
      <c r="C5" s="5">
        <v>2062831.05</v>
      </c>
      <c r="D5" s="5">
        <v>1649878.05</v>
      </c>
      <c r="E5" s="5">
        <v>1.231040937E7</v>
      </c>
      <c r="F5" s="5">
        <v>2595151.05</v>
      </c>
      <c r="G5" s="5">
        <v>3682602.48</v>
      </c>
      <c r="H5" s="5">
        <v>4866864.41</v>
      </c>
      <c r="I5" s="5">
        <v>1574199.39</v>
      </c>
      <c r="J5" s="5">
        <v>2666229.18</v>
      </c>
      <c r="K5" s="5">
        <v>1.951935369E7</v>
      </c>
      <c r="L5" s="10"/>
      <c r="M5" s="10" t="s">
        <v>5</v>
      </c>
      <c r="N5" s="4">
        <v>214902.85649800004</v>
      </c>
      <c r="O5" s="4">
        <v>348306.552335</v>
      </c>
      <c r="P5" s="4">
        <v>280685.620065</v>
      </c>
      <c r="Q5" s="4">
        <v>1082635.276755</v>
      </c>
      <c r="R5" s="4">
        <v>475791.66919499997</v>
      </c>
      <c r="S5" s="4">
        <v>623556.757636</v>
      </c>
      <c r="T5" s="4">
        <v>708756.3237800001</v>
      </c>
      <c r="U5" s="4">
        <v>206077.90680599998</v>
      </c>
      <c r="V5" s="4">
        <v>453221.577494</v>
      </c>
      <c r="W5" s="4">
        <v>4836605.5</v>
      </c>
    </row>
    <row r="6">
      <c r="A6" s="9" t="s">
        <v>6</v>
      </c>
      <c r="B6" s="5">
        <v>1432881.17</v>
      </c>
      <c r="C6" s="5">
        <v>1885482.53</v>
      </c>
      <c r="D6" s="5">
        <v>1716262.62</v>
      </c>
      <c r="E6" s="5">
        <v>1.389481755E7</v>
      </c>
      <c r="F6" s="5">
        <v>2787863.96</v>
      </c>
      <c r="G6" s="5">
        <v>3963767.53</v>
      </c>
      <c r="H6" s="5">
        <v>4954806.62</v>
      </c>
      <c r="I6" s="5">
        <v>1669583.09</v>
      </c>
      <c r="J6" s="5">
        <v>2860667.73</v>
      </c>
      <c r="K6" s="5">
        <v>2.058015978E7</v>
      </c>
      <c r="L6" s="10"/>
      <c r="M6" s="10" t="s">
        <v>6</v>
      </c>
      <c r="N6" s="4">
        <v>229369.354296</v>
      </c>
      <c r="O6" s="4">
        <v>319424.74010299996</v>
      </c>
      <c r="P6" s="4">
        <v>291433.511188</v>
      </c>
      <c r="Q6" s="4">
        <v>1244663.287525</v>
      </c>
      <c r="R6" s="4">
        <v>505560.858596</v>
      </c>
      <c r="S6" s="4">
        <v>677020.304879</v>
      </c>
      <c r="T6" s="4">
        <v>729517.0472899999</v>
      </c>
      <c r="U6" s="4">
        <v>209161.644898</v>
      </c>
      <c r="V6" s="4">
        <v>490673.3004</v>
      </c>
      <c r="W6" s="4">
        <v>5074304.664742</v>
      </c>
    </row>
    <row r="7">
      <c r="B7" s="8" t="s">
        <v>19</v>
      </c>
      <c r="L7" s="3"/>
      <c r="M7" s="3"/>
      <c r="N7" s="8" t="s">
        <v>18</v>
      </c>
    </row>
  </sheetData>
  <mergeCells count="2">
    <mergeCell ref="B7:K7"/>
    <mergeCell ref="N7:W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5.86"/>
  </cols>
  <sheetData>
    <row r="1">
      <c r="A1" s="1" t="s">
        <v>20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21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>
      <c r="A2" s="9" t="s">
        <v>2</v>
      </c>
      <c r="B2" s="5">
        <v>25783.7087</v>
      </c>
      <c r="C2" s="5">
        <v>32659.6142</v>
      </c>
      <c r="D2" s="5">
        <v>17853.7203</v>
      </c>
      <c r="E2" s="5">
        <v>200772.2038</v>
      </c>
      <c r="F2" s="5">
        <v>53134.7509</v>
      </c>
      <c r="G2" s="5">
        <v>44216.0575</v>
      </c>
      <c r="H2" s="5">
        <v>46903.4666</v>
      </c>
      <c r="I2" s="5">
        <v>84696.5047</v>
      </c>
      <c r="J2" s="5">
        <v>59182.8586</v>
      </c>
      <c r="K2" s="5">
        <v>647789.0</v>
      </c>
    </row>
    <row r="3">
      <c r="A3" s="9" t="s">
        <v>3</v>
      </c>
      <c r="B3" s="5">
        <v>24046.2059</v>
      </c>
      <c r="C3" s="5">
        <v>24617.7017</v>
      </c>
      <c r="D3" s="5">
        <v>17937.6419</v>
      </c>
      <c r="E3" s="5">
        <v>214471.4957</v>
      </c>
      <c r="F3" s="5">
        <v>45647.4716</v>
      </c>
      <c r="G3" s="5">
        <v>37020.0732</v>
      </c>
      <c r="H3" s="5">
        <v>42106.1033</v>
      </c>
      <c r="I3" s="5">
        <v>66418.3268</v>
      </c>
      <c r="J3" s="5">
        <v>53862.1855</v>
      </c>
      <c r="K3" s="5">
        <v>633829.639</v>
      </c>
    </row>
    <row r="4">
      <c r="A4" s="9" t="s">
        <v>4</v>
      </c>
      <c r="B4" s="5">
        <v>26382.9471</v>
      </c>
      <c r="C4" s="5">
        <v>24224.7469</v>
      </c>
      <c r="D4" s="5">
        <v>17782.7755</v>
      </c>
      <c r="E4" s="5">
        <v>216404.283</v>
      </c>
      <c r="F4" s="5">
        <v>47370.5896</v>
      </c>
      <c r="G4" s="5">
        <v>39724.9065</v>
      </c>
      <c r="H4" s="5">
        <v>46471.2877</v>
      </c>
      <c r="I4" s="5">
        <v>69245.3095</v>
      </c>
      <c r="J4" s="5">
        <v>48118.9435</v>
      </c>
      <c r="K4" s="5">
        <v>639856.443</v>
      </c>
    </row>
    <row r="5">
      <c r="A5" s="9" t="s">
        <v>5</v>
      </c>
      <c r="B5" s="5">
        <v>27691.1124</v>
      </c>
      <c r="C5" s="5">
        <v>29283.0503</v>
      </c>
      <c r="D5" s="5">
        <v>22269.6963</v>
      </c>
      <c r="E5" s="5">
        <v>228466.27</v>
      </c>
      <c r="F5" s="5">
        <v>49195.6623</v>
      </c>
      <c r="G5" s="5">
        <v>42365.7735</v>
      </c>
      <c r="H5" s="5">
        <v>45387.0318</v>
      </c>
      <c r="I5" s="5">
        <v>66527.304</v>
      </c>
      <c r="J5" s="5">
        <v>46433.3034</v>
      </c>
      <c r="K5" s="5">
        <v>646752.927</v>
      </c>
    </row>
    <row r="6">
      <c r="A6" s="9" t="s">
        <v>6</v>
      </c>
      <c r="B6" s="5">
        <v>26839.8209</v>
      </c>
      <c r="C6" s="5">
        <v>28177.4069</v>
      </c>
      <c r="D6" s="5">
        <v>22729.3276</v>
      </c>
      <c r="E6" s="5">
        <v>253491.5361</v>
      </c>
      <c r="F6" s="5">
        <v>51409.8128</v>
      </c>
      <c r="G6" s="5">
        <v>46511.573</v>
      </c>
      <c r="H6" s="5">
        <v>46617.9549</v>
      </c>
      <c r="I6" s="5">
        <v>61387.547</v>
      </c>
      <c r="J6" s="5">
        <v>49892.1375</v>
      </c>
      <c r="K6" s="5">
        <v>682491.4</v>
      </c>
    </row>
    <row r="7">
      <c r="B7" s="6" t="s">
        <v>22</v>
      </c>
    </row>
  </sheetData>
  <mergeCells count="1">
    <mergeCell ref="B7:K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5.86"/>
  </cols>
  <sheetData>
    <row r="1">
      <c r="A1" s="1" t="s">
        <v>20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21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>
      <c r="A2" s="9" t="s">
        <v>2</v>
      </c>
      <c r="B2" s="5">
        <v>69447.64965</v>
      </c>
      <c r="C2" s="5">
        <v>136502.1768</v>
      </c>
      <c r="D2" s="5">
        <v>87477.49156</v>
      </c>
      <c r="E2" s="5">
        <v>187752.8011</v>
      </c>
      <c r="F2" s="5">
        <v>144399.9723</v>
      </c>
      <c r="G2" s="5">
        <v>177540.5704</v>
      </c>
      <c r="H2" s="5">
        <v>149953.537</v>
      </c>
      <c r="I2" s="5">
        <v>74666.5334</v>
      </c>
      <c r="J2" s="5">
        <v>168858.6843</v>
      </c>
      <c r="K2" s="5">
        <v>793646.4668</v>
      </c>
    </row>
    <row r="3">
      <c r="A3" s="9" t="s">
        <v>3</v>
      </c>
      <c r="B3" s="5">
        <v>66300.21102</v>
      </c>
      <c r="C3" s="5">
        <v>108035.845</v>
      </c>
      <c r="D3" s="5">
        <v>75541.9003</v>
      </c>
      <c r="E3" s="5">
        <v>197253.746</v>
      </c>
      <c r="F3" s="5">
        <v>122934.2182</v>
      </c>
      <c r="G3" s="5">
        <v>150468.395</v>
      </c>
      <c r="H3" s="5">
        <v>130294.6534</v>
      </c>
      <c r="I3" s="5">
        <v>48501.11467</v>
      </c>
      <c r="J3" s="5">
        <v>159978.7597</v>
      </c>
      <c r="K3" s="5">
        <v>822075.2676</v>
      </c>
    </row>
    <row r="4">
      <c r="A4" s="9" t="s">
        <v>4</v>
      </c>
      <c r="B4" s="5">
        <v>59098.68549</v>
      </c>
      <c r="C4" s="5">
        <v>107382.207</v>
      </c>
      <c r="D4" s="5">
        <v>74421.96731</v>
      </c>
      <c r="E4" s="5">
        <v>200271.0297</v>
      </c>
      <c r="F4" s="5">
        <v>124548.0605</v>
      </c>
      <c r="G4" s="5">
        <v>155252.7873</v>
      </c>
      <c r="H4" s="5">
        <v>139055.3216</v>
      </c>
      <c r="I4" s="5">
        <v>44954.69236</v>
      </c>
      <c r="J4" s="5">
        <v>144430.2079</v>
      </c>
      <c r="K4" s="5">
        <v>837055.8674</v>
      </c>
    </row>
    <row r="5">
      <c r="A5" s="9" t="s">
        <v>5</v>
      </c>
      <c r="B5" s="5">
        <v>64793.48509</v>
      </c>
      <c r="C5" s="5">
        <v>123673.4016</v>
      </c>
      <c r="D5" s="5">
        <v>80394.08217</v>
      </c>
      <c r="E5" s="5">
        <v>220182.9242</v>
      </c>
      <c r="F5" s="5">
        <v>131008.3023</v>
      </c>
      <c r="G5" s="5">
        <v>164320.3834</v>
      </c>
      <c r="H5" s="5">
        <v>137747.9357</v>
      </c>
      <c r="I5" s="5">
        <v>55488.35538</v>
      </c>
      <c r="J5" s="5">
        <v>144697.9457</v>
      </c>
      <c r="K5" s="5">
        <v>871562.4457</v>
      </c>
    </row>
    <row r="6">
      <c r="A6" s="9" t="s">
        <v>6</v>
      </c>
      <c r="B6" s="5">
        <v>69558.16082</v>
      </c>
      <c r="C6" s="5">
        <v>111937.9446</v>
      </c>
      <c r="D6" s="5">
        <v>83519.44689</v>
      </c>
      <c r="E6" s="5">
        <v>247799.0125</v>
      </c>
      <c r="F6" s="5">
        <v>140237.5639</v>
      </c>
      <c r="G6" s="5">
        <v>177450.1032</v>
      </c>
      <c r="H6" s="5">
        <v>140347.7675</v>
      </c>
      <c r="I6" s="5">
        <v>58952.27751</v>
      </c>
      <c r="J6" s="5">
        <v>154714.3899</v>
      </c>
      <c r="K6" s="5">
        <v>915824.2779</v>
      </c>
    </row>
    <row r="7">
      <c r="B7" s="6" t="s">
        <v>23</v>
      </c>
    </row>
  </sheetData>
  <mergeCells count="1">
    <mergeCell ref="B7:K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5.86"/>
  </cols>
  <sheetData>
    <row r="1">
      <c r="A1" s="1" t="s">
        <v>20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21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>
      <c r="A2" s="9" t="s">
        <v>2</v>
      </c>
      <c r="B2" s="4">
        <f>(healthgdp!$B2/100)*totalgdp!$B2</f>
        <v>132601.828</v>
      </c>
      <c r="C2" s="4">
        <f>(healthgdp!$B3/100)*totalgdp!$B3</f>
        <v>206205.2252</v>
      </c>
      <c r="D2" s="4">
        <f>(healthgdp!$B4/100)*totalgdp!$B4</f>
        <v>184862.154</v>
      </c>
      <c r="E2" s="4">
        <f>(healthgdp!$B5/100)*totalgdp!$B5</f>
        <v>500004.3458</v>
      </c>
      <c r="F2" s="4">
        <f>(healthgdp!$B6/100)*totalgdp!$B6</f>
        <v>330309.3167</v>
      </c>
      <c r="G2" s="4">
        <f>(healthgdp!$B7/100)*totalgdp!$B7</f>
        <v>427852.6448</v>
      </c>
      <c r="H2" s="4">
        <f>(healthgdp!$B8/100)*totalgdp!$B8</f>
        <v>525396.7947</v>
      </c>
      <c r="I2" s="4">
        <f>(healthgdp!$B9/100)*totalgdp!$B9</f>
        <v>106668.734</v>
      </c>
      <c r="J2" s="4">
        <f>(healthgdp!$B10/100)*totalgdp!$B10</f>
        <v>305093.5266</v>
      </c>
      <c r="K2" s="4">
        <f>(healthgdp!$B11/100)*totalgdp!$B11</f>
        <v>2875506.477</v>
      </c>
    </row>
    <row r="3">
      <c r="A3" s="9" t="s">
        <v>3</v>
      </c>
      <c r="B3" s="4">
        <f>(healthgdp!$C2/100)*totalgdp!$C2</f>
        <v>125977.8789</v>
      </c>
      <c r="C3" s="4">
        <f>(healthgdp!$C3/100)*totalgdp!$C3</f>
        <v>159856.4146</v>
      </c>
      <c r="D3" s="4">
        <f>(healthgdp!$C4/100)*totalgdp!$C4</f>
        <v>166194.6327</v>
      </c>
      <c r="E3" s="4">
        <f>(healthgdp!$C5/100)*totalgdp!$C5</f>
        <v>540909.9456</v>
      </c>
      <c r="F3" s="4">
        <f>(healthgdp!$C6/100)*totalgdp!$C6</f>
        <v>279662.4461</v>
      </c>
      <c r="G3" s="4">
        <f>(healthgdp!$C7/100)*totalgdp!$C7</f>
        <v>375227.1513</v>
      </c>
      <c r="H3" s="4">
        <f>(healthgdp!$C8/100)*totalgdp!$C8</f>
        <v>478013.895</v>
      </c>
      <c r="I3" s="4">
        <f>(healthgdp!$C9/100)*totalgdp!$C9</f>
        <v>72264.49618</v>
      </c>
      <c r="J3" s="4">
        <f>(healthgdp!$C10/100)*totalgdp!$C10</f>
        <v>289930.509</v>
      </c>
      <c r="K3" s="4">
        <f>(healthgdp!$C11/100)*totalgdp!$C11</f>
        <v>3045348.112</v>
      </c>
    </row>
    <row r="4">
      <c r="A4" s="9" t="s">
        <v>4</v>
      </c>
      <c r="B4" s="4">
        <f>(healthgdp!$D2/100)*totalgdp!$D2</f>
        <v>111213.9231</v>
      </c>
      <c r="C4" s="4">
        <f>(healthgdp!$D3/100)*totalgdp!$D3</f>
        <v>165383.9857</v>
      </c>
      <c r="D4" s="4">
        <f>(healthgdp!$D4/100)*totalgdp!$D4</f>
        <v>167801.1045</v>
      </c>
      <c r="E4" s="4">
        <f>(healthgdp!$D5/100)*totalgdp!$D5</f>
        <v>559417.1717</v>
      </c>
      <c r="F4" s="4">
        <f>(healthgdp!$D6/100)*totalgdp!$D6</f>
        <v>284197.8452</v>
      </c>
      <c r="G4" s="4">
        <f>(healthgdp!$D7/100)*totalgdp!$D7</f>
        <v>389400.0254</v>
      </c>
      <c r="H4" s="4">
        <f>(healthgdp!$D8/100)*totalgdp!$D8</f>
        <v>533110.8806</v>
      </c>
      <c r="I4" s="4">
        <f>(healthgdp!$D9/100)*totalgdp!$D9</f>
        <v>67286.67385</v>
      </c>
      <c r="J4" s="4">
        <f>(healthgdp!$D10/100)*totalgdp!$D10</f>
        <v>265925.7528</v>
      </c>
      <c r="K4" s="4">
        <f>(healthgdp!$D11/100)*totalgdp!$D11</f>
        <v>3190900.772</v>
      </c>
    </row>
    <row r="5">
      <c r="A5" s="9" t="s">
        <v>5</v>
      </c>
      <c r="B5" s="4">
        <f>(healthgdp!$E2/100)*totalgdp!$E2</f>
        <v>122418.259</v>
      </c>
      <c r="C5" s="4">
        <f>(healthgdp!$E3/100)*totalgdp!$E3</f>
        <v>195350.1004</v>
      </c>
      <c r="D5" s="4">
        <f>(healthgdp!$E4/100)*totalgdp!$E4</f>
        <v>178021.8416</v>
      </c>
      <c r="E5" s="4">
        <f>(healthgdp!$E5/100)*totalgdp!$E5</f>
        <v>633986.0826</v>
      </c>
      <c r="F5" s="4">
        <f>(healthgdp!$E6/100)*totalgdp!$E6</f>
        <v>295587.7046</v>
      </c>
      <c r="G5" s="4">
        <f>(healthgdp!$E7/100)*totalgdp!$E7</f>
        <v>416870.6007</v>
      </c>
      <c r="H5" s="4">
        <f>(healthgdp!$E8/100)*totalgdp!$E8</f>
        <v>525621.3563</v>
      </c>
      <c r="I5" s="4">
        <f>(healthgdp!$E9/100)*totalgdp!$E9</f>
        <v>84062.24743</v>
      </c>
      <c r="J5" s="4">
        <f>(healthgdp!$E10/100)*totalgdp!$E10</f>
        <v>262090.3284</v>
      </c>
      <c r="K5" s="4">
        <f>(healthgdp!$E11/100)*totalgdp!$E11</f>
        <v>3318290.127</v>
      </c>
    </row>
    <row r="6">
      <c r="A6" s="9" t="s">
        <v>6</v>
      </c>
      <c r="B6" s="4">
        <f>(healthgdp!$F2/100)*totalgdp!$F2</f>
        <v>132971.3726</v>
      </c>
      <c r="C6" s="4">
        <f>(healthgdp!$F3/100)*totalgdp!$F3</f>
        <v>179309.3886</v>
      </c>
      <c r="D6" s="4">
        <f>(healthgdp!$F4/100)*totalgdp!$F4</f>
        <v>185184.7367</v>
      </c>
      <c r="E6" s="4">
        <f>(healthgdp!$F5/100)*totalgdp!$F5</f>
        <v>743372.7389</v>
      </c>
      <c r="F6" s="4">
        <f>(healthgdp!$F6/100)*totalgdp!$F6</f>
        <v>313913.4819</v>
      </c>
      <c r="G6" s="4">
        <f>(healthgdp!$F7/100)*totalgdp!$F7</f>
        <v>453058.6287</v>
      </c>
      <c r="H6" s="4">
        <f>(healthgdp!$F8/100)*totalgdp!$F8</f>
        <v>542551.3249</v>
      </c>
      <c r="I6" s="4">
        <f>(healthgdp!$F9/100)*totalgdp!$F9</f>
        <v>88821.82039</v>
      </c>
      <c r="J6" s="4">
        <f>(healthgdp!$F10/100)*totalgdp!$F10</f>
        <v>286066.773</v>
      </c>
      <c r="K6" s="4">
        <f>(healthgdp!$F11/100)*totalgdp!$F11</f>
        <v>3475988.987</v>
      </c>
    </row>
    <row r="7">
      <c r="B7" s="6" t="s">
        <v>24</v>
      </c>
    </row>
  </sheetData>
  <mergeCells count="1">
    <mergeCell ref="B7:K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19.14"/>
    <col customWidth="1" min="3" max="6" width="20.71"/>
  </cols>
  <sheetData>
    <row r="1">
      <c r="A1" s="11" t="s">
        <v>0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</row>
    <row r="2">
      <c r="A2" s="13" t="s">
        <v>8</v>
      </c>
      <c r="B2" s="14">
        <v>1467483.71</v>
      </c>
      <c r="C2" s="14">
        <v>1351693.98</v>
      </c>
      <c r="D2" s="14">
        <v>1208846.99</v>
      </c>
      <c r="E2" s="14">
        <v>1329188.48</v>
      </c>
      <c r="F2" s="14">
        <v>1432881.17</v>
      </c>
    </row>
    <row r="3">
      <c r="A3" s="13" t="s">
        <v>9</v>
      </c>
      <c r="B3" s="14">
        <v>2455993.63</v>
      </c>
      <c r="C3" s="14">
        <v>1802214.37</v>
      </c>
      <c r="D3" s="14">
        <v>1795700.17</v>
      </c>
      <c r="E3" s="14">
        <v>2062831.05</v>
      </c>
      <c r="F3" s="14">
        <v>1885482.53</v>
      </c>
    </row>
    <row r="4">
      <c r="A4" s="13" t="s">
        <v>10</v>
      </c>
      <c r="B4" s="14">
        <v>1803533.21</v>
      </c>
      <c r="C4" s="14">
        <v>1556129.52</v>
      </c>
      <c r="D4" s="14">
        <v>1528243.21</v>
      </c>
      <c r="E4" s="14">
        <v>1649878.05</v>
      </c>
      <c r="F4" s="14">
        <v>1716262.62</v>
      </c>
    </row>
    <row r="5">
      <c r="A5" s="13" t="s">
        <v>11</v>
      </c>
      <c r="B5" s="14">
        <v>1.047568292E7</v>
      </c>
      <c r="C5" s="14">
        <v>1.106155308E7</v>
      </c>
      <c r="D5" s="14">
        <v>1.123327654E7</v>
      </c>
      <c r="E5" s="14">
        <v>1.231040937E7</v>
      </c>
      <c r="F5" s="14">
        <v>1.389481755E7</v>
      </c>
    </row>
    <row r="6">
      <c r="A6" s="13" t="s">
        <v>12</v>
      </c>
      <c r="B6" s="14">
        <v>2852165.76</v>
      </c>
      <c r="C6" s="14">
        <v>2438207.9</v>
      </c>
      <c r="D6" s="14">
        <v>2471285.61</v>
      </c>
      <c r="E6" s="14">
        <v>2595151.05</v>
      </c>
      <c r="F6" s="14">
        <v>2787863.96</v>
      </c>
    </row>
    <row r="7">
      <c r="A7" s="13" t="s">
        <v>13</v>
      </c>
      <c r="B7" s="14">
        <v>3883920.16</v>
      </c>
      <c r="C7" s="14">
        <v>3356235.7</v>
      </c>
      <c r="D7" s="14">
        <v>3467498.0</v>
      </c>
      <c r="E7" s="14">
        <v>3682602.48</v>
      </c>
      <c r="F7" s="14">
        <v>3963767.53</v>
      </c>
    </row>
    <row r="8">
      <c r="A8" s="13" t="s">
        <v>14</v>
      </c>
      <c r="B8" s="14">
        <v>4850413.54</v>
      </c>
      <c r="C8" s="14">
        <v>4389475.62</v>
      </c>
      <c r="D8" s="14">
        <v>4922538.14</v>
      </c>
      <c r="E8" s="14">
        <v>4866864.41</v>
      </c>
      <c r="F8" s="14">
        <v>4954806.62</v>
      </c>
    </row>
    <row r="9">
      <c r="A9" s="13" t="s">
        <v>15</v>
      </c>
      <c r="B9" s="14">
        <v>2059241.97</v>
      </c>
      <c r="C9" s="14">
        <v>1363481.06</v>
      </c>
      <c r="D9" s="14">
        <v>1276786.98</v>
      </c>
      <c r="E9" s="14">
        <v>1574199.39</v>
      </c>
      <c r="F9" s="14">
        <v>1669583.09</v>
      </c>
    </row>
    <row r="10">
      <c r="A10" s="13" t="s">
        <v>16</v>
      </c>
      <c r="B10" s="14">
        <v>3063803.24</v>
      </c>
      <c r="C10" s="14">
        <v>2928591.0</v>
      </c>
      <c r="D10" s="14">
        <v>2694283.21</v>
      </c>
      <c r="E10" s="14">
        <v>2666229.18</v>
      </c>
      <c r="F10" s="14">
        <v>2860667.73</v>
      </c>
    </row>
    <row r="11">
      <c r="A11" s="13" t="s">
        <v>17</v>
      </c>
      <c r="B11" s="14">
        <v>1.75271637E7</v>
      </c>
      <c r="C11" s="14">
        <v>1.822470444E7</v>
      </c>
      <c r="D11" s="14">
        <v>1.871496054E7</v>
      </c>
      <c r="E11" s="14">
        <v>1.951935369E7</v>
      </c>
      <c r="F11" s="14">
        <v>2.058015978E7</v>
      </c>
    </row>
    <row r="14">
      <c r="B14" s="11"/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>
      <c r="B21" s="13"/>
    </row>
    <row r="22">
      <c r="B22" s="13"/>
    </row>
    <row r="23">
      <c r="B23" s="13"/>
    </row>
    <row r="24">
      <c r="B24" s="1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17.71"/>
    <col customWidth="1" min="7" max="7" width="50.0"/>
    <col customWidth="1" min="8" max="14" width="17.71"/>
    <col customWidth="1" min="15" max="15" width="49.43"/>
    <col customWidth="1" min="16" max="17" width="17.71"/>
    <col customWidth="1" min="23" max="23" width="35.14"/>
  </cols>
  <sheetData>
    <row r="1">
      <c r="A1" s="2" t="s">
        <v>0</v>
      </c>
      <c r="B1" s="2">
        <v>2014.0</v>
      </c>
      <c r="C1" s="2">
        <v>2015.0</v>
      </c>
      <c r="D1" s="2">
        <v>2016.0</v>
      </c>
      <c r="E1" s="2">
        <v>2017.0</v>
      </c>
      <c r="F1" s="2">
        <v>2018.0</v>
      </c>
      <c r="G1" s="2" t="s">
        <v>25</v>
      </c>
      <c r="H1" s="2"/>
      <c r="I1" s="2" t="s">
        <v>0</v>
      </c>
      <c r="J1" s="2">
        <v>2014.0</v>
      </c>
      <c r="K1" s="2">
        <v>2015.0</v>
      </c>
      <c r="L1" s="2">
        <v>2016.0</v>
      </c>
      <c r="M1" s="2">
        <v>2017.0</v>
      </c>
      <c r="N1" s="2">
        <v>2018.0</v>
      </c>
      <c r="O1" s="2" t="s">
        <v>26</v>
      </c>
      <c r="P1" s="2"/>
      <c r="Q1" s="2" t="s">
        <v>0</v>
      </c>
      <c r="R1" s="2">
        <v>2014.0</v>
      </c>
      <c r="S1" s="2">
        <v>2015.0</v>
      </c>
      <c r="T1" s="2">
        <v>2016.0</v>
      </c>
      <c r="U1" s="2">
        <v>2017.0</v>
      </c>
      <c r="V1" s="2">
        <v>2018.0</v>
      </c>
      <c r="W1" s="2" t="s">
        <v>27</v>
      </c>
    </row>
    <row r="2">
      <c r="A2" s="15" t="s">
        <v>8</v>
      </c>
      <c r="B2" s="15">
        <v>5607.92</v>
      </c>
      <c r="C2" s="15">
        <v>4860.37</v>
      </c>
      <c r="D2" s="15">
        <v>4971.61</v>
      </c>
      <c r="E2" s="15">
        <v>5308.78</v>
      </c>
      <c r="F2" s="15">
        <v>5425.34</v>
      </c>
      <c r="G2" s="10">
        <f t="shared" ref="G2:G11" si="1">AVERAGE(B2:F2)</f>
        <v>5234.804</v>
      </c>
      <c r="H2" s="15"/>
      <c r="I2" s="15" t="s">
        <v>8</v>
      </c>
      <c r="J2" s="5">
        <v>2943.154829101642</v>
      </c>
      <c r="K2" s="5">
        <v>2770.4350661364</v>
      </c>
      <c r="L2" s="5">
        <v>2435.812434382132</v>
      </c>
      <c r="M2" s="5">
        <v>2635.624764766619</v>
      </c>
      <c r="N2" s="5">
        <v>2793.7480523187846</v>
      </c>
      <c r="O2" s="5">
        <f t="shared" ref="O2:O11" si="2">(AVERAGE(J2:N2))</f>
        <v>2715.755029</v>
      </c>
      <c r="P2" s="15"/>
      <c r="Q2" s="15" t="s">
        <v>8</v>
      </c>
      <c r="R2" s="5">
        <v>62510.79117</v>
      </c>
      <c r="S2" s="5">
        <v>56755.72171</v>
      </c>
      <c r="T2" s="5">
        <v>49971.13146</v>
      </c>
      <c r="U2" s="5">
        <v>54027.96682</v>
      </c>
      <c r="V2" s="5">
        <v>57354.96405</v>
      </c>
      <c r="W2" s="4">
        <f t="shared" ref="W2:W11" si="3">AVERAGE(R2:V2)</f>
        <v>56124.11504</v>
      </c>
    </row>
    <row r="3">
      <c r="A3" s="15" t="s">
        <v>9</v>
      </c>
      <c r="B3" s="15">
        <v>1017.05</v>
      </c>
      <c r="C3" s="15">
        <v>781.81</v>
      </c>
      <c r="D3" s="15">
        <v>801.41</v>
      </c>
      <c r="E3" s="15">
        <v>935.3</v>
      </c>
      <c r="F3" s="15">
        <v>848.39</v>
      </c>
      <c r="G3" s="10">
        <f t="shared" si="1"/>
        <v>876.792</v>
      </c>
      <c r="H3" s="15"/>
      <c r="I3" s="15" t="s">
        <v>9</v>
      </c>
      <c r="J3" s="5">
        <v>673.3239574667112</v>
      </c>
      <c r="K3" s="5">
        <v>528.3805895657595</v>
      </c>
      <c r="L3" s="5">
        <v>520.84793185187</v>
      </c>
      <c r="M3" s="5">
        <v>595.0740140428609</v>
      </c>
      <c r="N3" s="5">
        <v>534.3165040747592</v>
      </c>
      <c r="O3" s="5">
        <f t="shared" si="2"/>
        <v>570.3885994</v>
      </c>
      <c r="P3" s="15"/>
      <c r="Q3" s="15" t="s">
        <v>9</v>
      </c>
      <c r="R3" s="5">
        <v>12112.58821</v>
      </c>
      <c r="S3" s="5">
        <v>8814.000987</v>
      </c>
      <c r="T3" s="5">
        <v>8710.09669</v>
      </c>
      <c r="U3" s="5">
        <v>9925.386238</v>
      </c>
      <c r="V3" s="5">
        <v>9001.234249</v>
      </c>
      <c r="W3" s="4">
        <f t="shared" si="3"/>
        <v>9712.661275</v>
      </c>
    </row>
    <row r="4">
      <c r="A4" s="15" t="s">
        <v>10</v>
      </c>
      <c r="B4" s="15">
        <v>5189.83</v>
      </c>
      <c r="C4" s="15">
        <v>4615.64</v>
      </c>
      <c r="D4" s="15">
        <v>4610.93</v>
      </c>
      <c r="E4" s="15">
        <v>4845.59</v>
      </c>
      <c r="F4" s="15">
        <v>4994.9</v>
      </c>
      <c r="G4" s="10">
        <f t="shared" si="1"/>
        <v>4851.378</v>
      </c>
      <c r="H4" s="15"/>
      <c r="I4" s="15" t="s">
        <v>10</v>
      </c>
      <c r="J4" s="5">
        <v>2452.779114890469</v>
      </c>
      <c r="K4" s="5">
        <v>2096.837051885287</v>
      </c>
      <c r="L4" s="5">
        <v>2045.6569122816632</v>
      </c>
      <c r="M4" s="5">
        <v>2188.756028059125</v>
      </c>
      <c r="N4" s="5">
        <v>2252.8503169736973</v>
      </c>
      <c r="O4" s="5">
        <f t="shared" si="2"/>
        <v>2207.375885</v>
      </c>
      <c r="P4" s="15"/>
      <c r="Q4" s="15" t="s">
        <v>10</v>
      </c>
      <c r="R4" s="5">
        <v>50893.44671</v>
      </c>
      <c r="S4" s="5">
        <v>43585.51198</v>
      </c>
      <c r="T4" s="5">
        <v>42322.48478</v>
      </c>
      <c r="U4" s="5">
        <v>45148.55271</v>
      </c>
      <c r="V4" s="5">
        <v>46313.17137</v>
      </c>
      <c r="W4" s="4">
        <f t="shared" si="3"/>
        <v>45652.63351</v>
      </c>
    </row>
    <row r="5">
      <c r="A5" s="15" t="s">
        <v>11</v>
      </c>
      <c r="B5" s="15">
        <v>359.31</v>
      </c>
      <c r="C5" s="15">
        <v>390.1</v>
      </c>
      <c r="D5" s="15">
        <v>395.36</v>
      </c>
      <c r="E5" s="15">
        <v>437.26</v>
      </c>
      <c r="F5" s="15">
        <v>501.06</v>
      </c>
      <c r="G5" s="10">
        <f t="shared" si="1"/>
        <v>416.618</v>
      </c>
      <c r="H5" s="15"/>
      <c r="I5" s="15" t="s">
        <v>11</v>
      </c>
      <c r="J5" s="5">
        <v>134.19450724707343</v>
      </c>
      <c r="K5" s="5">
        <v>140.1653436149371</v>
      </c>
      <c r="L5" s="5">
        <v>141.5936279971871</v>
      </c>
      <c r="M5" s="5">
        <v>154.96998402153633</v>
      </c>
      <c r="N5" s="5">
        <v>173.61173196188622</v>
      </c>
      <c r="O5" s="5">
        <f t="shared" si="2"/>
        <v>148.907039</v>
      </c>
      <c r="P5" s="15"/>
      <c r="Q5" s="15" t="s">
        <v>11</v>
      </c>
      <c r="R5" s="5">
        <v>7678.599486</v>
      </c>
      <c r="S5" s="5">
        <v>8066.942635</v>
      </c>
      <c r="T5" s="5">
        <v>8147.937705</v>
      </c>
      <c r="U5" s="5">
        <v>8879.438667</v>
      </c>
      <c r="V5" s="5">
        <v>9976.677137</v>
      </c>
      <c r="W5" s="4">
        <f t="shared" si="3"/>
        <v>8549.919126</v>
      </c>
    </row>
    <row r="6">
      <c r="A6" s="15" t="s">
        <v>12</v>
      </c>
      <c r="B6" s="15">
        <v>4998.67</v>
      </c>
      <c r="C6" s="15">
        <v>4208.39</v>
      </c>
      <c r="D6" s="15">
        <v>4268.17</v>
      </c>
      <c r="E6" s="15">
        <v>4424.51</v>
      </c>
      <c r="F6" s="15">
        <v>4690.07</v>
      </c>
      <c r="G6" s="10">
        <f t="shared" si="1"/>
        <v>4517.962</v>
      </c>
      <c r="H6" s="15"/>
      <c r="I6" s="15" t="s">
        <v>12</v>
      </c>
      <c r="J6" s="5">
        <v>2249.3726807461144</v>
      </c>
      <c r="K6" s="5">
        <v>1907.269127458968</v>
      </c>
      <c r="L6" s="5">
        <v>1925.909199919479</v>
      </c>
      <c r="M6" s="5">
        <v>2020.422010966808</v>
      </c>
      <c r="N6" s="5">
        <v>2157.7186728231</v>
      </c>
      <c r="O6" s="5">
        <f t="shared" si="2"/>
        <v>2052.138338</v>
      </c>
      <c r="P6" s="15"/>
      <c r="Q6" s="15" t="s">
        <v>12</v>
      </c>
      <c r="R6" s="5">
        <v>43011.2631</v>
      </c>
      <c r="S6" s="5">
        <v>36638.18493</v>
      </c>
      <c r="T6" s="5">
        <v>37037.37419</v>
      </c>
      <c r="U6" s="5">
        <v>38812.16103</v>
      </c>
      <c r="V6" s="5">
        <v>41631.09074</v>
      </c>
      <c r="W6" s="4">
        <f t="shared" si="3"/>
        <v>39426.0148</v>
      </c>
    </row>
    <row r="7">
      <c r="A7" s="15" t="s">
        <v>13</v>
      </c>
      <c r="B7" s="15">
        <v>5304.32</v>
      </c>
      <c r="C7" s="15">
        <v>4622.21</v>
      </c>
      <c r="D7" s="15">
        <v>4742.03</v>
      </c>
      <c r="E7" s="15">
        <v>5052.67</v>
      </c>
      <c r="F7" s="15">
        <v>5472.2</v>
      </c>
      <c r="G7" s="10">
        <f t="shared" si="1"/>
        <v>5038.686</v>
      </c>
      <c r="H7" s="15"/>
      <c r="I7" s="15" t="s">
        <v>13</v>
      </c>
      <c r="J7" s="5">
        <v>2179.90434063824</v>
      </c>
      <c r="K7" s="5">
        <v>1839.596459171777</v>
      </c>
      <c r="L7" s="5">
        <v>1888.8319372656044</v>
      </c>
      <c r="M7" s="5">
        <v>1987.7884795966252</v>
      </c>
      <c r="N7" s="5">
        <v>2134.5941738070223</v>
      </c>
      <c r="O7" s="5">
        <f t="shared" si="2"/>
        <v>2006.143078</v>
      </c>
      <c r="P7" s="15"/>
      <c r="Q7" s="15" t="s">
        <v>13</v>
      </c>
      <c r="R7" s="5">
        <v>47959.99327</v>
      </c>
      <c r="S7" s="5">
        <v>41086.72967</v>
      </c>
      <c r="T7" s="5">
        <v>42107.51727</v>
      </c>
      <c r="U7" s="5">
        <v>44552.81937</v>
      </c>
      <c r="V7" s="5">
        <v>47810.50767</v>
      </c>
      <c r="W7" s="4">
        <f t="shared" si="3"/>
        <v>44703.51345</v>
      </c>
    </row>
    <row r="8">
      <c r="A8" s="15" t="s">
        <v>14</v>
      </c>
      <c r="B8" s="15">
        <v>4099.28</v>
      </c>
      <c r="C8" s="15">
        <v>3733.38</v>
      </c>
      <c r="D8" s="15">
        <v>4174.42</v>
      </c>
      <c r="E8" s="15">
        <v>4121.04</v>
      </c>
      <c r="F8" s="15">
        <v>4266.59</v>
      </c>
      <c r="G8" s="10">
        <f t="shared" si="1"/>
        <v>4078.942</v>
      </c>
      <c r="H8" s="15"/>
      <c r="I8" s="15" t="s">
        <v>14</v>
      </c>
      <c r="J8" s="5">
        <v>1170.1266136691056</v>
      </c>
      <c r="K8" s="5">
        <v>1018.0695340810603</v>
      </c>
      <c r="L8" s="5">
        <v>1088.29393307128</v>
      </c>
      <c r="M8" s="5">
        <v>1080.446620199561</v>
      </c>
      <c r="N8" s="5">
        <v>1103.3829540375225</v>
      </c>
      <c r="O8" s="5">
        <f t="shared" si="2"/>
        <v>1092.063931</v>
      </c>
      <c r="P8" s="15"/>
      <c r="Q8" s="15" t="s">
        <v>14</v>
      </c>
      <c r="R8" s="5">
        <v>38109.41211</v>
      </c>
      <c r="S8" s="5">
        <v>34524.46986</v>
      </c>
      <c r="T8" s="5">
        <v>38761.81815</v>
      </c>
      <c r="U8" s="5">
        <v>38386.51115</v>
      </c>
      <c r="V8" s="5">
        <v>39159.42356</v>
      </c>
      <c r="W8" s="4">
        <f t="shared" si="3"/>
        <v>37788.32697</v>
      </c>
    </row>
    <row r="9">
      <c r="A9" s="15" t="s">
        <v>15</v>
      </c>
      <c r="B9" s="15">
        <v>737.65</v>
      </c>
      <c r="C9" s="15">
        <v>498.06</v>
      </c>
      <c r="D9" s="15">
        <v>464.9</v>
      </c>
      <c r="E9" s="15">
        <v>579.67</v>
      </c>
      <c r="F9" s="15">
        <v>609.01</v>
      </c>
      <c r="G9" s="10">
        <f t="shared" si="1"/>
        <v>577.858</v>
      </c>
      <c r="H9" s="15"/>
      <c r="I9" s="15" t="s">
        <v>15</v>
      </c>
      <c r="J9" s="5">
        <v>516.1636298988853</v>
      </c>
      <c r="K9" s="5">
        <v>334.52153495572554</v>
      </c>
      <c r="L9" s="5">
        <v>309.4131073062212</v>
      </c>
      <c r="M9" s="5">
        <v>381.25289496472004</v>
      </c>
      <c r="N9" s="5">
        <v>404.4908210326762</v>
      </c>
      <c r="O9" s="5">
        <f t="shared" si="2"/>
        <v>389.1683976</v>
      </c>
      <c r="P9" s="15"/>
      <c r="Q9" s="15" t="s">
        <v>15</v>
      </c>
      <c r="R9" s="5">
        <v>14095.64874</v>
      </c>
      <c r="S9" s="5">
        <v>9313.013625</v>
      </c>
      <c r="T9" s="5">
        <v>8704.898413</v>
      </c>
      <c r="U9" s="5">
        <v>10720.33259</v>
      </c>
      <c r="V9" s="5">
        <v>11370.81346</v>
      </c>
      <c r="W9" s="4">
        <f t="shared" si="3"/>
        <v>10840.94137</v>
      </c>
    </row>
    <row r="10">
      <c r="A10" s="15" t="s">
        <v>16</v>
      </c>
      <c r="B10" s="15">
        <v>4740.87</v>
      </c>
      <c r="C10" s="15">
        <v>4472.52</v>
      </c>
      <c r="D10" s="15">
        <v>4066.09</v>
      </c>
      <c r="E10" s="15">
        <v>3978.62</v>
      </c>
      <c r="F10" s="15">
        <v>4315.43</v>
      </c>
      <c r="G10" s="10">
        <f t="shared" si="1"/>
        <v>4314.706</v>
      </c>
      <c r="H10" s="15"/>
      <c r="I10" s="15" t="s">
        <v>16</v>
      </c>
      <c r="J10" s="5">
        <v>2580.9764758098386</v>
      </c>
      <c r="K10" s="5">
        <v>2428.988509622581</v>
      </c>
      <c r="L10" s="5">
        <v>2178.506784834542</v>
      </c>
      <c r="M10" s="5">
        <v>2168.600832578929</v>
      </c>
      <c r="N10" s="5">
        <v>2304.3362921600624</v>
      </c>
      <c r="O10" s="5">
        <f t="shared" si="2"/>
        <v>2332.281779</v>
      </c>
      <c r="P10" s="15"/>
      <c r="Q10" s="15" t="s">
        <v>16</v>
      </c>
      <c r="R10" s="5">
        <v>47425.60768</v>
      </c>
      <c r="S10" s="5">
        <v>44974.83188</v>
      </c>
      <c r="T10" s="5">
        <v>41064.13343</v>
      </c>
      <c r="U10" s="5">
        <v>40361.41738</v>
      </c>
      <c r="V10" s="5">
        <v>43043.22782</v>
      </c>
      <c r="W10" s="4">
        <f t="shared" si="3"/>
        <v>43373.84364</v>
      </c>
    </row>
    <row r="11">
      <c r="A11" s="15" t="s">
        <v>17</v>
      </c>
      <c r="B11" s="15">
        <v>9023.61</v>
      </c>
      <c r="C11" s="15">
        <v>9491.09</v>
      </c>
      <c r="D11" s="15">
        <v>9877.87</v>
      </c>
      <c r="E11" s="15">
        <v>10209.63</v>
      </c>
      <c r="F11" s="15">
        <v>10623.85</v>
      </c>
      <c r="G11" s="10">
        <f t="shared" si="1"/>
        <v>9845.21</v>
      </c>
      <c r="H11" s="15"/>
      <c r="I11" s="15" t="s">
        <v>17</v>
      </c>
      <c r="J11" s="5">
        <v>2490.5093135435154</v>
      </c>
      <c r="K11" s="5">
        <v>2561.958570842851</v>
      </c>
      <c r="L11" s="5">
        <v>2591.3999708410533</v>
      </c>
      <c r="M11" s="5">
        <v>2681.044666876552</v>
      </c>
      <c r="N11" s="5">
        <v>2799.8409296268787</v>
      </c>
      <c r="O11" s="5">
        <f t="shared" si="2"/>
        <v>2624.95069</v>
      </c>
      <c r="P11" s="15"/>
      <c r="Q11" s="15" t="s">
        <v>17</v>
      </c>
      <c r="R11" s="5">
        <v>55064.74455</v>
      </c>
      <c r="S11" s="5">
        <v>56839.38177</v>
      </c>
      <c r="T11" s="5">
        <v>57951.58408</v>
      </c>
      <c r="U11" s="5">
        <v>60062.22231</v>
      </c>
      <c r="V11" s="5">
        <v>62996.47129</v>
      </c>
      <c r="W11" s="4">
        <f t="shared" si="3"/>
        <v>58582.8808</v>
      </c>
    </row>
    <row r="12">
      <c r="B12" s="6" t="s">
        <v>28</v>
      </c>
      <c r="J12" s="6" t="s">
        <v>29</v>
      </c>
      <c r="R12" s="6" t="s">
        <v>30</v>
      </c>
    </row>
    <row r="17">
      <c r="U17" s="2"/>
      <c r="V17" s="2"/>
      <c r="W17" s="2"/>
      <c r="X17" s="2"/>
      <c r="Y17" s="2"/>
      <c r="Z17" s="2"/>
      <c r="AA17" s="2"/>
    </row>
    <row r="18">
      <c r="V18" s="5"/>
      <c r="W18" s="5"/>
      <c r="X18" s="5"/>
      <c r="Y18" s="5"/>
      <c r="Z18" s="5"/>
      <c r="AA18" s="4"/>
    </row>
    <row r="19">
      <c r="V19" s="5"/>
      <c r="W19" s="5"/>
      <c r="X19" s="5"/>
      <c r="Y19" s="5"/>
      <c r="Z19" s="5"/>
      <c r="AA19" s="4"/>
    </row>
    <row r="20">
      <c r="V20" s="5"/>
      <c r="W20" s="5"/>
      <c r="X20" s="5"/>
      <c r="Y20" s="5"/>
      <c r="Z20" s="5"/>
      <c r="AA20" s="4"/>
    </row>
    <row r="21">
      <c r="V21" s="5"/>
      <c r="W21" s="5"/>
      <c r="X21" s="5"/>
      <c r="Y21" s="5"/>
      <c r="Z21" s="5"/>
      <c r="AA21" s="4"/>
    </row>
    <row r="22">
      <c r="V22" s="5"/>
      <c r="W22" s="5"/>
      <c r="X22" s="5"/>
      <c r="Y22" s="5"/>
      <c r="Z22" s="5"/>
      <c r="AA22" s="4"/>
    </row>
    <row r="23">
      <c r="V23" s="5"/>
      <c r="W23" s="5"/>
      <c r="X23" s="5"/>
      <c r="Y23" s="5"/>
      <c r="Z23" s="5"/>
      <c r="AA23" s="4"/>
    </row>
    <row r="24">
      <c r="V24" s="5"/>
      <c r="W24" s="5"/>
      <c r="X24" s="5"/>
      <c r="Y24" s="5"/>
      <c r="Z24" s="5"/>
      <c r="AA24" s="4"/>
    </row>
    <row r="25">
      <c r="V25" s="5"/>
      <c r="W25" s="5"/>
      <c r="X25" s="5"/>
      <c r="Y25" s="5"/>
      <c r="Z25" s="5"/>
      <c r="AA25" s="4"/>
    </row>
    <row r="26">
      <c r="V26" s="5"/>
      <c r="W26" s="5"/>
      <c r="X26" s="5"/>
      <c r="Y26" s="5"/>
      <c r="Z26" s="5"/>
      <c r="AA26" s="4"/>
    </row>
    <row r="27">
      <c r="V27" s="5"/>
      <c r="W27" s="5"/>
      <c r="X27" s="5"/>
      <c r="Y27" s="5"/>
      <c r="Z27" s="5"/>
      <c r="AA27" s="4"/>
    </row>
  </sheetData>
  <mergeCells count="3">
    <mergeCell ref="B12:F12"/>
    <mergeCell ref="J12:N12"/>
    <mergeCell ref="R12:V1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5.0"/>
    <col customWidth="1" min="15" max="15" width="27.57"/>
    <col customWidth="1" min="23" max="23" width="24.14"/>
  </cols>
  <sheetData>
    <row r="1">
      <c r="A1" s="2" t="s">
        <v>0</v>
      </c>
      <c r="B1" s="2">
        <v>2014.0</v>
      </c>
      <c r="C1" s="2">
        <v>2015.0</v>
      </c>
      <c r="D1" s="2">
        <v>2016.0</v>
      </c>
      <c r="E1" s="2">
        <v>2017.0</v>
      </c>
      <c r="F1" s="2">
        <v>2018.0</v>
      </c>
      <c r="G1" s="2" t="s">
        <v>31</v>
      </c>
      <c r="I1" s="1" t="s">
        <v>0</v>
      </c>
      <c r="J1" s="1">
        <v>2014.0</v>
      </c>
      <c r="K1" s="1">
        <v>2015.0</v>
      </c>
      <c r="L1" s="1">
        <v>2016.0</v>
      </c>
      <c r="M1" s="1">
        <v>2017.0</v>
      </c>
      <c r="N1" s="1">
        <v>2018.0</v>
      </c>
      <c r="O1" s="2" t="s">
        <v>32</v>
      </c>
      <c r="Q1" s="1" t="s">
        <v>0</v>
      </c>
      <c r="R1" s="2">
        <v>2014.0</v>
      </c>
      <c r="S1" s="2">
        <v>2015.0</v>
      </c>
      <c r="T1" s="2">
        <v>2016.0</v>
      </c>
      <c r="U1" s="2">
        <v>2017.0</v>
      </c>
      <c r="V1" s="2">
        <v>2018.0</v>
      </c>
      <c r="W1" s="2" t="s">
        <v>33</v>
      </c>
    </row>
    <row r="2">
      <c r="A2" s="15" t="s">
        <v>8</v>
      </c>
      <c r="B2" s="5">
        <v>25783.7087</v>
      </c>
      <c r="C2" s="5">
        <v>24046.2059</v>
      </c>
      <c r="D2" s="5">
        <v>26382.9471</v>
      </c>
      <c r="E2" s="5">
        <v>27691.1124</v>
      </c>
      <c r="F2" s="5">
        <v>26839.8209</v>
      </c>
      <c r="G2" s="4">
        <f t="shared" ref="G2:G11" si="1">(AVERAGE(B2:F2))</f>
        <v>26148.759</v>
      </c>
      <c r="I2" s="3" t="s">
        <v>8</v>
      </c>
      <c r="J2" s="5">
        <v>69447.64965</v>
      </c>
      <c r="K2" s="5">
        <v>66300.21102</v>
      </c>
      <c r="L2" s="5">
        <v>59098.68549</v>
      </c>
      <c r="M2" s="5">
        <v>64793.48509</v>
      </c>
      <c r="N2" s="5">
        <v>69558.16082</v>
      </c>
      <c r="O2" s="4">
        <f t="shared" ref="O2:O11" si="2">AVERAGE(J2:N2)</f>
        <v>65839.63841</v>
      </c>
      <c r="Q2" s="3" t="s">
        <v>8</v>
      </c>
      <c r="R2" s="4">
        <v>132601.8280356</v>
      </c>
      <c r="S2" s="4">
        <v>125977.87893600001</v>
      </c>
      <c r="T2" s="4">
        <v>111213.92308</v>
      </c>
      <c r="U2" s="4">
        <v>122418.25900800002</v>
      </c>
      <c r="V2" s="4">
        <v>132971.372576</v>
      </c>
      <c r="W2" s="4">
        <f t="shared" ref="W2:W11" si="3">AVERAGE(R2:V2)</f>
        <v>125036.6523</v>
      </c>
    </row>
    <row r="3">
      <c r="A3" s="15" t="s">
        <v>9</v>
      </c>
      <c r="B3" s="5">
        <v>32659.6142</v>
      </c>
      <c r="C3" s="5">
        <v>24617.7017</v>
      </c>
      <c r="D3" s="5">
        <v>24224.7469</v>
      </c>
      <c r="E3" s="5">
        <v>29283.0503</v>
      </c>
      <c r="F3" s="5">
        <v>28177.4069</v>
      </c>
      <c r="G3" s="4">
        <f t="shared" si="1"/>
        <v>27792.504</v>
      </c>
      <c r="I3" s="3" t="s">
        <v>9</v>
      </c>
      <c r="J3" s="5">
        <v>136502.1768</v>
      </c>
      <c r="K3" s="5">
        <v>108035.845</v>
      </c>
      <c r="L3" s="5">
        <v>107382.207</v>
      </c>
      <c r="M3" s="5">
        <v>123673.4016</v>
      </c>
      <c r="N3" s="5">
        <v>111937.9446</v>
      </c>
      <c r="O3" s="4">
        <f t="shared" si="2"/>
        <v>117506.315</v>
      </c>
      <c r="Q3" s="3" t="s">
        <v>9</v>
      </c>
      <c r="R3" s="4">
        <v>206205.2251748</v>
      </c>
      <c r="S3" s="4">
        <v>159856.414619</v>
      </c>
      <c r="T3" s="4">
        <v>165383.985657</v>
      </c>
      <c r="U3" s="4">
        <v>195350.10043500003</v>
      </c>
      <c r="V3" s="4">
        <v>179309.388603</v>
      </c>
      <c r="W3" s="4">
        <f t="shared" si="3"/>
        <v>181221.0229</v>
      </c>
    </row>
    <row r="4">
      <c r="A4" s="15" t="s">
        <v>10</v>
      </c>
      <c r="B4" s="5">
        <v>17853.7203</v>
      </c>
      <c r="C4" s="5">
        <v>17937.6419</v>
      </c>
      <c r="D4" s="5">
        <v>17782.7755</v>
      </c>
      <c r="E4" s="5">
        <v>22269.6963</v>
      </c>
      <c r="F4" s="5">
        <v>22729.3276</v>
      </c>
      <c r="G4" s="4">
        <f t="shared" si="1"/>
        <v>19714.63232</v>
      </c>
      <c r="I4" s="3" t="s">
        <v>10</v>
      </c>
      <c r="J4" s="5">
        <v>87477.49156</v>
      </c>
      <c r="K4" s="5">
        <v>75541.9003</v>
      </c>
      <c r="L4" s="5">
        <v>74421.96731</v>
      </c>
      <c r="M4" s="5">
        <v>80394.08217</v>
      </c>
      <c r="N4" s="5">
        <v>83519.44689</v>
      </c>
      <c r="O4" s="4">
        <f t="shared" si="2"/>
        <v>80270.97765</v>
      </c>
      <c r="Q4" s="3" t="s">
        <v>10</v>
      </c>
      <c r="R4" s="4">
        <v>184862.154025</v>
      </c>
      <c r="S4" s="4">
        <v>166194.632736</v>
      </c>
      <c r="T4" s="4">
        <v>167801.10445800002</v>
      </c>
      <c r="U4" s="4">
        <v>178021.841595</v>
      </c>
      <c r="V4" s="4">
        <v>185184.736698</v>
      </c>
      <c r="W4" s="4">
        <f t="shared" si="3"/>
        <v>176412.8939</v>
      </c>
    </row>
    <row r="5">
      <c r="A5" s="15" t="s">
        <v>11</v>
      </c>
      <c r="B5" s="5">
        <v>200772.2038</v>
      </c>
      <c r="C5" s="5">
        <v>214471.4957</v>
      </c>
      <c r="D5" s="5">
        <v>216404.283</v>
      </c>
      <c r="E5" s="5">
        <v>228466.27</v>
      </c>
      <c r="F5" s="5">
        <v>253491.5361</v>
      </c>
      <c r="G5" s="4">
        <f t="shared" si="1"/>
        <v>222721.1577</v>
      </c>
      <c r="I5" s="3" t="s">
        <v>11</v>
      </c>
      <c r="J5" s="5">
        <v>187752.8011</v>
      </c>
      <c r="K5" s="5">
        <v>197253.746</v>
      </c>
      <c r="L5" s="5">
        <v>200271.0297</v>
      </c>
      <c r="M5" s="5">
        <v>220182.9242</v>
      </c>
      <c r="N5" s="5">
        <v>247799.0125</v>
      </c>
      <c r="O5" s="4">
        <f t="shared" si="2"/>
        <v>210651.9027</v>
      </c>
      <c r="Q5" s="3" t="s">
        <v>11</v>
      </c>
      <c r="R5" s="4">
        <v>500004.34577159997</v>
      </c>
      <c r="S5" s="4">
        <v>540909.945612</v>
      </c>
      <c r="T5" s="4">
        <v>559417.171692</v>
      </c>
      <c r="U5" s="4">
        <v>633986.082555</v>
      </c>
      <c r="V5" s="4">
        <v>743372.7389250001</v>
      </c>
      <c r="W5" s="4">
        <f t="shared" si="3"/>
        <v>595538.0569</v>
      </c>
    </row>
    <row r="6">
      <c r="A6" s="15" t="s">
        <v>12</v>
      </c>
      <c r="B6" s="5">
        <v>53134.7509</v>
      </c>
      <c r="C6" s="5">
        <v>45647.4716</v>
      </c>
      <c r="D6" s="5">
        <v>47370.5896</v>
      </c>
      <c r="E6" s="5">
        <v>49195.6623</v>
      </c>
      <c r="F6" s="5">
        <v>51409.8128</v>
      </c>
      <c r="G6" s="4">
        <f t="shared" si="1"/>
        <v>49351.65744</v>
      </c>
      <c r="I6" s="3" t="s">
        <v>12</v>
      </c>
      <c r="J6" s="5">
        <v>144399.9723</v>
      </c>
      <c r="K6" s="5">
        <v>122934.2182</v>
      </c>
      <c r="L6" s="5">
        <v>124548.0605</v>
      </c>
      <c r="M6" s="5">
        <v>131008.3023</v>
      </c>
      <c r="N6" s="5">
        <v>140237.5639</v>
      </c>
      <c r="O6" s="4">
        <f t="shared" si="2"/>
        <v>132625.6234</v>
      </c>
      <c r="Q6" s="3" t="s">
        <v>12</v>
      </c>
      <c r="R6" s="4">
        <v>330309.31666559994</v>
      </c>
      <c r="S6" s="4">
        <v>279662.44613</v>
      </c>
      <c r="T6" s="4">
        <v>284197.84515</v>
      </c>
      <c r="U6" s="4">
        <v>295587.70459499996</v>
      </c>
      <c r="V6" s="4">
        <v>313913.481896</v>
      </c>
      <c r="W6" s="4">
        <f t="shared" si="3"/>
        <v>300734.1589</v>
      </c>
    </row>
    <row r="7">
      <c r="A7" s="15" t="s">
        <v>13</v>
      </c>
      <c r="B7" s="5">
        <v>44216.0575</v>
      </c>
      <c r="C7" s="5">
        <v>37020.0732</v>
      </c>
      <c r="D7" s="5">
        <v>39724.9065</v>
      </c>
      <c r="E7" s="5">
        <v>42365.7735</v>
      </c>
      <c r="F7" s="5">
        <v>46511.573</v>
      </c>
      <c r="G7" s="4">
        <f t="shared" si="1"/>
        <v>41967.67674</v>
      </c>
      <c r="I7" s="3" t="s">
        <v>13</v>
      </c>
      <c r="J7" s="5">
        <v>177540.5704</v>
      </c>
      <c r="K7" s="5">
        <v>150468.395</v>
      </c>
      <c r="L7" s="5">
        <v>155252.7873</v>
      </c>
      <c r="M7" s="5">
        <v>164320.3834</v>
      </c>
      <c r="N7" s="5">
        <v>177450.1032</v>
      </c>
      <c r="O7" s="4">
        <f t="shared" si="2"/>
        <v>165006.4479</v>
      </c>
      <c r="Q7" s="3" t="s">
        <v>13</v>
      </c>
      <c r="R7" s="4">
        <v>427852.6448256</v>
      </c>
      <c r="S7" s="4">
        <v>375227.15126</v>
      </c>
      <c r="T7" s="4">
        <v>389400.02540000004</v>
      </c>
      <c r="U7" s="4">
        <v>416870.60073600005</v>
      </c>
      <c r="V7" s="4">
        <v>453058.62867899996</v>
      </c>
      <c r="W7" s="4">
        <f t="shared" si="3"/>
        <v>412481.8102</v>
      </c>
    </row>
    <row r="8">
      <c r="A8" s="15" t="s">
        <v>14</v>
      </c>
      <c r="B8" s="5">
        <v>46903.4666</v>
      </c>
      <c r="C8" s="5">
        <v>42106.1033</v>
      </c>
      <c r="D8" s="5">
        <v>46471.2877</v>
      </c>
      <c r="E8" s="5">
        <v>45387.0318</v>
      </c>
      <c r="F8" s="5">
        <v>46617.9549</v>
      </c>
      <c r="G8" s="4">
        <f t="shared" si="1"/>
        <v>45497.16886</v>
      </c>
      <c r="I8" s="3" t="s">
        <v>14</v>
      </c>
      <c r="J8" s="5">
        <v>149953.537</v>
      </c>
      <c r="K8" s="5">
        <v>130294.6534</v>
      </c>
      <c r="L8" s="5">
        <v>139055.3216</v>
      </c>
      <c r="M8" s="5">
        <v>137747.9357</v>
      </c>
      <c r="N8" s="5">
        <v>140347.7675</v>
      </c>
      <c r="O8" s="4">
        <f t="shared" si="2"/>
        <v>139479.843</v>
      </c>
      <c r="Q8" s="3" t="s">
        <v>14</v>
      </c>
      <c r="R8" s="4">
        <v>525396.7946528001</v>
      </c>
      <c r="S8" s="4">
        <v>478013.89501800004</v>
      </c>
      <c r="T8" s="4">
        <v>533110.880562</v>
      </c>
      <c r="U8" s="4">
        <v>525621.3562800001</v>
      </c>
      <c r="V8" s="4">
        <v>542551.3248899999</v>
      </c>
      <c r="W8" s="4">
        <f t="shared" si="3"/>
        <v>520938.8503</v>
      </c>
    </row>
    <row r="9">
      <c r="A9" s="15" t="s">
        <v>15</v>
      </c>
      <c r="B9" s="5">
        <v>84696.5047</v>
      </c>
      <c r="C9" s="5">
        <v>66418.3268</v>
      </c>
      <c r="D9" s="5">
        <v>69245.3095</v>
      </c>
      <c r="E9" s="5">
        <v>66527.304</v>
      </c>
      <c r="F9" s="5">
        <v>61387.547</v>
      </c>
      <c r="G9" s="4">
        <f t="shared" si="1"/>
        <v>69654.9984</v>
      </c>
      <c r="I9" s="3" t="s">
        <v>15</v>
      </c>
      <c r="J9" s="5">
        <v>74666.5334</v>
      </c>
      <c r="K9" s="5">
        <v>48501.11467</v>
      </c>
      <c r="L9" s="5">
        <v>44954.69236</v>
      </c>
      <c r="M9" s="5">
        <v>55488.35538</v>
      </c>
      <c r="N9" s="5">
        <v>58952.27751</v>
      </c>
      <c r="O9" s="4">
        <f t="shared" si="2"/>
        <v>56512.59466</v>
      </c>
      <c r="Q9" s="3" t="s">
        <v>15</v>
      </c>
      <c r="R9" s="4">
        <v>106668.734046</v>
      </c>
      <c r="S9" s="4">
        <v>72264.49618</v>
      </c>
      <c r="T9" s="4">
        <v>67286.67384599999</v>
      </c>
      <c r="U9" s="4">
        <v>84062.24742599999</v>
      </c>
      <c r="V9" s="4">
        <v>88821.82038800001</v>
      </c>
      <c r="W9" s="4">
        <f t="shared" si="3"/>
        <v>83820.79438</v>
      </c>
    </row>
    <row r="10">
      <c r="A10" s="15" t="s">
        <v>16</v>
      </c>
      <c r="B10" s="5">
        <v>59182.8586</v>
      </c>
      <c r="C10" s="5">
        <v>53862.1855</v>
      </c>
      <c r="D10" s="5">
        <v>48118.9435</v>
      </c>
      <c r="E10" s="5">
        <v>46433.3034</v>
      </c>
      <c r="F10" s="5">
        <v>49892.1375</v>
      </c>
      <c r="G10" s="4">
        <f t="shared" si="1"/>
        <v>51497.8857</v>
      </c>
      <c r="I10" s="3" t="s">
        <v>16</v>
      </c>
      <c r="J10" s="5">
        <v>168858.6843</v>
      </c>
      <c r="K10" s="5">
        <v>159978.7597</v>
      </c>
      <c r="L10" s="5">
        <v>144430.2079</v>
      </c>
      <c r="M10" s="5">
        <v>144697.9457</v>
      </c>
      <c r="N10" s="5">
        <v>154714.3899</v>
      </c>
      <c r="O10" s="4">
        <f t="shared" si="2"/>
        <v>154535.9975</v>
      </c>
      <c r="Q10" s="15" t="s">
        <v>16</v>
      </c>
      <c r="R10" s="4">
        <v>305093.52663920005</v>
      </c>
      <c r="S10" s="4">
        <v>289930.509</v>
      </c>
      <c r="T10" s="4">
        <v>265925.752827</v>
      </c>
      <c r="U10" s="4">
        <v>262090.328394</v>
      </c>
      <c r="V10" s="4">
        <v>286066.773</v>
      </c>
      <c r="W10" s="4">
        <f t="shared" si="3"/>
        <v>281821.378</v>
      </c>
    </row>
    <row r="11">
      <c r="A11" s="15" t="s">
        <v>17</v>
      </c>
      <c r="B11" s="5">
        <v>647789.0</v>
      </c>
      <c r="C11" s="5">
        <v>633829.639</v>
      </c>
      <c r="D11" s="5">
        <v>639856.443</v>
      </c>
      <c r="E11" s="5">
        <v>646752.927</v>
      </c>
      <c r="F11" s="5">
        <v>682491.4</v>
      </c>
      <c r="G11" s="4">
        <f t="shared" si="1"/>
        <v>650143.8818</v>
      </c>
      <c r="I11" s="3" t="s">
        <v>17</v>
      </c>
      <c r="J11" s="5">
        <v>793646.4668</v>
      </c>
      <c r="K11" s="5">
        <v>822075.2676</v>
      </c>
      <c r="L11" s="5">
        <v>837055.8674</v>
      </c>
      <c r="M11" s="5">
        <v>871562.4457</v>
      </c>
      <c r="N11" s="5">
        <v>915824.2779</v>
      </c>
      <c r="O11" s="4">
        <f t="shared" si="2"/>
        <v>848032.8651</v>
      </c>
      <c r="Q11" s="15" t="s">
        <v>17</v>
      </c>
      <c r="R11" s="4">
        <v>2875506.4766219994</v>
      </c>
      <c r="S11" s="4">
        <v>3045348.111924</v>
      </c>
      <c r="T11" s="4">
        <v>3190900.77207</v>
      </c>
      <c r="U11" s="4">
        <v>3318290.1273000003</v>
      </c>
      <c r="V11" s="4">
        <v>3475988.986842</v>
      </c>
      <c r="W11" s="4">
        <f t="shared" si="3"/>
        <v>3181206.895</v>
      </c>
    </row>
    <row r="12">
      <c r="B12" s="6" t="s">
        <v>34</v>
      </c>
      <c r="J12" s="6" t="s">
        <v>35</v>
      </c>
      <c r="R12" s="16" t="s">
        <v>36</v>
      </c>
    </row>
    <row r="13">
      <c r="R13" s="10"/>
      <c r="S13" s="10"/>
      <c r="T13" s="10"/>
      <c r="U13" s="10"/>
      <c r="V13" s="10"/>
    </row>
    <row r="14">
      <c r="R14" s="10"/>
      <c r="S14" s="10"/>
      <c r="T14" s="10"/>
      <c r="U14" s="10"/>
      <c r="V14" s="10"/>
    </row>
    <row r="15">
      <c r="R15" s="10"/>
      <c r="S15" s="10"/>
      <c r="T15" s="10"/>
      <c r="U15" s="10"/>
      <c r="V15" s="10"/>
    </row>
    <row r="16">
      <c r="R16" s="10"/>
      <c r="S16" s="10"/>
      <c r="T16" s="10"/>
      <c r="U16" s="10"/>
      <c r="V16" s="10"/>
    </row>
    <row r="17">
      <c r="R17" s="10"/>
      <c r="S17" s="10"/>
      <c r="T17" s="10"/>
      <c r="U17" s="10"/>
      <c r="V17" s="10"/>
    </row>
    <row r="18">
      <c r="R18" s="10"/>
      <c r="S18" s="10"/>
      <c r="T18" s="10"/>
      <c r="U18" s="10"/>
      <c r="V18" s="10"/>
    </row>
    <row r="19">
      <c r="R19" s="10"/>
      <c r="S19" s="10"/>
      <c r="T19" s="10"/>
      <c r="U19" s="10"/>
      <c r="V19" s="10"/>
    </row>
    <row r="20">
      <c r="R20" s="10"/>
      <c r="S20" s="10"/>
      <c r="T20" s="10"/>
      <c r="U20" s="10"/>
      <c r="V20" s="10"/>
    </row>
    <row r="21">
      <c r="R21" s="10"/>
      <c r="S21" s="10"/>
      <c r="T21" s="10"/>
      <c r="U21" s="10"/>
      <c r="V21" s="10"/>
    </row>
  </sheetData>
  <mergeCells count="3">
    <mergeCell ref="B12:F12"/>
    <mergeCell ref="J12:N12"/>
    <mergeCell ref="R12:V1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46.86"/>
    <col customWidth="1" min="15" max="15" width="23.14"/>
  </cols>
  <sheetData>
    <row r="1">
      <c r="A1" s="2" t="s">
        <v>37</v>
      </c>
      <c r="B1" s="2">
        <v>2014.0</v>
      </c>
      <c r="C1" s="2">
        <v>2015.0</v>
      </c>
      <c r="D1" s="2">
        <v>2016.0</v>
      </c>
      <c r="E1" s="2">
        <v>2017.0</v>
      </c>
      <c r="F1" s="2">
        <v>2018.0</v>
      </c>
      <c r="G1" s="2" t="s">
        <v>38</v>
      </c>
      <c r="I1" s="1" t="s">
        <v>0</v>
      </c>
      <c r="J1" s="1">
        <v>2014.0</v>
      </c>
      <c r="K1" s="1">
        <v>2015.0</v>
      </c>
      <c r="L1" s="1">
        <v>2016.0</v>
      </c>
      <c r="M1" s="1">
        <v>2017.0</v>
      </c>
      <c r="N1" s="1">
        <v>2018.0</v>
      </c>
      <c r="O1" s="1" t="s">
        <v>39</v>
      </c>
    </row>
    <row r="2">
      <c r="A2" s="15" t="s">
        <v>8</v>
      </c>
      <c r="B2" s="5">
        <v>1092.7</v>
      </c>
      <c r="C2" s="5">
        <v>1004.8</v>
      </c>
      <c r="D2" s="5">
        <v>1087.4</v>
      </c>
      <c r="E2" s="5">
        <v>1126.4</v>
      </c>
      <c r="F2" s="5">
        <v>1078.0</v>
      </c>
      <c r="G2" s="4">
        <f t="shared" ref="G2:G11" si="1">AVERAGE(B2:F2)</f>
        <v>1077.86</v>
      </c>
      <c r="I2" s="3" t="s">
        <v>8</v>
      </c>
      <c r="J2" s="10">
        <v>62510.79117</v>
      </c>
      <c r="K2" s="10">
        <v>56755.72171</v>
      </c>
      <c r="L2" s="10">
        <v>49971.13146</v>
      </c>
      <c r="M2" s="10">
        <v>54027.96682</v>
      </c>
      <c r="N2" s="10">
        <v>57354.96405</v>
      </c>
      <c r="O2" s="17">
        <v>56124.115042</v>
      </c>
    </row>
    <row r="3">
      <c r="A3" s="15" t="s">
        <v>9</v>
      </c>
      <c r="B3" s="5">
        <v>161.1</v>
      </c>
      <c r="C3" s="5">
        <v>120.4</v>
      </c>
      <c r="D3" s="5">
        <v>117.5</v>
      </c>
      <c r="E3" s="5">
        <v>140.9</v>
      </c>
      <c r="F3" s="5">
        <v>134.5</v>
      </c>
      <c r="G3" s="4">
        <f t="shared" si="1"/>
        <v>134.88</v>
      </c>
      <c r="I3" s="3" t="s">
        <v>9</v>
      </c>
      <c r="J3" s="10">
        <v>12112.58821</v>
      </c>
      <c r="K3" s="10">
        <v>8814.000987</v>
      </c>
      <c r="L3" s="10">
        <v>8710.09669</v>
      </c>
      <c r="M3" s="10">
        <v>9925.386238</v>
      </c>
      <c r="N3" s="10">
        <v>9001.234249</v>
      </c>
      <c r="O3" s="17">
        <v>9712.6612748</v>
      </c>
    </row>
    <row r="4">
      <c r="A4" s="15" t="s">
        <v>10</v>
      </c>
      <c r="B4" s="5">
        <v>500.6</v>
      </c>
      <c r="C4" s="5">
        <v>497.9</v>
      </c>
      <c r="D4" s="5">
        <v>488.8</v>
      </c>
      <c r="E4" s="5">
        <v>606.3</v>
      </c>
      <c r="F4" s="5">
        <v>613.1</v>
      </c>
      <c r="G4" s="4">
        <f t="shared" si="1"/>
        <v>541.34</v>
      </c>
      <c r="I4" s="3" t="s">
        <v>10</v>
      </c>
      <c r="J4" s="10">
        <v>50893.44671</v>
      </c>
      <c r="K4" s="10">
        <v>43585.51198</v>
      </c>
      <c r="L4" s="10">
        <v>42322.48478</v>
      </c>
      <c r="M4" s="10">
        <v>45148.55271</v>
      </c>
      <c r="N4" s="10">
        <v>46313.17137</v>
      </c>
      <c r="O4" s="17">
        <v>45652.63351</v>
      </c>
    </row>
    <row r="5">
      <c r="A5" s="15" t="s">
        <v>11</v>
      </c>
      <c r="B5" s="5">
        <v>143.5</v>
      </c>
      <c r="C5" s="5">
        <v>152.4</v>
      </c>
      <c r="D5" s="5">
        <v>153.0</v>
      </c>
      <c r="E5" s="5">
        <v>160.8</v>
      </c>
      <c r="F5" s="5">
        <v>177.6</v>
      </c>
      <c r="G5" s="4">
        <f t="shared" si="1"/>
        <v>157.46</v>
      </c>
      <c r="I5" s="3" t="s">
        <v>11</v>
      </c>
      <c r="J5" s="10">
        <v>7678.599486</v>
      </c>
      <c r="K5" s="10">
        <v>8066.942635</v>
      </c>
      <c r="L5" s="10">
        <v>8147.937705</v>
      </c>
      <c r="M5" s="10">
        <v>8879.438667</v>
      </c>
      <c r="N5" s="10">
        <v>9976.677137</v>
      </c>
      <c r="O5" s="17">
        <v>8549.919126</v>
      </c>
    </row>
    <row r="6">
      <c r="A6" s="15" t="s">
        <v>12</v>
      </c>
      <c r="B6" s="5">
        <v>827.7</v>
      </c>
      <c r="C6" s="5">
        <v>708.2</v>
      </c>
      <c r="D6" s="5">
        <v>732.5</v>
      </c>
      <c r="E6" s="5">
        <v>758.7</v>
      </c>
      <c r="F6" s="5">
        <v>791.0</v>
      </c>
      <c r="G6" s="4">
        <f t="shared" si="1"/>
        <v>763.62</v>
      </c>
      <c r="I6" s="3" t="s">
        <v>12</v>
      </c>
      <c r="J6" s="10">
        <v>43011.2631</v>
      </c>
      <c r="K6" s="10">
        <v>36638.18493</v>
      </c>
      <c r="L6" s="10">
        <v>37037.37419</v>
      </c>
      <c r="M6" s="10">
        <v>38812.16103</v>
      </c>
      <c r="N6" s="10">
        <v>41631.09074</v>
      </c>
      <c r="O6" s="17">
        <v>39426.014798000004</v>
      </c>
    </row>
    <row r="7">
      <c r="A7" s="15" t="s">
        <v>13</v>
      </c>
      <c r="B7" s="5">
        <v>542.9</v>
      </c>
      <c r="C7" s="5">
        <v>452.6</v>
      </c>
      <c r="D7" s="5">
        <v>483.3</v>
      </c>
      <c r="E7" s="5">
        <v>512.5</v>
      </c>
      <c r="F7" s="5">
        <v>559.5</v>
      </c>
      <c r="G7" s="4">
        <f t="shared" si="1"/>
        <v>510.16</v>
      </c>
      <c r="I7" s="3" t="s">
        <v>13</v>
      </c>
      <c r="J7" s="10">
        <v>47959.99327</v>
      </c>
      <c r="K7" s="10">
        <v>41086.72967</v>
      </c>
      <c r="L7" s="10">
        <v>42107.51727</v>
      </c>
      <c r="M7" s="10">
        <v>44552.81937</v>
      </c>
      <c r="N7" s="10">
        <v>47810.50767</v>
      </c>
      <c r="O7" s="17">
        <v>44703.51345</v>
      </c>
    </row>
    <row r="8">
      <c r="A8" s="15" t="s">
        <v>14</v>
      </c>
      <c r="B8" s="5">
        <v>366.0</v>
      </c>
      <c r="C8" s="5">
        <v>329.0</v>
      </c>
      <c r="D8" s="5">
        <v>363.7</v>
      </c>
      <c r="E8" s="5">
        <v>356.0</v>
      </c>
      <c r="F8" s="5">
        <v>366.5</v>
      </c>
      <c r="G8" s="4">
        <f t="shared" si="1"/>
        <v>356.24</v>
      </c>
      <c r="I8" s="3" t="s">
        <v>14</v>
      </c>
      <c r="J8" s="10">
        <v>38109.41211</v>
      </c>
      <c r="K8" s="10">
        <v>34524.46986</v>
      </c>
      <c r="L8" s="10">
        <v>38761.81815</v>
      </c>
      <c r="M8" s="10">
        <v>38386.51115</v>
      </c>
      <c r="N8" s="10">
        <v>39159.42356</v>
      </c>
      <c r="O8" s="17">
        <v>37788.326966</v>
      </c>
    </row>
    <row r="9">
      <c r="A9" s="15" t="s">
        <v>15</v>
      </c>
      <c r="B9" s="5">
        <v>585.5</v>
      </c>
      <c r="C9" s="5">
        <v>458.1</v>
      </c>
      <c r="D9" s="5">
        <v>476.6</v>
      </c>
      <c r="E9" s="5">
        <v>457.1</v>
      </c>
      <c r="F9" s="5">
        <v>421.2</v>
      </c>
      <c r="G9" s="4">
        <f t="shared" si="1"/>
        <v>479.7</v>
      </c>
      <c r="I9" s="3" t="s">
        <v>15</v>
      </c>
      <c r="J9" s="10">
        <v>14095.64874</v>
      </c>
      <c r="K9" s="10">
        <v>9313.013625</v>
      </c>
      <c r="L9" s="10">
        <v>8704.898413</v>
      </c>
      <c r="M9" s="10">
        <v>10720.33259</v>
      </c>
      <c r="N9" s="10">
        <v>11370.81346</v>
      </c>
      <c r="O9" s="17">
        <v>10840.9413656</v>
      </c>
    </row>
    <row r="10">
      <c r="A10" s="15" t="s">
        <v>16</v>
      </c>
      <c r="B10" s="5">
        <v>904.6</v>
      </c>
      <c r="C10" s="5">
        <v>817.8</v>
      </c>
      <c r="D10" s="5">
        <v>725.8</v>
      </c>
      <c r="E10" s="5">
        <v>695.9</v>
      </c>
      <c r="F10" s="5">
        <v>743.1</v>
      </c>
      <c r="G10" s="4">
        <f t="shared" si="1"/>
        <v>777.44</v>
      </c>
      <c r="I10" s="3" t="s">
        <v>16</v>
      </c>
      <c r="J10" s="10">
        <v>47425.60768</v>
      </c>
      <c r="K10" s="10">
        <v>44974.83188</v>
      </c>
      <c r="L10" s="10">
        <v>41064.13343</v>
      </c>
      <c r="M10" s="10">
        <v>40361.41738</v>
      </c>
      <c r="N10" s="10">
        <v>43043.22782</v>
      </c>
      <c r="O10" s="17">
        <v>43373.843638000006</v>
      </c>
    </row>
    <row r="11">
      <c r="A11" s="15" t="s">
        <v>17</v>
      </c>
      <c r="B11" s="5">
        <v>2032.8</v>
      </c>
      <c r="C11" s="5">
        <v>1975.3</v>
      </c>
      <c r="D11" s="5">
        <v>1980.9</v>
      </c>
      <c r="E11" s="5">
        <v>1989.5</v>
      </c>
      <c r="F11" s="5">
        <v>2086.5</v>
      </c>
      <c r="G11" s="4">
        <f t="shared" si="1"/>
        <v>2013</v>
      </c>
      <c r="I11" s="3" t="s">
        <v>17</v>
      </c>
      <c r="J11" s="10">
        <v>55064.74455</v>
      </c>
      <c r="K11" s="10">
        <v>56839.38177</v>
      </c>
      <c r="L11" s="10">
        <v>57951.58408</v>
      </c>
      <c r="M11" s="10">
        <v>60062.22231</v>
      </c>
      <c r="N11" s="10">
        <v>62996.47129</v>
      </c>
      <c r="O11" s="17">
        <v>58582.880800000006</v>
      </c>
    </row>
  </sheetData>
  <drawing r:id="rId1"/>
</worksheet>
</file>