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" yWindow="465" windowWidth="28800" windowHeight="16305" tabRatio="500"/>
  </bookViews>
  <sheets>
    <sheet name="Sheet1" sheetId="1" r:id="rId1"/>
    <sheet name="Pusher Device" sheetId="2" r:id="rId2"/>
    <sheet name="Sheet2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/>
  <c r="G4"/>
  <c r="G5"/>
  <c r="G6"/>
  <c r="G7"/>
  <c r="G3" l="1"/>
  <c r="G15" s="1"/>
  <c r="G25" s="1"/>
  <c r="G17"/>
  <c r="G23"/>
  <c r="G24"/>
  <c r="G33"/>
  <c r="E29"/>
  <c r="J23"/>
  <c r="J24"/>
  <c r="J17"/>
  <c r="J4"/>
  <c r="J21"/>
  <c r="G21"/>
  <c r="J3" l="1"/>
  <c r="J15" s="1"/>
  <c r="J25" s="1"/>
  <c r="K25" s="1"/>
</calcChain>
</file>

<file path=xl/sharedStrings.xml><?xml version="1.0" encoding="utf-8"?>
<sst xmlns="http://schemas.openxmlformats.org/spreadsheetml/2006/main" count="132" uniqueCount="115">
  <si>
    <t>Description</t>
  </si>
  <si>
    <t>Unit</t>
  </si>
  <si>
    <t>Price/Unit</t>
  </si>
  <si>
    <t>Source</t>
  </si>
  <si>
    <t>Item</t>
  </si>
  <si>
    <t>Inner diameter &gt; 0.039"</t>
  </si>
  <si>
    <t xml:space="preserve">https://shop.nitinol.com/shop/?slug=index.php&amp;cPath=27 </t>
  </si>
  <si>
    <t>Nitinol Tubing - NDC</t>
  </si>
  <si>
    <t>piece</t>
  </si>
  <si>
    <t>to be safe, 1800 budget</t>
  </si>
  <si>
    <t>Instruments</t>
  </si>
  <si>
    <t>Prototyping Materials:</t>
  </si>
  <si>
    <t>Sub-Total</t>
  </si>
  <si>
    <t>Qty</t>
  </si>
  <si>
    <t>Personnel</t>
  </si>
  <si>
    <t>Student Stipend</t>
  </si>
  <si>
    <t>year</t>
  </si>
  <si>
    <t>Grand Total</t>
  </si>
  <si>
    <t>Sub-Total + tax</t>
  </si>
  <si>
    <t>tax (HST)</t>
  </si>
  <si>
    <t>Component</t>
  </si>
  <si>
    <t>Technical Spec</t>
  </si>
  <si>
    <t>Device: Pusher</t>
  </si>
  <si>
    <t>ID = 1mm = 0.039"</t>
  </si>
  <si>
    <t>Thumb Piece</t>
  </si>
  <si>
    <t>ID = 5mm</t>
  </si>
  <si>
    <t>Nitinol tube (metal sheath)</t>
  </si>
  <si>
    <t xml:space="preserve">Thumb Piece Pusher extrusion </t>
  </si>
  <si>
    <t>slot &gt;= 1mm</t>
  </si>
  <si>
    <t>extrusion length = 44.5mm = 1.75"</t>
  </si>
  <si>
    <t>Thumb Piece Length</t>
  </si>
  <si>
    <t>TBD based on ergonomics testing</t>
  </si>
  <si>
    <t>Thumb Piece OD</t>
  </si>
  <si>
    <t>V-2</t>
  </si>
  <si>
    <t xml:space="preserve">Intital - tested on ear cadaver and generally works </t>
  </si>
  <si>
    <t xml:space="preserve">Revision Notes: </t>
  </si>
  <si>
    <t xml:space="preserve">Design Iterations: </t>
  </si>
  <si>
    <t>Version:</t>
  </si>
  <si>
    <t>Desription:</t>
  </si>
  <si>
    <t>V-3</t>
  </si>
  <si>
    <t xml:space="preserve">Link: </t>
  </si>
  <si>
    <t>https://drive.google.com/open?id=0B1QbcJa_MetzNHRONUEwN2RLQkk</t>
  </si>
  <si>
    <t>- ergonomics - thumb piece too long (1"), OD too thick (0.19" - distance from hole to OD)
- size - thumb piece pusher extrusion - sticking out too wide from body of Rosen Needle (0.07")</t>
  </si>
  <si>
    <t>https://drive.google.com/open?id=0B1QbcJa_MetzbzhoUXVwSGRuSlU</t>
  </si>
  <si>
    <t>V-4</t>
  </si>
  <si>
    <t xml:space="preserve">- thumb piece - length = 0.75", distance from hole to OD = 0.07"
- - thumb piece pusher extrusion = 0.07" wide, slot = 0.03" wide </t>
  </si>
  <si>
    <t>- thumb piece - length = 0.75", distance from hole to OD = 0.07"
- thumb piece pusher extrusion = 0.05" wide, slot = 0.025" wide so the walls are not too thin</t>
  </si>
  <si>
    <t>https://drive.google.com/open?id=0B1QbcJa_MetzZ21FMjZ6OTJYM2M</t>
  </si>
  <si>
    <t xml:space="preserve">Budget for REB: </t>
  </si>
  <si>
    <t>Master's Student</t>
  </si>
  <si>
    <t xml:space="preserve">Stipend </t>
  </si>
  <si>
    <t>Total Cost</t>
  </si>
  <si>
    <t>Cost (CAD)</t>
  </si>
  <si>
    <t>as of 21-Feb-2017 the exchange rate is 0.6883 CAD = 1 USD</t>
  </si>
  <si>
    <t>Cost (USD)</t>
  </si>
  <si>
    <t>ft (min. 4 ft)</t>
  </si>
  <si>
    <t>BOM for suction Wristed Tool</t>
  </si>
  <si>
    <t>Nitinol Tube</t>
  </si>
  <si>
    <t>Supplier</t>
  </si>
  <si>
    <t>Cost</t>
  </si>
  <si>
    <t>Material</t>
  </si>
  <si>
    <t xml:space="preserve">Tubing Assembly: </t>
  </si>
  <si>
    <t>Wristed Tip</t>
  </si>
  <si>
    <t>laser cutting</t>
  </si>
  <si>
    <t>stainless steel tube</t>
  </si>
  <si>
    <t>McMaster Carr</t>
  </si>
  <si>
    <t>collet 1.75 mm ID</t>
  </si>
  <si>
    <t>Pulse Systems</t>
  </si>
  <si>
    <t>Lab</t>
  </si>
  <si>
    <t xml:space="preserve">Collet thread cap </t>
  </si>
  <si>
    <t>Form 1+ 3D printed</t>
  </si>
  <si>
    <t>Wheel Handle Body</t>
  </si>
  <si>
    <t>Aluminum tube</t>
  </si>
  <si>
    <t>Ultra Low Profile SS screw 90318A102</t>
  </si>
  <si>
    <t>Supplier P/N</t>
  </si>
  <si>
    <t>5560K43</t>
  </si>
  <si>
    <t>tube without cable, coupled to luer lock</t>
  </si>
  <si>
    <t>Stainless steel tube 5560K43, soldered to wrist</t>
  </si>
  <si>
    <t>Wheel</t>
  </si>
  <si>
    <t xml:space="preserve">McMaster Carr </t>
  </si>
  <si>
    <t>90318A102</t>
  </si>
  <si>
    <t>51465K161</t>
  </si>
  <si>
    <t>Luer end</t>
  </si>
  <si>
    <t>Luer-tube coupler</t>
  </si>
  <si>
    <t xml:space="preserve">Aluminum </t>
  </si>
  <si>
    <t>Mill machined at Lab</t>
  </si>
  <si>
    <t>Cable</t>
  </si>
  <si>
    <t>ss</t>
  </si>
  <si>
    <t>89965K451</t>
  </si>
  <si>
    <t>8988K35</t>
  </si>
  <si>
    <t>0.3mm</t>
  </si>
  <si>
    <t>Dimensions</t>
  </si>
  <si>
    <t>1.24mm OD</t>
  </si>
  <si>
    <t>5/16in OD</t>
  </si>
  <si>
    <t>3/32in, 2-56</t>
  </si>
  <si>
    <t>1.27mmID X 1.47mmOD</t>
  </si>
  <si>
    <t>1.6mm ID X 2.11mmID</t>
  </si>
  <si>
    <t>10-32 end</t>
  </si>
  <si>
    <t>quote Number</t>
  </si>
  <si>
    <t>Rosen Needle</t>
  </si>
  <si>
    <t>N1705-2D</t>
  </si>
  <si>
    <t>15-802-12</t>
  </si>
  <si>
    <t>Suction dissector for sinus tympani, double curved, 6 mm, left</t>
  </si>
  <si>
    <t>Suction dissector for atticus, double curved, 6 mm, left</t>
  </si>
  <si>
    <t>15-804-12</t>
  </si>
  <si>
    <t>Suction dissector for ear drum, single curved, very fine, right</t>
  </si>
  <si>
    <t>Suction dissector for ear drum, single curved, very fine, left</t>
  </si>
  <si>
    <t>15-813-12</t>
  </si>
  <si>
    <t>15-814-12</t>
  </si>
  <si>
    <t>C:\Users\arushri swarup\Documents\GitHub\Grad-School\Ear Surgery Instruments\Quotes\Panetti instrument quote 11-Jul-2017</t>
  </si>
  <si>
    <t>C:\Users\arushri swarup\Documents\GitHub\Grad-School\Ear Surgery Instruments\Quotes\Panetti instrument quote 11-Jul-2018</t>
  </si>
  <si>
    <t>C:\Users\arushri swarup\Documents\GitHub\Grad-School\Ear Surgery Instruments\Quotes\Panetti instrument quote 11-Jul-2019</t>
  </si>
  <si>
    <t>C:\Users\arushri swarup\Documents\GitHub\Grad-School\Ear Surgery Instruments\Quotes\Panetti instrument quote 11-Jul-2020</t>
  </si>
  <si>
    <t>Total</t>
  </si>
  <si>
    <t>C:\Users\arushri swarup\Documents\GitHub\Grad-School\Ear Surgery Instruments\Quotes\Rosen needle quote 11-Jul-2017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</si>
</sst>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2D53"/>
        <bgColor indexed="64"/>
      </patternFill>
    </fill>
    <fill>
      <patternFill patternType="solid">
        <fgColor rgb="FFFF5ACA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/>
    <xf numFmtId="0" fontId="0" fillId="4" borderId="0" xfId="0" applyFill="1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2" fillId="8" borderId="0" xfId="0" applyFont="1" applyFill="1" applyAlignment="1"/>
    <xf numFmtId="0" fontId="0" fillId="9" borderId="0" xfId="0" applyFill="1" applyAlignment="1">
      <alignment wrapText="1"/>
    </xf>
    <xf numFmtId="0" fontId="2" fillId="10" borderId="0" xfId="0" applyFont="1" applyFill="1" applyBorder="1" applyAlignment="1"/>
    <xf numFmtId="0" fontId="3" fillId="2" borderId="1" xfId="0" applyFont="1" applyFill="1" applyBorder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FF5ACA"/>
      <color rgb="FFFF2D53"/>
      <color rgb="FFF5731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.nitinol.com/shop/?slug=index.php&amp;cPath=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zoomScale="106" zoomScaleNormal="90" zoomScalePageLayoutView="90" workbookViewId="0">
      <pane ySplit="1" topLeftCell="A2" activePane="bottomLeft" state="frozen"/>
      <selection pane="bottomLeft" activeCell="H4" sqref="H4"/>
    </sheetView>
  </sheetViews>
  <sheetFormatPr defaultColWidth="10.875" defaultRowHeight="15.75"/>
  <cols>
    <col min="1" max="1" width="10.875" style="1"/>
    <col min="2" max="2" width="23.625" style="1" bestFit="1" customWidth="1"/>
    <col min="3" max="3" width="20.5" style="1" customWidth="1"/>
    <col min="4" max="4" width="12.125" style="1" customWidth="1"/>
    <col min="5" max="5" width="10.875" style="1" customWidth="1"/>
    <col min="6" max="6" width="6.125" style="1" customWidth="1"/>
    <col min="7" max="7" width="10.875" style="1" customWidth="1"/>
    <col min="8" max="8" width="56" style="1" customWidth="1"/>
    <col min="9" max="9" width="10.875" style="1" customWidth="1"/>
    <col min="10" max="11" width="11.625" style="1" bestFit="1" customWidth="1"/>
    <col min="12" max="16384" width="10.875" style="1"/>
  </cols>
  <sheetData>
    <row r="1" spans="1:12" s="20" customFormat="1" ht="37.5">
      <c r="B1" s="20" t="s">
        <v>4</v>
      </c>
      <c r="C1" s="20" t="s">
        <v>0</v>
      </c>
      <c r="D1" s="20" t="s">
        <v>2</v>
      </c>
      <c r="E1" s="20" t="s">
        <v>1</v>
      </c>
      <c r="F1" s="20" t="s">
        <v>13</v>
      </c>
      <c r="G1" s="20" t="s">
        <v>52</v>
      </c>
      <c r="H1" s="20" t="s">
        <v>3</v>
      </c>
      <c r="J1" s="20" t="s">
        <v>54</v>
      </c>
    </row>
    <row r="2" spans="1:12" s="19" customFormat="1" ht="18.75">
      <c r="A2" s="19" t="s">
        <v>10</v>
      </c>
    </row>
    <row r="3" spans="1:12" ht="31.5">
      <c r="B3" s="1" t="s">
        <v>99</v>
      </c>
      <c r="C3" s="1" t="s">
        <v>100</v>
      </c>
      <c r="D3" s="1">
        <v>64.83</v>
      </c>
      <c r="E3" s="1" t="s">
        <v>8</v>
      </c>
      <c r="F3" s="1">
        <v>2</v>
      </c>
      <c r="G3" s="1">
        <f>F3*D3</f>
        <v>129.66</v>
      </c>
      <c r="H3" s="1" t="s">
        <v>114</v>
      </c>
      <c r="J3" s="1">
        <f t="shared" ref="J3:J4" si="0">G3*$K$3</f>
        <v>98.541600000000003</v>
      </c>
      <c r="K3" s="1">
        <v>0.76</v>
      </c>
      <c r="L3" s="5" t="s">
        <v>53</v>
      </c>
    </row>
    <row r="4" spans="1:12" ht="47.25">
      <c r="B4" s="1" t="s">
        <v>101</v>
      </c>
      <c r="C4" s="1" t="s">
        <v>102</v>
      </c>
      <c r="D4" s="1">
        <v>708</v>
      </c>
      <c r="F4" s="1">
        <v>1</v>
      </c>
      <c r="G4" s="1">
        <f t="shared" ref="G4:G7" si="1">F4*D4</f>
        <v>708</v>
      </c>
      <c r="H4" s="1" t="s">
        <v>109</v>
      </c>
      <c r="J4" s="1">
        <f t="shared" si="0"/>
        <v>538.08000000000004</v>
      </c>
      <c r="K4" s="1">
        <v>1.1299999999999999</v>
      </c>
      <c r="L4" s="1" t="s">
        <v>19</v>
      </c>
    </row>
    <row r="5" spans="1:12" ht="47.25">
      <c r="B5" s="1" t="s">
        <v>104</v>
      </c>
      <c r="C5" s="1" t="s">
        <v>103</v>
      </c>
      <c r="D5" s="1">
        <v>708</v>
      </c>
      <c r="F5" s="1">
        <v>1</v>
      </c>
      <c r="G5" s="1">
        <f t="shared" si="1"/>
        <v>708</v>
      </c>
      <c r="H5" s="1" t="s">
        <v>110</v>
      </c>
    </row>
    <row r="6" spans="1:12" ht="47.25">
      <c r="B6" s="1" t="s">
        <v>107</v>
      </c>
      <c r="C6" s="1" t="s">
        <v>106</v>
      </c>
      <c r="D6" s="1">
        <v>738</v>
      </c>
      <c r="F6" s="1">
        <v>1</v>
      </c>
      <c r="G6" s="1">
        <f t="shared" si="1"/>
        <v>738</v>
      </c>
      <c r="H6" s="1" t="s">
        <v>111</v>
      </c>
    </row>
    <row r="7" spans="1:12" ht="47.25">
      <c r="B7" s="1" t="s">
        <v>108</v>
      </c>
      <c r="C7" s="1" t="s">
        <v>105</v>
      </c>
      <c r="D7" s="1">
        <v>738</v>
      </c>
      <c r="F7" s="1">
        <v>1</v>
      </c>
      <c r="G7" s="1">
        <f t="shared" si="1"/>
        <v>738</v>
      </c>
      <c r="H7" s="1" t="s">
        <v>112</v>
      </c>
    </row>
    <row r="8" spans="1:12">
      <c r="E8" s="18" t="s">
        <v>113</v>
      </c>
      <c r="F8" s="18">
        <v>6</v>
      </c>
      <c r="G8" s="18">
        <f>SUM(G3:G7)</f>
        <v>3021.66</v>
      </c>
    </row>
    <row r="15" spans="1:12" s="4" customFormat="1" ht="31.5">
      <c r="A15" s="4" t="s">
        <v>18</v>
      </c>
      <c r="G15" s="4">
        <f>SUM(G3:G13)*$K$4</f>
        <v>6828.9515999999994</v>
      </c>
      <c r="J15" s="4">
        <f>SUM(J3:J13)*1.13</f>
        <v>719.38240799999994</v>
      </c>
    </row>
    <row r="16" spans="1:12" s="3" customFormat="1" ht="18.75">
      <c r="A16" s="3" t="s">
        <v>11</v>
      </c>
    </row>
    <row r="17" spans="1:11">
      <c r="B17" s="1" t="s">
        <v>7</v>
      </c>
      <c r="C17" s="1" t="s">
        <v>5</v>
      </c>
      <c r="D17" s="1">
        <v>80</v>
      </c>
      <c r="E17" s="1" t="s">
        <v>55</v>
      </c>
      <c r="F17" s="1">
        <v>4</v>
      </c>
      <c r="G17" s="1">
        <f>D17*F17</f>
        <v>320</v>
      </c>
      <c r="H17" s="2" t="s">
        <v>6</v>
      </c>
      <c r="I17" s="5" t="s">
        <v>9</v>
      </c>
      <c r="J17" s="1">
        <f>G17*$K$3</f>
        <v>243.2</v>
      </c>
    </row>
    <row r="21" spans="1:11" s="4" customFormat="1" ht="31.5">
      <c r="A21" s="4" t="s">
        <v>18</v>
      </c>
      <c r="G21" s="4">
        <f>SUM(G17:G20)*$K$4</f>
        <v>361.59999999999997</v>
      </c>
      <c r="J21" s="4">
        <f>SUM(J17:J20)*1.13</f>
        <v>274.81599999999997</v>
      </c>
    </row>
    <row r="22" spans="1:11" s="3" customFormat="1" ht="18.75">
      <c r="A22" s="3" t="s">
        <v>14</v>
      </c>
    </row>
    <row r="23" spans="1:11">
      <c r="B23" s="1" t="s">
        <v>15</v>
      </c>
      <c r="D23" s="1">
        <v>23465</v>
      </c>
      <c r="E23" s="1" t="s">
        <v>16</v>
      </c>
      <c r="F23" s="1">
        <v>1</v>
      </c>
      <c r="G23" s="1">
        <f>D23*F23</f>
        <v>23465</v>
      </c>
      <c r="H23" s="2"/>
      <c r="J23" s="1">
        <f>G23*$K$3</f>
        <v>17833.400000000001</v>
      </c>
    </row>
    <row r="24" spans="1:11" s="4" customFormat="1">
      <c r="A24" s="4" t="s">
        <v>12</v>
      </c>
      <c r="G24" s="4">
        <f>G23</f>
        <v>23465</v>
      </c>
      <c r="J24" s="4" t="e">
        <f>J23+#REF!*1.13</f>
        <v>#REF!</v>
      </c>
    </row>
    <row r="25" spans="1:11" s="6" customFormat="1">
      <c r="A25" s="6" t="s">
        <v>17</v>
      </c>
      <c r="G25" s="6">
        <f>SUM(G15, G21, G24)</f>
        <v>30655.551599999999</v>
      </c>
      <c r="J25" s="6" t="e">
        <f>SUM(J15, J21, J24)</f>
        <v>#REF!</v>
      </c>
      <c r="K25" s="6" t="e">
        <f>J25+#REF!</f>
        <v>#REF!</v>
      </c>
    </row>
    <row r="29" spans="1:11">
      <c r="E29" s="1">
        <f>3000*0.69*1.13</f>
        <v>2339.1</v>
      </c>
    </row>
    <row r="32" spans="1:11" ht="31.5">
      <c r="A32" s="1" t="s">
        <v>48</v>
      </c>
      <c r="B32" s="1" t="s">
        <v>4</v>
      </c>
      <c r="C32" s="1" t="s">
        <v>0</v>
      </c>
      <c r="D32" s="1" t="s">
        <v>2</v>
      </c>
      <c r="E32" s="1" t="s">
        <v>1</v>
      </c>
      <c r="F32" s="1" t="s">
        <v>13</v>
      </c>
      <c r="G32" s="1" t="s">
        <v>51</v>
      </c>
    </row>
    <row r="33" spans="2:7">
      <c r="B33" s="1" t="s">
        <v>49</v>
      </c>
      <c r="C33" s="1" t="s">
        <v>50</v>
      </c>
      <c r="D33" s="1">
        <v>23465</v>
      </c>
      <c r="E33" s="1" t="s">
        <v>16</v>
      </c>
      <c r="F33" s="1">
        <v>0.5</v>
      </c>
      <c r="G33" s="1">
        <f>D33*F33</f>
        <v>11732.5</v>
      </c>
    </row>
  </sheetData>
  <hyperlinks>
    <hyperlink ref="H17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D17" sqref="D17"/>
    </sheetView>
  </sheetViews>
  <sheetFormatPr defaultColWidth="11" defaultRowHeight="15.75"/>
  <cols>
    <col min="2" max="2" width="26.125" bestFit="1" customWidth="1"/>
    <col min="3" max="3" width="39.5" style="1" customWidth="1"/>
    <col min="4" max="4" width="49.125" customWidth="1"/>
  </cols>
  <sheetData>
    <row r="1" spans="1:5" s="10" customFormat="1" ht="18.75">
      <c r="A1" s="10" t="s">
        <v>22</v>
      </c>
      <c r="C1" s="11"/>
    </row>
    <row r="2" spans="1:5" s="8" customFormat="1">
      <c r="B2" s="8" t="s">
        <v>20</v>
      </c>
      <c r="C2" s="9" t="s">
        <v>21</v>
      </c>
    </row>
    <row r="3" spans="1:5">
      <c r="B3" t="s">
        <v>26</v>
      </c>
      <c r="C3" s="1" t="s">
        <v>23</v>
      </c>
    </row>
    <row r="4" spans="1:5">
      <c r="B4" t="s">
        <v>24</v>
      </c>
      <c r="C4" s="1" t="s">
        <v>25</v>
      </c>
    </row>
    <row r="5" spans="1:5">
      <c r="B5" t="s">
        <v>27</v>
      </c>
      <c r="C5" s="1" t="s">
        <v>28</v>
      </c>
      <c r="D5" t="s">
        <v>29</v>
      </c>
    </row>
    <row r="6" spans="1:5">
      <c r="B6" t="s">
        <v>30</v>
      </c>
      <c r="C6" s="1" t="s">
        <v>31</v>
      </c>
    </row>
    <row r="7" spans="1:5">
      <c r="B7" t="s">
        <v>32</v>
      </c>
      <c r="C7" s="1" t="s">
        <v>31</v>
      </c>
    </row>
    <row r="10" spans="1:5" s="8" customFormat="1">
      <c r="A10" s="8" t="s">
        <v>36</v>
      </c>
      <c r="C10" s="9"/>
    </row>
    <row r="11" spans="1:5" s="8" customFormat="1">
      <c r="B11" s="8" t="s">
        <v>37</v>
      </c>
      <c r="C11" s="9" t="s">
        <v>38</v>
      </c>
      <c r="D11" s="8" t="s">
        <v>35</v>
      </c>
      <c r="E11" s="8" t="s">
        <v>40</v>
      </c>
    </row>
    <row r="12" spans="1:5" ht="63">
      <c r="B12" t="s">
        <v>33</v>
      </c>
      <c r="C12" s="1" t="s">
        <v>34</v>
      </c>
      <c r="D12" s="7" t="s">
        <v>42</v>
      </c>
      <c r="E12" t="s">
        <v>41</v>
      </c>
    </row>
    <row r="13" spans="1:5" ht="63">
      <c r="B13" t="s">
        <v>39</v>
      </c>
      <c r="C13" s="7" t="s">
        <v>45</v>
      </c>
      <c r="E13" t="s">
        <v>43</v>
      </c>
    </row>
    <row r="14" spans="1:5" ht="78.75">
      <c r="B14" t="s">
        <v>44</v>
      </c>
      <c r="C14" s="7" t="s">
        <v>46</v>
      </c>
      <c r="E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zoomScale="130" zoomScaleNormal="130" zoomScalePageLayoutView="130" workbookViewId="0">
      <selection activeCell="D12" sqref="D12"/>
    </sheetView>
  </sheetViews>
  <sheetFormatPr defaultColWidth="11" defaultRowHeight="15.75"/>
  <cols>
    <col min="2" max="2" width="22.125" style="1" customWidth="1"/>
    <col min="3" max="3" width="19.5" style="5" customWidth="1"/>
    <col min="5" max="5" width="21" customWidth="1"/>
    <col min="6" max="6" width="20.125" customWidth="1"/>
  </cols>
  <sheetData>
    <row r="1" spans="1:8" s="12" customFormat="1" ht="21">
      <c r="A1" s="12" t="s">
        <v>56</v>
      </c>
      <c r="B1" s="13"/>
      <c r="C1" s="14"/>
    </row>
    <row r="2" spans="1:8" s="15" customFormat="1" ht="18.75">
      <c r="B2" s="16" t="s">
        <v>20</v>
      </c>
      <c r="C2" s="17" t="s">
        <v>60</v>
      </c>
      <c r="D2" s="15" t="s">
        <v>91</v>
      </c>
      <c r="E2" s="15" t="s">
        <v>58</v>
      </c>
      <c r="F2" s="15" t="s">
        <v>74</v>
      </c>
      <c r="G2" s="15" t="s">
        <v>13</v>
      </c>
      <c r="H2" s="15" t="s">
        <v>59</v>
      </c>
    </row>
    <row r="3" spans="1:8">
      <c r="A3" t="s">
        <v>61</v>
      </c>
    </row>
    <row r="4" spans="1:8">
      <c r="B4" s="1" t="s">
        <v>62</v>
      </c>
      <c r="C4" s="5" t="s">
        <v>57</v>
      </c>
      <c r="D4" t="s">
        <v>92</v>
      </c>
      <c r="E4" t="s">
        <v>68</v>
      </c>
    </row>
    <row r="5" spans="1:8">
      <c r="C5" s="5" t="s">
        <v>63</v>
      </c>
      <c r="E5" t="s">
        <v>67</v>
      </c>
      <c r="F5" t="s">
        <v>98</v>
      </c>
    </row>
    <row r="6" spans="1:8" ht="47.25">
      <c r="B6" s="1" t="s">
        <v>77</v>
      </c>
      <c r="C6" s="5" t="s">
        <v>64</v>
      </c>
      <c r="D6" t="s">
        <v>95</v>
      </c>
      <c r="E6" t="s">
        <v>65</v>
      </c>
      <c r="F6" t="s">
        <v>75</v>
      </c>
    </row>
    <row r="7" spans="1:8" ht="31.5">
      <c r="B7" s="1" t="s">
        <v>76</v>
      </c>
      <c r="C7" s="5" t="s">
        <v>64</v>
      </c>
      <c r="D7" t="s">
        <v>96</v>
      </c>
      <c r="E7" t="s">
        <v>65</v>
      </c>
      <c r="F7" t="s">
        <v>89</v>
      </c>
    </row>
    <row r="9" spans="1:8">
      <c r="B9" s="1" t="s">
        <v>66</v>
      </c>
      <c r="E9" t="s">
        <v>68</v>
      </c>
    </row>
    <row r="10" spans="1:8">
      <c r="B10" s="1" t="s">
        <v>69</v>
      </c>
      <c r="E10" t="s">
        <v>70</v>
      </c>
    </row>
    <row r="11" spans="1:8">
      <c r="B11" s="1" t="s">
        <v>71</v>
      </c>
      <c r="C11" s="5" t="s">
        <v>72</v>
      </c>
      <c r="D11" t="s">
        <v>93</v>
      </c>
      <c r="E11" t="s">
        <v>65</v>
      </c>
      <c r="F11" t="s">
        <v>88</v>
      </c>
    </row>
    <row r="12" spans="1:8" ht="31.5">
      <c r="B12" s="1" t="s">
        <v>73</v>
      </c>
      <c r="D12" t="s">
        <v>94</v>
      </c>
      <c r="E12" t="s">
        <v>65</v>
      </c>
      <c r="F12" t="s">
        <v>80</v>
      </c>
    </row>
    <row r="13" spans="1:8">
      <c r="B13" s="1" t="s">
        <v>78</v>
      </c>
      <c r="E13" t="s">
        <v>70</v>
      </c>
    </row>
    <row r="14" spans="1:8">
      <c r="B14" s="1" t="s">
        <v>82</v>
      </c>
      <c r="D14" t="s">
        <v>97</v>
      </c>
      <c r="E14" t="s">
        <v>79</v>
      </c>
      <c r="F14" t="s">
        <v>81</v>
      </c>
    </row>
    <row r="15" spans="1:8">
      <c r="B15" s="1" t="s">
        <v>83</v>
      </c>
      <c r="C15" s="5" t="s">
        <v>84</v>
      </c>
      <c r="E15" t="s">
        <v>85</v>
      </c>
    </row>
    <row r="16" spans="1:8">
      <c r="B16" s="1" t="s">
        <v>86</v>
      </c>
      <c r="C16" s="5" t="s">
        <v>87</v>
      </c>
      <c r="D16" t="s">
        <v>90</v>
      </c>
      <c r="E16" t="s">
        <v>68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Pusher Device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Arushri Swarup</cp:lastModifiedBy>
  <dcterms:created xsi:type="dcterms:W3CDTF">2015-12-25T02:19:25Z</dcterms:created>
  <dcterms:modified xsi:type="dcterms:W3CDTF">2017-07-12T01:44:51Z</dcterms:modified>
</cp:coreProperties>
</file>