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ushriswarup/Documents/GitHub/Grad-School/Ear Surgery Instruments/"/>
    </mc:Choice>
  </mc:AlternateContent>
  <bookViews>
    <workbookView xWindow="20" yWindow="460" windowWidth="28800" windowHeight="16300" tabRatio="500"/>
  </bookViews>
  <sheets>
    <sheet name="Sheet1" sheetId="1" r:id="rId1"/>
    <sheet name="Pusher Device" sheetId="2" r:id="rId2"/>
    <sheet name="Sheet2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17" i="1"/>
  <c r="G23" i="1"/>
  <c r="G24" i="1"/>
  <c r="G33" i="1"/>
  <c r="E29" i="1"/>
  <c r="J23" i="1"/>
  <c r="J24" i="1"/>
  <c r="J17" i="1"/>
  <c r="J4" i="1"/>
  <c r="J21" i="1"/>
  <c r="J3" i="1"/>
  <c r="J15" i="1"/>
  <c r="G15" i="1"/>
  <c r="G21" i="1"/>
  <c r="J25" i="1"/>
  <c r="K25" i="1"/>
  <c r="G25" i="1"/>
</calcChain>
</file>

<file path=xl/sharedStrings.xml><?xml version="1.0" encoding="utf-8"?>
<sst xmlns="http://schemas.openxmlformats.org/spreadsheetml/2006/main" count="127" uniqueCount="110">
  <si>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</si>
  <si>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</si>
  <si>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</si>
  <si>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</si>
  <si>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</si>
  <si>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</si>
  <si>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</si>
  <si>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</si>
  <si>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piece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</si>
  <si>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</si>
  <si>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</si>
  <si>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</si>
  <si>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</si>
  <si>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</si>
  <si>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</si>
  <si>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</si>
  <si>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</si>
  <si>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</si>
  <si>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Sub-Total + tax</t>
  </si>
  <si>
    <t>tax (HST)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</si>
  <si>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</si>
  <si>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</si>
  <si>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</si>
  <si>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</si>
  <si>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</si>
  <si>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</si>
  <si>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</si>
  <si>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</si>
  <si>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</si>
  <si>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</si>
  <si>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</si>
  <si>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</si>
  <si>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</si>
  <si>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</si>
  <si>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</si>
  <si>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</si>
  <si>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</si>
  <si>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</si>
  <si>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</si>
  <si>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</si>
  <si>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</si>
  <si>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</si>
  <si>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</si>
  <si>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</si>
  <si>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</si>
  <si>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</si>
  <si>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</si>
  <si>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</si>
  <si>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</si>
  <si>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</si>
  <si>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</si>
  <si>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</si>
  <si>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</si>
  <si>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</si>
  <si>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</si>
  <si>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</si>
  <si>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BOM for suction Wristed Tool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</si>
  <si>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</si>
  <si>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</si>
  <si>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</si>
  <si>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</si>
  <si>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</si>
  <si>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</si>
  <si>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</si>
  <si>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</si>
  <si>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</si>
  <si>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</si>
  <si>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</si>
  <si>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</si>
  <si>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</si>
  <si>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</si>
  <si>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Wheel Handle Body</t>
  </si>
  <si>
    <t>Aluminum tube</t>
  </si>
  <si>
    <t>Ultra Low Profile SS screw 90318A102</t>
  </si>
  <si>
    <t>Supplier P/N</t>
  </si>
  <si>
    <t>5560K43</t>
  </si>
  <si>
    <t>tube without cable, coupled to luer lock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</si>
  <si>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</si>
  <si>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</si>
  <si>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</si>
  <si>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</si>
  <si>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</si>
  <si>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</si>
  <si>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</si>
  <si>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</si>
  <si>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</si>
  <si>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</si>
  <si>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</si>
  <si>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89965K451</t>
  </si>
  <si>
    <t>8988K35</t>
  </si>
  <si>
    <t>0.3mm</t>
  </si>
  <si>
    <t>Dimensions</t>
  </si>
  <si>
    <t>1.24mm OD</t>
  </si>
  <si>
    <t>5/16in OD</t>
  </si>
  <si>
    <t>3/32in, 2-56</t>
  </si>
  <si>
    <t>1.27mmID X 1.47mmOD</t>
  </si>
  <si>
    <t>1.6mm ID X 2.11mmID</t>
  </si>
  <si>
    <t>10-32 end</t>
  </si>
  <si>
    <t>quote Number</t>
  </si>
  <si>
    <t>Rosen Needle</t>
  </si>
  <si>
    <t>N1705-2D</t>
  </si>
  <si>
    <t>15-802-12</t>
  </si>
  <si>
    <t>Suction dissector for sinus tympani, double curved, 6 mm, left</t>
  </si>
  <si>
    <t>Suction dissector for atticus, double curved, 6 mm, left</t>
  </si>
  <si>
    <t>15-804-12</t>
  </si>
  <si>
    <t>10-813-12</t>
  </si>
  <si>
    <t>10-814-12</t>
  </si>
  <si>
    <t>Suction dissector for ear drum, single curved, very fine, right</t>
  </si>
  <si>
    <t>Suction dissector for ear drum, single curved, very fine, left</t>
  </si>
  <si>
    <t>Bausch and Lomb - Ronie.Wama@bausch.com (quote in sickkids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</si>
</sst>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000000"/>
      <name val="Calibri"/>
      <scheme val="minor"/>
    </font>
    <font>
      <sz val="12"/>
      <color rgb="FF555555"/>
      <name val="Arial"/>
    </font>
    <font>
      <b/>
      <sz val="12"/>
      <color rgb="FF555555"/>
      <name val="Arial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 applyAlignment="1">
      <alignment wrapText="1"/>
    </xf>
    <xf numFmtId="0" fontId="2" fillId="3" borderId="0" xfId="0" applyFont="1" applyFill="1" applyBorder="1" applyAlignment="1"/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2" fillId="8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Relationship Id="rId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06" zoomScaleNormal="90" zoomScalePageLayoutView="90" workbookViewId="0">
      <pane ySplit="1" topLeftCell="A2" activePane="bottomLeft" state="frozen"/>
      <selection pane="bottomLeft" activeCell="C12" sqref="C12"/>
    </sheetView>
  </sheetViews>
  <sheetFormatPr baseColWidth="10" defaultColWidth="10.83203125" defaultRowHeight="16" x14ac:dyDescent="0.2"/>
  <cols>
    <col min="1" max="1" width="10.83203125" style="2"/>
    <col min="2" max="2" width="23.6640625" style="2" bestFit="1" customWidth="1"/>
    <col min="3" max="3" width="20.5" style="2" customWidth="1"/>
    <col min="4" max="4" width="12.1640625" style="2" customWidth="1"/>
    <col min="5" max="5" width="10.83203125" style="2" customWidth="1"/>
    <col min="6" max="6" width="6.1640625" style="2" customWidth="1"/>
    <col min="7" max="7" width="10.83203125" style="2" customWidth="1"/>
    <col min="8" max="8" width="56" style="2" customWidth="1"/>
    <col min="9" max="9" width="10.83203125" style="2" customWidth="1"/>
    <col min="10" max="11" width="11.6640625" style="2" bestFit="1" customWidth="1"/>
    <col min="12" max="16384" width="10.83203125" style="2"/>
  </cols>
  <sheetData>
    <row r="1" spans="1:12" s="1" customFormat="1" ht="38" x14ac:dyDescent="0.25">
      <c r="B1" s="1" t="s">
        <v>4</v>
      </c>
      <c r="C1" s="1" t="s">
        <v>0</v>
      </c>
      <c r="D1" s="1" t="s">
        <v>2</v>
      </c>
      <c r="E1" s="1" t="s">
        <v>1</v>
      </c>
      <c r="F1" s="1" t="s">
        <v>13</v>
      </c>
      <c r="G1" s="1" t="s">
        <v>52</v>
      </c>
      <c r="H1" s="1" t="s">
        <v>3</v>
      </c>
      <c r="J1" s="1" t="s">
        <v>54</v>
      </c>
    </row>
    <row r="2" spans="1:12" s="5" customFormat="1" ht="19" x14ac:dyDescent="0.25">
      <c r="A2" s="5" t="s">
        <v>10</v>
      </c>
    </row>
    <row r="3" spans="1:12" ht="32" x14ac:dyDescent="0.2">
      <c r="B3" s="2" t="s">
        <v>99</v>
      </c>
      <c r="C3" s="21" t="s">
        <v>100</v>
      </c>
      <c r="D3" s="4">
        <v>64.83</v>
      </c>
      <c r="E3" s="2" t="s">
        <v>8</v>
      </c>
      <c r="F3" s="2">
        <v>2</v>
      </c>
      <c r="G3" s="4">
        <f>F3*D3</f>
        <v>129.66</v>
      </c>
      <c r="H3" s="2" t="s">
        <v>109</v>
      </c>
      <c r="J3" s="2">
        <f t="shared" ref="J3:J4" si="0">G3*$K$3</f>
        <v>98.541600000000003</v>
      </c>
      <c r="K3" s="2">
        <v>0.76</v>
      </c>
      <c r="L3" s="8" t="s">
        <v>53</v>
      </c>
    </row>
    <row r="4" spans="1:12" x14ac:dyDescent="0.2">
      <c r="B4" s="22" t="s">
        <v>101</v>
      </c>
      <c r="C4" s="23" t="s">
        <v>102</v>
      </c>
      <c r="D4" s="4"/>
      <c r="G4" s="4"/>
      <c r="J4" s="2">
        <f t="shared" si="0"/>
        <v>0</v>
      </c>
      <c r="K4" s="2">
        <v>1.1299999999999999</v>
      </c>
      <c r="L4" s="2" t="s">
        <v>19</v>
      </c>
    </row>
    <row r="5" spans="1:12" x14ac:dyDescent="0.2">
      <c r="B5" s="22" t="s">
        <v>104</v>
      </c>
      <c r="C5" s="23" t="s">
        <v>103</v>
      </c>
      <c r="D5" s="4"/>
      <c r="G5" s="4"/>
    </row>
    <row r="6" spans="1:12" x14ac:dyDescent="0.2">
      <c r="B6" s="22" t="s">
        <v>105</v>
      </c>
      <c r="C6" s="23" t="s">
        <v>108</v>
      </c>
      <c r="D6" s="4"/>
      <c r="G6" s="4"/>
    </row>
    <row r="7" spans="1:12" x14ac:dyDescent="0.2">
      <c r="B7" s="22" t="s">
        <v>106</v>
      </c>
      <c r="C7" s="23" t="s">
        <v>107</v>
      </c>
      <c r="D7" s="4"/>
      <c r="G7" s="4"/>
    </row>
    <row r="15" spans="1:12" s="7" customFormat="1" ht="32" x14ac:dyDescent="0.2">
      <c r="A15" s="7" t="s">
        <v>18</v>
      </c>
      <c r="G15" s="7">
        <f>SUM(G3:G13)*$K$4</f>
        <v>146.51579999999998</v>
      </c>
      <c r="J15" s="7">
        <f>SUM(J3:J13)*1.13</f>
        <v>111.352008</v>
      </c>
    </row>
    <row r="16" spans="1:12" s="6" customFormat="1" ht="19" x14ac:dyDescent="0.25">
      <c r="A16" s="6" t="s">
        <v>11</v>
      </c>
    </row>
    <row r="17" spans="1:11" x14ac:dyDescent="0.2">
      <c r="B17" s="2" t="s">
        <v>7</v>
      </c>
      <c r="C17" s="2" t="s">
        <v>5</v>
      </c>
      <c r="D17" s="2">
        <v>80</v>
      </c>
      <c r="E17" s="2" t="s">
        <v>55</v>
      </c>
      <c r="F17" s="2">
        <v>4</v>
      </c>
      <c r="G17" s="2">
        <f>D17*F17</f>
        <v>320</v>
      </c>
      <c r="H17" s="3" t="s">
        <v>6</v>
      </c>
      <c r="I17" s="8" t="s">
        <v>9</v>
      </c>
      <c r="J17" s="2">
        <f>G17*$K$3</f>
        <v>243.2</v>
      </c>
    </row>
    <row r="21" spans="1:11" s="7" customFormat="1" ht="32" x14ac:dyDescent="0.2">
      <c r="A21" s="7" t="s">
        <v>18</v>
      </c>
      <c r="G21" s="7">
        <f>SUM(G17:G20)*$K$4</f>
        <v>361.59999999999997</v>
      </c>
      <c r="J21" s="7">
        <f>SUM(J17:J20)*1.13</f>
        <v>274.81599999999997</v>
      </c>
    </row>
    <row r="22" spans="1:11" s="6" customFormat="1" ht="19" x14ac:dyDescent="0.25">
      <c r="A22" s="6" t="s">
        <v>14</v>
      </c>
    </row>
    <row r="23" spans="1:11" x14ac:dyDescent="0.2">
      <c r="B23" s="2" t="s">
        <v>15</v>
      </c>
      <c r="D23" s="2">
        <v>23465</v>
      </c>
      <c r="E23" s="2" t="s">
        <v>16</v>
      </c>
      <c r="F23" s="2">
        <v>1</v>
      </c>
      <c r="G23" s="2">
        <f>D23*F23</f>
        <v>23465</v>
      </c>
      <c r="H23" s="3"/>
      <c r="J23" s="2">
        <f>G23*$K$3</f>
        <v>17833.400000000001</v>
      </c>
    </row>
    <row r="24" spans="1:11" s="7" customFormat="1" x14ac:dyDescent="0.2">
      <c r="A24" s="7" t="s">
        <v>12</v>
      </c>
      <c r="G24" s="7">
        <f>G23</f>
        <v>23465</v>
      </c>
      <c r="J24" s="7" t="e">
        <f>J23+#REF!*1.13</f>
        <v>#REF!</v>
      </c>
    </row>
    <row r="25" spans="1:11" s="9" customFormat="1" x14ac:dyDescent="0.2">
      <c r="A25" s="9" t="s">
        <v>17</v>
      </c>
      <c r="G25" s="9">
        <f>SUM(G15, G21, G24)</f>
        <v>23973.1158</v>
      </c>
      <c r="J25" s="9" t="e">
        <f>SUM(J15, J21, J24)</f>
        <v>#REF!</v>
      </c>
      <c r="K25" s="9" t="e">
        <f>J25+#REF!</f>
        <v>#REF!</v>
      </c>
    </row>
    <row r="29" spans="1:11" x14ac:dyDescent="0.2">
      <c r="E29" s="2">
        <f>3000*0.69*1.13</f>
        <v>2339.1</v>
      </c>
    </row>
    <row r="32" spans="1:11" ht="32" x14ac:dyDescent="0.2">
      <c r="A32" s="2" t="s">
        <v>48</v>
      </c>
      <c r="B32" s="2" t="s">
        <v>4</v>
      </c>
      <c r="C32" s="2" t="s">
        <v>0</v>
      </c>
      <c r="D32" s="2" t="s">
        <v>2</v>
      </c>
      <c r="E32" s="2" t="s">
        <v>1</v>
      </c>
      <c r="F32" s="2" t="s">
        <v>13</v>
      </c>
      <c r="G32" s="2" t="s">
        <v>51</v>
      </c>
    </row>
    <row r="33" spans="2:7" x14ac:dyDescent="0.2">
      <c r="B33" s="2" t="s">
        <v>49</v>
      </c>
      <c r="C33" s="2" t="s">
        <v>50</v>
      </c>
      <c r="D33" s="2">
        <v>23465</v>
      </c>
      <c r="E33" s="2" t="s">
        <v>16</v>
      </c>
      <c r="F33" s="2">
        <v>0.5</v>
      </c>
      <c r="G33" s="2">
        <f>D33*F33</f>
        <v>11732.5</v>
      </c>
    </row>
  </sheetData>
  <hyperlinks>
    <hyperlink ref="H1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7" sqref="D17"/>
    </sheetView>
  </sheetViews>
  <sheetFormatPr baseColWidth="10" defaultColWidth="11" defaultRowHeight="16" x14ac:dyDescent="0.2"/>
  <cols>
    <col min="2" max="2" width="26.1640625" bestFit="1" customWidth="1"/>
    <col min="3" max="3" width="39.5" style="2" customWidth="1"/>
    <col min="4" max="4" width="49.1640625" customWidth="1"/>
  </cols>
  <sheetData>
    <row r="1" spans="1:5" s="13" customFormat="1" ht="19" x14ac:dyDescent="0.25">
      <c r="A1" s="13" t="s">
        <v>22</v>
      </c>
      <c r="C1" s="14"/>
    </row>
    <row r="2" spans="1:5" s="11" customFormat="1" x14ac:dyDescent="0.2">
      <c r="B2" s="11" t="s">
        <v>20</v>
      </c>
      <c r="C2" s="12" t="s">
        <v>21</v>
      </c>
    </row>
    <row r="3" spans="1:5" x14ac:dyDescent="0.2">
      <c r="B3" t="s">
        <v>26</v>
      </c>
      <c r="C3" s="2" t="s">
        <v>23</v>
      </c>
    </row>
    <row r="4" spans="1:5" x14ac:dyDescent="0.2">
      <c r="B4" t="s">
        <v>24</v>
      </c>
      <c r="C4" s="2" t="s">
        <v>25</v>
      </c>
    </row>
    <row r="5" spans="1:5" x14ac:dyDescent="0.2">
      <c r="B5" t="s">
        <v>27</v>
      </c>
      <c r="C5" s="2" t="s">
        <v>28</v>
      </c>
      <c r="D5" t="s">
        <v>29</v>
      </c>
    </row>
    <row r="6" spans="1:5" x14ac:dyDescent="0.2">
      <c r="B6" t="s">
        <v>30</v>
      </c>
      <c r="C6" s="2" t="s">
        <v>31</v>
      </c>
    </row>
    <row r="7" spans="1:5" x14ac:dyDescent="0.2">
      <c r="B7" t="s">
        <v>32</v>
      </c>
      <c r="C7" s="2" t="s">
        <v>31</v>
      </c>
    </row>
    <row r="10" spans="1:5" s="11" customFormat="1" x14ac:dyDescent="0.2">
      <c r="A10" s="11" t="s">
        <v>36</v>
      </c>
      <c r="C10" s="12"/>
    </row>
    <row r="11" spans="1:5" s="11" customFormat="1" x14ac:dyDescent="0.2">
      <c r="B11" s="11" t="s">
        <v>37</v>
      </c>
      <c r="C11" s="12" t="s">
        <v>38</v>
      </c>
      <c r="D11" s="11" t="s">
        <v>35</v>
      </c>
      <c r="E11" s="11" t="s">
        <v>40</v>
      </c>
    </row>
    <row r="12" spans="1:5" ht="64" x14ac:dyDescent="0.2">
      <c r="B12" t="s">
        <v>33</v>
      </c>
      <c r="C12" s="2" t="s">
        <v>34</v>
      </c>
      <c r="D12" s="10" t="s">
        <v>42</v>
      </c>
      <c r="E12" t="s">
        <v>41</v>
      </c>
    </row>
    <row r="13" spans="1:5" ht="64" x14ac:dyDescent="0.2">
      <c r="B13" t="s">
        <v>39</v>
      </c>
      <c r="C13" s="10" t="s">
        <v>45</v>
      </c>
      <c r="E13" t="s">
        <v>43</v>
      </c>
    </row>
    <row r="14" spans="1:5" ht="64" x14ac:dyDescent="0.2">
      <c r="B14" t="s">
        <v>44</v>
      </c>
      <c r="C14" s="10" t="s">
        <v>46</v>
      </c>
      <c r="E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30" zoomScaleNormal="130" zoomScalePageLayoutView="130" workbookViewId="0">
      <selection activeCell="D12" sqref="D12"/>
    </sheetView>
  </sheetViews>
  <sheetFormatPr baseColWidth="10" defaultColWidth="11" defaultRowHeight="16" x14ac:dyDescent="0.2"/>
  <cols>
    <col min="2" max="2" width="22.1640625" style="2" customWidth="1"/>
    <col min="3" max="3" width="19.5" style="8" customWidth="1"/>
    <col min="5" max="5" width="21" customWidth="1"/>
    <col min="6" max="6" width="20.1640625" customWidth="1"/>
  </cols>
  <sheetData>
    <row r="1" spans="1:8" s="15" customFormat="1" ht="21" x14ac:dyDescent="0.25">
      <c r="A1" s="15" t="s">
        <v>56</v>
      </c>
      <c r="B1" s="16"/>
      <c r="C1" s="17"/>
    </row>
    <row r="2" spans="1:8" s="18" customFormat="1" ht="19" x14ac:dyDescent="0.25">
      <c r="B2" s="19" t="s">
        <v>20</v>
      </c>
      <c r="C2" s="20" t="s">
        <v>60</v>
      </c>
      <c r="D2" s="18" t="s">
        <v>91</v>
      </c>
      <c r="E2" s="18" t="s">
        <v>58</v>
      </c>
      <c r="F2" s="18" t="s">
        <v>74</v>
      </c>
      <c r="G2" s="18" t="s">
        <v>13</v>
      </c>
      <c r="H2" s="18" t="s">
        <v>59</v>
      </c>
    </row>
    <row r="3" spans="1:8" x14ac:dyDescent="0.2">
      <c r="A3" t="s">
        <v>61</v>
      </c>
    </row>
    <row r="4" spans="1:8" x14ac:dyDescent="0.2">
      <c r="B4" s="2" t="s">
        <v>62</v>
      </c>
      <c r="C4" s="8" t="s">
        <v>57</v>
      </c>
      <c r="D4" t="s">
        <v>92</v>
      </c>
      <c r="E4" t="s">
        <v>68</v>
      </c>
    </row>
    <row r="5" spans="1:8" x14ac:dyDescent="0.2">
      <c r="C5" s="8" t="s">
        <v>63</v>
      </c>
      <c r="E5" t="s">
        <v>67</v>
      </c>
      <c r="F5" t="s">
        <v>98</v>
      </c>
    </row>
    <row r="6" spans="1:8" ht="48" x14ac:dyDescent="0.2">
      <c r="B6" s="2" t="s">
        <v>77</v>
      </c>
      <c r="C6" s="8" t="s">
        <v>64</v>
      </c>
      <c r="D6" t="s">
        <v>95</v>
      </c>
      <c r="E6" t="s">
        <v>65</v>
      </c>
      <c r="F6" t="s">
        <v>75</v>
      </c>
    </row>
    <row r="7" spans="1:8" ht="32" x14ac:dyDescent="0.2">
      <c r="B7" s="2" t="s">
        <v>76</v>
      </c>
      <c r="C7" s="8" t="s">
        <v>64</v>
      </c>
      <c r="D7" t="s">
        <v>96</v>
      </c>
      <c r="E7" t="s">
        <v>65</v>
      </c>
      <c r="F7" t="s">
        <v>89</v>
      </c>
    </row>
    <row r="9" spans="1:8" x14ac:dyDescent="0.2">
      <c r="B9" s="2" t="s">
        <v>66</v>
      </c>
      <c r="E9" t="s">
        <v>68</v>
      </c>
    </row>
    <row r="10" spans="1:8" x14ac:dyDescent="0.2">
      <c r="B10" s="2" t="s">
        <v>69</v>
      </c>
      <c r="E10" t="s">
        <v>70</v>
      </c>
    </row>
    <row r="11" spans="1:8" x14ac:dyDescent="0.2">
      <c r="B11" s="2" t="s">
        <v>71</v>
      </c>
      <c r="C11" s="8" t="s">
        <v>72</v>
      </c>
      <c r="D11" t="s">
        <v>93</v>
      </c>
      <c r="E11" t="s">
        <v>65</v>
      </c>
      <c r="F11" t="s">
        <v>88</v>
      </c>
    </row>
    <row r="12" spans="1:8" ht="32" x14ac:dyDescent="0.2">
      <c r="B12" s="2" t="s">
        <v>73</v>
      </c>
      <c r="D12" t="s">
        <v>94</v>
      </c>
      <c r="E12" t="s">
        <v>65</v>
      </c>
      <c r="F12" t="s">
        <v>80</v>
      </c>
    </row>
    <row r="13" spans="1:8" x14ac:dyDescent="0.2">
      <c r="B13" s="2" t="s">
        <v>78</v>
      </c>
      <c r="E13" t="s">
        <v>70</v>
      </c>
    </row>
    <row r="14" spans="1:8" x14ac:dyDescent="0.2">
      <c r="B14" s="2" t="s">
        <v>82</v>
      </c>
      <c r="D14" t="s">
        <v>97</v>
      </c>
      <c r="E14" t="s">
        <v>79</v>
      </c>
      <c r="F14" t="s">
        <v>81</v>
      </c>
    </row>
    <row r="15" spans="1:8" x14ac:dyDescent="0.2">
      <c r="B15" s="2" t="s">
        <v>83</v>
      </c>
      <c r="C15" s="8" t="s">
        <v>84</v>
      </c>
      <c r="E15" t="s">
        <v>85</v>
      </c>
    </row>
    <row r="16" spans="1:8" x14ac:dyDescent="0.2">
      <c r="B16" s="2" t="s">
        <v>86</v>
      </c>
      <c r="C16" s="8" t="s">
        <v>87</v>
      </c>
      <c r="D16" t="s">
        <v>90</v>
      </c>
      <c r="E16" t="s">
        <v>68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Pusher Device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2015-12-25T02:19:25Z</dcterms:created>
  <dcterms:modified xsi:type="dcterms:W3CDTF">2017-07-07T17:52:09Z</dcterms:modified>
</cp:coreProperties>
</file>