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311"/>
  <workbookPr/>
  <mc:AlternateContent xmlns:mc="http://schemas.openxmlformats.org/markup-compatibility/2006">
    <mc:Choice Requires="x15">
      <x15ac:absPath xmlns:x15ac="http://schemas.microsoft.com/office/spreadsheetml/2010/11/ac" url="/Users/arushriswarup/Documents/GitHub/Grad-School/Needs Analysis Survey/"/>
    </mc:Choice>
  </mc:AlternateContent>
  <bookViews>
    <workbookView xWindow="0" yWindow="460" windowWidth="28800" windowHeight="16260"/>
  </bookViews>
  <sheets>
    <sheet name="EndoscopicEarSurgery_DATA_09-Ma" sheetId="1" r:id="rId1"/>
  </sheets>
  <definedNames>
    <definedName name="_xlnm._FilterDatabase" localSheetId="0" hidden="1">'EndoscopicEarSurgery_DATA_09-Ma'!$E$1:$E$26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5" i="1" l="1"/>
  <c r="I26" i="1"/>
  <c r="J25" i="1"/>
  <c r="J26" i="1"/>
  <c r="K25" i="1"/>
  <c r="K26" i="1"/>
  <c r="L25" i="1"/>
  <c r="L26" i="1"/>
  <c r="M25" i="1"/>
  <c r="M26" i="1"/>
  <c r="H25" i="1"/>
  <c r="H26" i="1"/>
  <c r="I24" i="1"/>
  <c r="J24" i="1"/>
  <c r="K24" i="1"/>
  <c r="L24" i="1"/>
  <c r="M24" i="1"/>
  <c r="H24" i="1"/>
  <c r="G21" i="1"/>
  <c r="G22" i="1"/>
  <c r="G23" i="1"/>
  <c r="E21" i="1"/>
  <c r="E22" i="1"/>
  <c r="E23" i="1"/>
  <c r="G18" i="1"/>
  <c r="G19" i="1"/>
  <c r="G20" i="1"/>
  <c r="E18" i="1"/>
  <c r="E19" i="1"/>
  <c r="E20" i="1"/>
  <c r="G17" i="1"/>
  <c r="G14" i="1"/>
  <c r="G16" i="1"/>
  <c r="G9" i="1"/>
  <c r="G8" i="1"/>
  <c r="G13" i="1"/>
  <c r="G7" i="1"/>
  <c r="G15" i="1"/>
  <c r="G12" i="1"/>
  <c r="G11" i="1"/>
  <c r="G6" i="1"/>
  <c r="G5" i="1"/>
  <c r="G4" i="1"/>
  <c r="G3" i="1"/>
  <c r="G10" i="1"/>
  <c r="G2" i="1"/>
  <c r="E17" i="1"/>
  <c r="E14" i="1"/>
  <c r="E16" i="1"/>
  <c r="E9" i="1"/>
  <c r="E8" i="1"/>
  <c r="E13" i="1"/>
  <c r="E7" i="1"/>
  <c r="E15" i="1"/>
  <c r="E12" i="1"/>
  <c r="E11" i="1"/>
  <c r="E6" i="1"/>
  <c r="E5" i="1"/>
  <c r="E4" i="1"/>
  <c r="E3" i="1"/>
  <c r="E10" i="1"/>
  <c r="E2" i="1"/>
</calcChain>
</file>

<file path=xl/sharedStrings.xml><?xml version="1.0" encoding="utf-8"?>
<sst xmlns="http://schemas.openxmlformats.org/spreadsheetml/2006/main" count="49" uniqueCount="47">
  <si>
    <t>record_id</t>
  </si>
  <si>
    <t>redcap_survey_identifier</t>
  </si>
  <si>
    <t>survey_1_endoscopic_ear_surgery_needs_assessment_timestamp</t>
  </si>
  <si>
    <t>percent_of_totally_ees</t>
  </si>
  <si>
    <t>instruments</t>
  </si>
  <si>
    <t>survey_1_endoscopic_ear_surgery_needs_assessment_complete</t>
  </si>
  <si>
    <t>N/A</t>
  </si>
  <si>
    <t xml:space="preserve">Suction elevators, should be able to control the amount of suction </t>
  </si>
  <si>
    <t xml:space="preserve">Angled shaft instruments to keep hands from bumping into each other  </t>
  </si>
  <si>
    <t>Wondering about adapting flexible endoscope with working port to use in ear surgery?</t>
  </si>
  <si>
    <t>There is a need for an instrument to reach disease in the mastoid through the canal, keeping the instrument size the same as they are now; may be look at a retractible instrument?</t>
  </si>
  <si>
    <t xml:space="preserve">EES bipolar with suction. Endo pen is too wide. Bayonet bipolars do not open. </t>
  </si>
  <si>
    <t>Disposable curved and angled suckers.  With the current multiuse suction devices, our sterile services department refuse to clean them due to the very narrow lumen.  Therefore cost-effective disposable instruments would be great.</t>
  </si>
  <si>
    <t>mean</t>
  </si>
  <si>
    <t>std dev</t>
  </si>
  <si>
    <t>std error</t>
  </si>
  <si>
    <t>Bleeding Control</t>
  </si>
  <si>
    <t xml:space="preserve">Reaching Structures </t>
  </si>
  <si>
    <t>Cutting Bone</t>
  </si>
  <si>
    <t>Keeping the Lens Clean</t>
  </si>
  <si>
    <t>Positioning a Graft</t>
  </si>
  <si>
    <t>Dissection and Removal of Cholesteatoma</t>
  </si>
  <si>
    <t xml:space="preserve">Percent of TEES surgeries: </t>
  </si>
  <si>
    <t>Up to 50%</t>
  </si>
  <si>
    <t>50%-90%</t>
  </si>
  <si>
    <t>More than 90%</t>
  </si>
  <si>
    <t>Percent of TEES Surgeries</t>
  </si>
  <si>
    <t>Instrument Set</t>
  </si>
  <si>
    <t>Yes</t>
  </si>
  <si>
    <t>No</t>
  </si>
  <si>
    <t xml:space="preserve">Results: </t>
  </si>
  <si>
    <t>no sig difference between TEES percentage and any of the difficulties - when alpha = 10% and 5%</t>
  </si>
  <si>
    <t>catergory</t>
  </si>
  <si>
    <t xml:space="preserve">count: </t>
  </si>
  <si>
    <t xml:space="preserve"> More specialised instruments for coagulations.   - More specialised instruments for single handed drilling means drilling irrigation and suction in the same time.</t>
  </si>
  <si>
    <t>instrument set</t>
  </si>
  <si>
    <t>endoscope</t>
  </si>
  <si>
    <t>flexible</t>
  </si>
  <si>
    <t xml:space="preserve">instrument </t>
  </si>
  <si>
    <t>retractible</t>
  </si>
  <si>
    <t>suction elevators to control amount of suction</t>
  </si>
  <si>
    <t>angled shaft</t>
  </si>
  <si>
    <t>bipolar with suction</t>
  </si>
  <si>
    <t>disposable curved and angled suckers</t>
  </si>
  <si>
    <t xml:space="preserve">coagulations </t>
  </si>
  <si>
    <t>single handed drilling - irrigation and suction at the same time</t>
  </si>
  <si>
    <t xml:space="preserve">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</si>
</sst>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7">
    <xf numFmtId="0" fontId="0" fillId="0" borderId="0" xfId="0"/>
    <xf numFmtId="22" fontId="0" fillId="0" borderId="0" xfId="0" applyNumberFormat="1"/>
    <xf numFmtId="0" fontId="0" fillId="0" borderId="0" xfId="0" applyAlignment="1">
      <alignment wrapText="1"/>
    </xf>
    <xf numFmtId="0" fontId="0" fillId="33" borderId="0" xfId="0" applyFill="1" applyAlignment="1">
      <alignment wrapText="1"/>
    </xf>
    <xf numFmtId="9" fontId="0" fillId="0" borderId="0" xfId="0" applyNumberFormat="1"/>
    <xf numFmtId="0" fontId="0" fillId="34" borderId="0" xfId="0" applyFill="1"/>
    <xf numFmtId="0" fontId="0" fillId="34" borderId="0" xfId="0" applyFill="1" applyAlignment="1">
      <alignment wrapText="1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%</a:t>
            </a:r>
            <a:r>
              <a:rPr lang="en-CA" baseline="0"/>
              <a:t> Need to Facilitate the Following Difficulties During TEES</a:t>
            </a:r>
            <a:endParaRPr lang="en-CA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'EndoscopicEarSurgery_DATA_09-Ma'!$H$26:$M$26</c:f>
                <c:numCache>
                  <c:formatCode>General</c:formatCode>
                  <c:ptCount val="6"/>
                  <c:pt idx="0">
                    <c:v>5.953678851435363</c:v>
                  </c:pt>
                  <c:pt idx="1">
                    <c:v>4.09442129174389</c:v>
                  </c:pt>
                  <c:pt idx="2">
                    <c:v>3.815731727000759</c:v>
                  </c:pt>
                  <c:pt idx="3">
                    <c:v>6.656035896298475</c:v>
                  </c:pt>
                  <c:pt idx="4">
                    <c:v>5.944822040306092</c:v>
                  </c:pt>
                  <c:pt idx="5">
                    <c:v>4.563500972448796</c:v>
                  </c:pt>
                </c:numCache>
              </c:numRef>
            </c:plus>
            <c:minus>
              <c:numRef>
                <c:f>'EndoscopicEarSurgery_DATA_09-Ma'!$H$26:$M$26</c:f>
                <c:numCache>
                  <c:formatCode>General</c:formatCode>
                  <c:ptCount val="6"/>
                  <c:pt idx="0">
                    <c:v>5.953678851435363</c:v>
                  </c:pt>
                  <c:pt idx="1">
                    <c:v>4.09442129174389</c:v>
                  </c:pt>
                  <c:pt idx="2">
                    <c:v>3.815731727000759</c:v>
                  </c:pt>
                  <c:pt idx="3">
                    <c:v>6.656035896298475</c:v>
                  </c:pt>
                  <c:pt idx="4">
                    <c:v>5.944822040306092</c:v>
                  </c:pt>
                  <c:pt idx="5">
                    <c:v>4.563500972448796</c:v>
                  </c:pt>
                </c:numCache>
              </c:numRef>
            </c:minus>
          </c:errBars>
          <c:cat>
            <c:strRef>
              <c:f>'EndoscopicEarSurgery_DATA_09-Ma'!$H$1:$M$1</c:f>
              <c:strCache>
                <c:ptCount val="6"/>
                <c:pt idx="0">
                  <c:v>Bleeding Control</c:v>
                </c:pt>
                <c:pt idx="1">
                  <c:v>Reaching Structures </c:v>
                </c:pt>
                <c:pt idx="2">
                  <c:v>Cutting Bone</c:v>
                </c:pt>
                <c:pt idx="3">
                  <c:v>Keeping the Lens Clean</c:v>
                </c:pt>
                <c:pt idx="4">
                  <c:v>Positioning a Graft</c:v>
                </c:pt>
                <c:pt idx="5">
                  <c:v>Dissection and Removal of Cholesteatoma</c:v>
                </c:pt>
              </c:strCache>
            </c:strRef>
          </c:cat>
          <c:val>
            <c:numRef>
              <c:f>'EndoscopicEarSurgery_DATA_09-Ma'!$H$24:$M$24</c:f>
              <c:numCache>
                <c:formatCode>General</c:formatCode>
                <c:ptCount val="6"/>
                <c:pt idx="0">
                  <c:v>61.85</c:v>
                </c:pt>
                <c:pt idx="1">
                  <c:v>83.2857142857143</c:v>
                </c:pt>
                <c:pt idx="2">
                  <c:v>68.0</c:v>
                </c:pt>
                <c:pt idx="3">
                  <c:v>55.47619047619047</c:v>
                </c:pt>
                <c:pt idx="4">
                  <c:v>52.5</c:v>
                </c:pt>
                <c:pt idx="5">
                  <c:v>75.80952380952381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4019216"/>
        <c:axId val="-2143862880"/>
      </c:barChart>
      <c:catAx>
        <c:axId val="-2104019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Difficulty</a:t>
                </a:r>
                <a:r>
                  <a:rPr lang="en-CA" baseline="0"/>
                  <a:t> during TEES</a:t>
                </a:r>
                <a:endParaRPr lang="en-CA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-2143862880"/>
        <c:crosses val="autoZero"/>
        <c:auto val="1"/>
        <c:lblAlgn val="ctr"/>
        <c:lblOffset val="100"/>
        <c:noMultiLvlLbl val="0"/>
      </c:catAx>
      <c:valAx>
        <c:axId val="-21438628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CA"/>
                  <a:t>Degree</a:t>
                </a:r>
                <a:r>
                  <a:rPr lang="en-CA" baseline="0"/>
                  <a:t> of Need</a:t>
                </a:r>
                <a:endParaRPr lang="en-CA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040192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 of TEES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'EndoscopicEarSurgery_DATA_09-Ma'!$R$3:$R$6</c:f>
              <c:strCache>
                <c:ptCount val="4"/>
                <c:pt idx="0">
                  <c:v>0%</c:v>
                </c:pt>
                <c:pt idx="1">
                  <c:v>Up to 50%</c:v>
                </c:pt>
                <c:pt idx="2">
                  <c:v>50%-90%</c:v>
                </c:pt>
                <c:pt idx="3">
                  <c:v>More than 90%</c:v>
                </c:pt>
              </c:strCache>
            </c:strRef>
          </c:cat>
          <c:val>
            <c:numRef>
              <c:f>'EndoscopicEarSurgery_DATA_09-Ma'!$S$3:$S$6</c:f>
              <c:numCache>
                <c:formatCode>General</c:formatCode>
                <c:ptCount val="4"/>
                <c:pt idx="0">
                  <c:v>0.0</c:v>
                </c:pt>
                <c:pt idx="1">
                  <c:v>8.0</c:v>
                </c:pt>
                <c:pt idx="2">
                  <c:v>5.0</c:v>
                </c:pt>
                <c:pt idx="3">
                  <c:v>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04046048"/>
        <c:axId val="-2104052576"/>
      </c:barChart>
      <c:catAx>
        <c:axId val="-2104046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</a:t>
                </a:r>
                <a:r>
                  <a:rPr lang="en-US" baseline="0"/>
                  <a:t> of Surgeries Performed Totally Endoscopically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4052576"/>
        <c:crosses val="autoZero"/>
        <c:auto val="1"/>
        <c:lblAlgn val="ctr"/>
        <c:lblOffset val="100"/>
        <c:noMultiLvlLbl val="0"/>
      </c:catAx>
      <c:valAx>
        <c:axId val="-210405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Respondents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4046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Use</a:t>
            </a:r>
            <a:r>
              <a:rPr lang="en-US" baseline="0"/>
              <a:t> of TEES Instrument Set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'EndoscopicEarSurgery_DATA_09-Ma'!$V$3:$V$4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'EndoscopicEarSurgery_DATA_09-Ma'!$W$3:$W$4</c:f>
              <c:numCache>
                <c:formatCode>General</c:formatCode>
                <c:ptCount val="2"/>
                <c:pt idx="0">
                  <c:v>14.0</c:v>
                </c:pt>
                <c:pt idx="1">
                  <c:v>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2623120"/>
        <c:axId val="2122629312"/>
      </c:barChart>
      <c:catAx>
        <c:axId val="2122623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Use</a:t>
                </a:r>
                <a:r>
                  <a:rPr lang="en-US" baseline="0"/>
                  <a:t> of TEES Instrument Set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629312"/>
        <c:crosses val="autoZero"/>
        <c:auto val="1"/>
        <c:lblAlgn val="ctr"/>
        <c:lblOffset val="100"/>
        <c:noMultiLvlLbl val="0"/>
      </c:catAx>
      <c:valAx>
        <c:axId val="212262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Respondents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623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492124</xdr:colOff>
      <xdr:row>42</xdr:row>
      <xdr:rowOff>9524</xdr:rowOff>
    </xdr:from>
    <xdr:to>
      <xdr:col>15</xdr:col>
      <xdr:colOff>92074</xdr:colOff>
      <xdr:row>62</xdr:row>
      <xdr:rowOff>114299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27</xdr:row>
      <xdr:rowOff>127000</xdr:rowOff>
    </xdr:from>
    <xdr:to>
      <xdr:col>10</xdr:col>
      <xdr:colOff>12700</xdr:colOff>
      <xdr:row>49</xdr:row>
      <xdr:rowOff>50800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196850</xdr:colOff>
      <xdr:row>49</xdr:row>
      <xdr:rowOff>12700</xdr:rowOff>
    </xdr:from>
    <xdr:to>
      <xdr:col>13</xdr:col>
      <xdr:colOff>3302000</xdr:colOff>
      <xdr:row>69</xdr:row>
      <xdr:rowOff>101600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8"/>
  <sheetViews>
    <sheetView tabSelected="1" workbookViewId="0">
      <pane ySplit="1" topLeftCell="A9" activePane="bottomLeft" state="frozen"/>
      <selection pane="bottomLeft" activeCell="H11" sqref="H11"/>
    </sheetView>
  </sheetViews>
  <sheetFormatPr baseColWidth="10" defaultColWidth="8.83203125" defaultRowHeight="15" x14ac:dyDescent="0.2"/>
  <cols>
    <col min="5" max="5" width="14.33203125" bestFit="1" customWidth="1"/>
    <col min="6" max="6" width="12.5" customWidth="1"/>
    <col min="7" max="7" width="13.33203125" customWidth="1"/>
    <col min="9" max="9" width="10.5" customWidth="1"/>
    <col min="12" max="12" width="14.33203125" customWidth="1"/>
    <col min="13" max="13" width="20" customWidth="1"/>
    <col min="14" max="14" width="61" style="2" customWidth="1"/>
  </cols>
  <sheetData>
    <row r="1" spans="1:23" s="2" customFormat="1" ht="10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26</v>
      </c>
      <c r="F1" s="2" t="s">
        <v>35</v>
      </c>
      <c r="G1" s="2" t="s">
        <v>27</v>
      </c>
      <c r="H1" s="2" t="s">
        <v>16</v>
      </c>
      <c r="I1" s="2" t="s">
        <v>17</v>
      </c>
      <c r="J1" s="2" t="s">
        <v>18</v>
      </c>
      <c r="K1" s="2" t="s">
        <v>19</v>
      </c>
      <c r="L1" s="2" t="s">
        <v>20</v>
      </c>
      <c r="M1" s="2" t="s">
        <v>21</v>
      </c>
      <c r="N1" s="3" t="s">
        <v>4</v>
      </c>
      <c r="O1" s="2" t="s">
        <v>5</v>
      </c>
    </row>
    <row r="2" spans="1:23" x14ac:dyDescent="0.2">
      <c r="A2">
        <v>1</v>
      </c>
      <c r="C2" s="1">
        <v>42828.605775462966</v>
      </c>
      <c r="D2">
        <v>2</v>
      </c>
      <c r="E2" t="str">
        <f t="shared" ref="E2:E23" si="0">VLOOKUP(D2,$Q$3:$R$6,2,FALSE)</f>
        <v>Up to 50%</v>
      </c>
      <c r="F2">
        <v>1</v>
      </c>
      <c r="G2" t="str">
        <f t="shared" ref="G2:G23" si="1">VLOOKUP(F2, $U$3:$V$4, 2, FALSE)</f>
        <v>Yes</v>
      </c>
      <c r="H2">
        <v>76</v>
      </c>
      <c r="I2">
        <v>76</v>
      </c>
      <c r="J2">
        <v>64</v>
      </c>
      <c r="K2">
        <v>77</v>
      </c>
      <c r="L2">
        <v>68</v>
      </c>
      <c r="M2">
        <v>72</v>
      </c>
      <c r="N2" s="3" t="s">
        <v>6</v>
      </c>
      <c r="O2">
        <v>2</v>
      </c>
      <c r="Q2" t="s">
        <v>22</v>
      </c>
      <c r="R2" t="s">
        <v>32</v>
      </c>
      <c r="S2" t="s">
        <v>33</v>
      </c>
      <c r="U2" t="s">
        <v>27</v>
      </c>
      <c r="W2" t="s">
        <v>33</v>
      </c>
    </row>
    <row r="3" spans="1:23" x14ac:dyDescent="0.2">
      <c r="A3">
        <v>3</v>
      </c>
      <c r="C3" s="1">
        <v>42850.341863425929</v>
      </c>
      <c r="D3">
        <v>2</v>
      </c>
      <c r="E3" t="str">
        <f t="shared" si="0"/>
        <v>Up to 50%</v>
      </c>
      <c r="F3">
        <v>1</v>
      </c>
      <c r="G3" t="str">
        <f t="shared" si="1"/>
        <v>Yes</v>
      </c>
      <c r="H3">
        <v>86</v>
      </c>
      <c r="I3">
        <v>90</v>
      </c>
      <c r="J3">
        <v>61</v>
      </c>
      <c r="K3">
        <v>62</v>
      </c>
      <c r="L3">
        <v>73</v>
      </c>
      <c r="M3">
        <v>65</v>
      </c>
      <c r="N3" s="3"/>
      <c r="O3">
        <v>2</v>
      </c>
      <c r="Q3">
        <v>1</v>
      </c>
      <c r="R3" s="4">
        <v>0</v>
      </c>
      <c r="S3">
        <v>0</v>
      </c>
      <c r="U3">
        <v>1</v>
      </c>
      <c r="V3" t="s">
        <v>28</v>
      </c>
      <c r="W3">
        <v>14</v>
      </c>
    </row>
    <row r="4" spans="1:23" x14ac:dyDescent="0.2">
      <c r="A4">
        <v>4</v>
      </c>
      <c r="C4" s="1">
        <v>42851.497199074074</v>
      </c>
      <c r="D4">
        <v>2</v>
      </c>
      <c r="E4" t="str">
        <f t="shared" si="0"/>
        <v>Up to 50%</v>
      </c>
      <c r="F4">
        <v>1</v>
      </c>
      <c r="G4" t="str">
        <f t="shared" si="1"/>
        <v>Yes</v>
      </c>
      <c r="K4">
        <v>7</v>
      </c>
      <c r="L4">
        <v>7</v>
      </c>
      <c r="N4" s="3"/>
      <c r="O4">
        <v>2</v>
      </c>
      <c r="Q4">
        <v>2</v>
      </c>
      <c r="R4" t="s">
        <v>23</v>
      </c>
      <c r="S4">
        <v>8</v>
      </c>
      <c r="U4">
        <v>2</v>
      </c>
      <c r="V4" t="s">
        <v>29</v>
      </c>
      <c r="W4">
        <v>2</v>
      </c>
    </row>
    <row r="5" spans="1:23" x14ac:dyDescent="0.2">
      <c r="A5">
        <v>5</v>
      </c>
      <c r="C5" s="1">
        <v>42851.497986111113</v>
      </c>
      <c r="D5">
        <v>2</v>
      </c>
      <c r="E5" t="str">
        <f t="shared" si="0"/>
        <v>Up to 50%</v>
      </c>
      <c r="F5">
        <v>1</v>
      </c>
      <c r="G5" t="str">
        <f t="shared" si="1"/>
        <v>Yes</v>
      </c>
      <c r="H5">
        <v>20</v>
      </c>
      <c r="I5">
        <v>36</v>
      </c>
      <c r="J5">
        <v>51</v>
      </c>
      <c r="K5">
        <v>52</v>
      </c>
      <c r="L5">
        <v>28</v>
      </c>
      <c r="M5">
        <v>26</v>
      </c>
      <c r="N5" s="3"/>
      <c r="O5">
        <v>2</v>
      </c>
      <c r="Q5">
        <v>3</v>
      </c>
      <c r="R5" t="s">
        <v>24</v>
      </c>
      <c r="S5">
        <v>5</v>
      </c>
    </row>
    <row r="6" spans="1:23" x14ac:dyDescent="0.2">
      <c r="A6">
        <v>6</v>
      </c>
      <c r="C6" s="1">
        <v>42852.408182870371</v>
      </c>
      <c r="D6">
        <v>2</v>
      </c>
      <c r="E6" t="str">
        <f t="shared" si="0"/>
        <v>Up to 50%</v>
      </c>
      <c r="F6">
        <v>1</v>
      </c>
      <c r="G6" t="str">
        <f t="shared" si="1"/>
        <v>Yes</v>
      </c>
      <c r="H6">
        <v>64</v>
      </c>
      <c r="I6">
        <v>91</v>
      </c>
      <c r="J6">
        <v>69</v>
      </c>
      <c r="K6">
        <v>43</v>
      </c>
      <c r="L6">
        <v>23</v>
      </c>
      <c r="M6">
        <v>92</v>
      </c>
      <c r="N6" s="3"/>
      <c r="O6">
        <v>2</v>
      </c>
      <c r="Q6">
        <v>4</v>
      </c>
      <c r="R6" t="s">
        <v>25</v>
      </c>
      <c r="S6">
        <v>3</v>
      </c>
    </row>
    <row r="7" spans="1:23" x14ac:dyDescent="0.2">
      <c r="A7">
        <v>10</v>
      </c>
      <c r="C7" s="1">
        <v>42853.406631944446</v>
      </c>
      <c r="D7">
        <v>2</v>
      </c>
      <c r="E7" t="str">
        <f t="shared" si="0"/>
        <v>Up to 50%</v>
      </c>
      <c r="F7">
        <v>1</v>
      </c>
      <c r="G7" t="str">
        <f t="shared" si="1"/>
        <v>Yes</v>
      </c>
      <c r="H7">
        <v>19</v>
      </c>
      <c r="I7">
        <v>67</v>
      </c>
      <c r="J7">
        <v>71</v>
      </c>
      <c r="K7">
        <v>33</v>
      </c>
      <c r="L7">
        <v>50</v>
      </c>
      <c r="M7">
        <v>75</v>
      </c>
      <c r="N7" s="3"/>
      <c r="O7">
        <v>2</v>
      </c>
    </row>
    <row r="8" spans="1:23" ht="30" x14ac:dyDescent="0.2">
      <c r="A8">
        <v>12</v>
      </c>
      <c r="C8" s="1">
        <v>42853.454421296294</v>
      </c>
      <c r="D8">
        <v>2</v>
      </c>
      <c r="E8" t="str">
        <f t="shared" si="0"/>
        <v>Up to 50%</v>
      </c>
      <c r="F8">
        <v>2</v>
      </c>
      <c r="G8" t="str">
        <f t="shared" si="1"/>
        <v>No</v>
      </c>
      <c r="H8">
        <v>78</v>
      </c>
      <c r="I8">
        <v>94</v>
      </c>
      <c r="J8">
        <v>71</v>
      </c>
      <c r="K8">
        <v>92</v>
      </c>
      <c r="L8">
        <v>91</v>
      </c>
      <c r="M8">
        <v>86</v>
      </c>
      <c r="N8" s="3" t="s">
        <v>9</v>
      </c>
      <c r="O8">
        <v>2</v>
      </c>
    </row>
    <row r="9" spans="1:23" ht="45" x14ac:dyDescent="0.2">
      <c r="A9">
        <v>13</v>
      </c>
      <c r="C9" s="1">
        <v>42854.172500000001</v>
      </c>
      <c r="D9">
        <v>2</v>
      </c>
      <c r="E9" t="str">
        <f t="shared" si="0"/>
        <v>Up to 50%</v>
      </c>
      <c r="F9">
        <v>1</v>
      </c>
      <c r="G9" t="str">
        <f t="shared" si="1"/>
        <v>Yes</v>
      </c>
      <c r="H9">
        <v>50</v>
      </c>
      <c r="I9">
        <v>94</v>
      </c>
      <c r="J9">
        <v>92</v>
      </c>
      <c r="K9">
        <v>5</v>
      </c>
      <c r="L9">
        <v>5</v>
      </c>
      <c r="M9">
        <v>96</v>
      </c>
      <c r="N9" s="3" t="s">
        <v>10</v>
      </c>
      <c r="O9">
        <v>2</v>
      </c>
    </row>
    <row r="10" spans="1:23" x14ac:dyDescent="0.2">
      <c r="A10">
        <v>2</v>
      </c>
      <c r="C10" s="1">
        <v>42846.740729166668</v>
      </c>
      <c r="D10">
        <v>3</v>
      </c>
      <c r="E10" t="str">
        <f t="shared" si="0"/>
        <v>50%-90%</v>
      </c>
      <c r="F10">
        <v>1</v>
      </c>
      <c r="G10" t="str">
        <f t="shared" si="1"/>
        <v>Yes</v>
      </c>
      <c r="H10">
        <v>53</v>
      </c>
      <c r="I10">
        <v>83</v>
      </c>
      <c r="J10">
        <v>62</v>
      </c>
      <c r="K10">
        <v>72</v>
      </c>
      <c r="L10">
        <v>93</v>
      </c>
      <c r="M10">
        <v>100</v>
      </c>
      <c r="N10" s="3"/>
      <c r="O10">
        <v>2</v>
      </c>
    </row>
    <row r="11" spans="1:23" x14ac:dyDescent="0.2">
      <c r="A11">
        <v>7</v>
      </c>
      <c r="C11" s="1">
        <v>42852.456296296295</v>
      </c>
      <c r="D11">
        <v>3</v>
      </c>
      <c r="E11" t="str">
        <f t="shared" si="0"/>
        <v>50%-90%</v>
      </c>
      <c r="F11">
        <v>1</v>
      </c>
      <c r="G11" t="str">
        <f t="shared" si="1"/>
        <v>Yes</v>
      </c>
      <c r="H11">
        <v>83</v>
      </c>
      <c r="I11">
        <v>93</v>
      </c>
      <c r="J11">
        <v>69</v>
      </c>
      <c r="L11">
        <v>57</v>
      </c>
      <c r="M11">
        <v>69</v>
      </c>
      <c r="N11" s="3" t="s">
        <v>7</v>
      </c>
      <c r="O11">
        <v>2</v>
      </c>
      <c r="R11" t="s">
        <v>30</v>
      </c>
    </row>
    <row r="12" spans="1:23" x14ac:dyDescent="0.2">
      <c r="A12">
        <v>8</v>
      </c>
      <c r="C12" s="1">
        <v>42852.557754629626</v>
      </c>
      <c r="D12">
        <v>3</v>
      </c>
      <c r="E12" t="str">
        <f t="shared" si="0"/>
        <v>50%-90%</v>
      </c>
      <c r="F12">
        <v>1</v>
      </c>
      <c r="G12" t="str">
        <f t="shared" si="1"/>
        <v>Yes</v>
      </c>
      <c r="H12">
        <v>58</v>
      </c>
      <c r="I12">
        <v>40</v>
      </c>
      <c r="J12">
        <v>70</v>
      </c>
      <c r="K12">
        <v>67</v>
      </c>
      <c r="L12">
        <v>56</v>
      </c>
      <c r="M12">
        <v>41</v>
      </c>
      <c r="N12" s="3"/>
      <c r="O12">
        <v>2</v>
      </c>
      <c r="R12" t="s">
        <v>31</v>
      </c>
    </row>
    <row r="13" spans="1:23" x14ac:dyDescent="0.2">
      <c r="A13">
        <v>11</v>
      </c>
      <c r="C13" s="1">
        <v>42853.417326388888</v>
      </c>
      <c r="D13">
        <v>3</v>
      </c>
      <c r="E13" t="str">
        <f t="shared" si="0"/>
        <v>50%-90%</v>
      </c>
      <c r="F13">
        <v>2</v>
      </c>
      <c r="G13" t="str">
        <f t="shared" si="1"/>
        <v>No</v>
      </c>
      <c r="H13">
        <v>24</v>
      </c>
      <c r="I13">
        <v>98</v>
      </c>
      <c r="J13">
        <v>77</v>
      </c>
      <c r="K13">
        <v>41</v>
      </c>
      <c r="L13">
        <v>69</v>
      </c>
      <c r="M13">
        <v>84</v>
      </c>
      <c r="N13" s="3" t="s">
        <v>8</v>
      </c>
      <c r="O13">
        <v>2</v>
      </c>
    </row>
    <row r="14" spans="1:23" x14ac:dyDescent="0.2">
      <c r="A14">
        <v>15</v>
      </c>
      <c r="C14" s="1">
        <v>42856.556458333333</v>
      </c>
      <c r="D14">
        <v>3</v>
      </c>
      <c r="E14" t="str">
        <f t="shared" si="0"/>
        <v>50%-90%</v>
      </c>
      <c r="F14">
        <v>1</v>
      </c>
      <c r="G14" t="str">
        <f t="shared" si="1"/>
        <v>Yes</v>
      </c>
      <c r="I14">
        <v>85</v>
      </c>
      <c r="K14">
        <v>35</v>
      </c>
      <c r="L14">
        <v>36</v>
      </c>
      <c r="M14">
        <v>81</v>
      </c>
      <c r="N14" s="3"/>
      <c r="O14">
        <v>2</v>
      </c>
    </row>
    <row r="15" spans="1:23" x14ac:dyDescent="0.2">
      <c r="A15">
        <v>9</v>
      </c>
      <c r="C15" s="1">
        <v>42853.406041666669</v>
      </c>
      <c r="D15">
        <v>4</v>
      </c>
      <c r="E15" t="str">
        <f t="shared" si="0"/>
        <v>More than 90%</v>
      </c>
      <c r="F15">
        <v>1</v>
      </c>
      <c r="G15" t="str">
        <f t="shared" si="1"/>
        <v>Yes</v>
      </c>
      <c r="H15">
        <v>99</v>
      </c>
      <c r="I15">
        <v>100</v>
      </c>
      <c r="J15">
        <v>100</v>
      </c>
      <c r="K15">
        <v>100</v>
      </c>
      <c r="L15">
        <v>99</v>
      </c>
      <c r="M15">
        <v>100</v>
      </c>
      <c r="N15" s="3"/>
      <c r="O15">
        <v>2</v>
      </c>
    </row>
    <row r="16" spans="1:23" x14ac:dyDescent="0.2">
      <c r="A16">
        <v>14</v>
      </c>
      <c r="C16" s="1">
        <v>42854.758842592593</v>
      </c>
      <c r="D16">
        <v>4</v>
      </c>
      <c r="E16" t="str">
        <f t="shared" si="0"/>
        <v>More than 90%</v>
      </c>
      <c r="F16">
        <v>1</v>
      </c>
      <c r="G16" t="str">
        <f t="shared" si="1"/>
        <v>Yes</v>
      </c>
      <c r="H16">
        <v>64</v>
      </c>
      <c r="I16">
        <v>90</v>
      </c>
      <c r="J16">
        <v>99</v>
      </c>
      <c r="K16">
        <v>76</v>
      </c>
      <c r="L16">
        <v>50</v>
      </c>
      <c r="M16">
        <v>90</v>
      </c>
      <c r="N16" s="3" t="s">
        <v>11</v>
      </c>
      <c r="O16">
        <v>2</v>
      </c>
    </row>
    <row r="17" spans="1:21" ht="45" x14ac:dyDescent="0.2">
      <c r="A17">
        <v>16</v>
      </c>
      <c r="C17" s="1">
        <v>42861.538263888891</v>
      </c>
      <c r="D17">
        <v>4</v>
      </c>
      <c r="E17" t="str">
        <f t="shared" si="0"/>
        <v>More than 90%</v>
      </c>
      <c r="F17">
        <v>1</v>
      </c>
      <c r="G17" t="str">
        <f t="shared" si="1"/>
        <v>Yes</v>
      </c>
      <c r="H17">
        <v>92</v>
      </c>
      <c r="I17">
        <v>99</v>
      </c>
      <c r="J17">
        <v>61</v>
      </c>
      <c r="K17">
        <v>87</v>
      </c>
      <c r="L17">
        <v>83</v>
      </c>
      <c r="M17">
        <v>92</v>
      </c>
      <c r="N17" s="3" t="s">
        <v>12</v>
      </c>
      <c r="O17">
        <v>2</v>
      </c>
      <c r="U17" t="s">
        <v>46</v>
      </c>
    </row>
    <row r="18" spans="1:21" x14ac:dyDescent="0.2">
      <c r="D18">
        <v>2</v>
      </c>
      <c r="E18" t="str">
        <f t="shared" si="0"/>
        <v>Up to 50%</v>
      </c>
      <c r="F18">
        <v>1</v>
      </c>
      <c r="G18" t="str">
        <f t="shared" si="1"/>
        <v>Yes</v>
      </c>
      <c r="H18">
        <v>95</v>
      </c>
      <c r="I18">
        <v>89</v>
      </c>
      <c r="J18">
        <v>50</v>
      </c>
      <c r="K18">
        <v>95</v>
      </c>
      <c r="L18">
        <v>50</v>
      </c>
      <c r="M18">
        <v>50</v>
      </c>
      <c r="O18">
        <v>2</v>
      </c>
    </row>
    <row r="19" spans="1:21" x14ac:dyDescent="0.2">
      <c r="D19">
        <v>1</v>
      </c>
      <c r="E19">
        <f t="shared" si="0"/>
        <v>0</v>
      </c>
      <c r="F19">
        <v>2</v>
      </c>
      <c r="G19" t="str">
        <f t="shared" si="1"/>
        <v>No</v>
      </c>
      <c r="H19">
        <v>50</v>
      </c>
      <c r="I19">
        <v>50</v>
      </c>
      <c r="J19">
        <v>50</v>
      </c>
      <c r="K19">
        <v>50</v>
      </c>
      <c r="L19">
        <v>50</v>
      </c>
      <c r="M19">
        <v>50</v>
      </c>
      <c r="O19">
        <v>2</v>
      </c>
    </row>
    <row r="20" spans="1:21" x14ac:dyDescent="0.2">
      <c r="D20">
        <v>1</v>
      </c>
      <c r="E20">
        <f t="shared" si="0"/>
        <v>0</v>
      </c>
      <c r="F20">
        <v>2</v>
      </c>
      <c r="G20" t="str">
        <f t="shared" si="1"/>
        <v>No</v>
      </c>
      <c r="H20">
        <v>8</v>
      </c>
      <c r="I20">
        <v>86</v>
      </c>
      <c r="J20">
        <v>52</v>
      </c>
      <c r="K20">
        <v>11</v>
      </c>
      <c r="L20">
        <v>49</v>
      </c>
      <c r="M20">
        <v>51</v>
      </c>
      <c r="O20">
        <v>2</v>
      </c>
    </row>
    <row r="21" spans="1:21" ht="30" x14ac:dyDescent="0.2">
      <c r="D21">
        <v>3</v>
      </c>
      <c r="E21" t="str">
        <f t="shared" si="0"/>
        <v>50%-90%</v>
      </c>
      <c r="F21">
        <v>1</v>
      </c>
      <c r="G21" t="str">
        <f t="shared" si="1"/>
        <v>Yes</v>
      </c>
      <c r="H21">
        <v>50</v>
      </c>
      <c r="I21">
        <v>100</v>
      </c>
      <c r="J21">
        <v>50</v>
      </c>
      <c r="K21">
        <v>50</v>
      </c>
      <c r="L21">
        <v>0</v>
      </c>
      <c r="M21">
        <v>100</v>
      </c>
      <c r="N21" s="2" t="s">
        <v>34</v>
      </c>
      <c r="S21" t="s">
        <v>36</v>
      </c>
      <c r="T21" t="s">
        <v>38</v>
      </c>
    </row>
    <row r="22" spans="1:21" x14ac:dyDescent="0.2">
      <c r="D22">
        <v>2</v>
      </c>
      <c r="E22" t="str">
        <f t="shared" si="0"/>
        <v>Up to 50%</v>
      </c>
      <c r="F22">
        <v>1</v>
      </c>
      <c r="G22" t="str">
        <f t="shared" si="1"/>
        <v>Yes</v>
      </c>
      <c r="H22">
        <v>100</v>
      </c>
      <c r="I22">
        <v>100</v>
      </c>
      <c r="J22">
        <v>100</v>
      </c>
      <c r="K22">
        <v>100</v>
      </c>
      <c r="L22">
        <v>69</v>
      </c>
      <c r="M22">
        <v>81</v>
      </c>
      <c r="S22" t="s">
        <v>37</v>
      </c>
      <c r="T22" t="s">
        <v>39</v>
      </c>
    </row>
    <row r="23" spans="1:21" x14ac:dyDescent="0.2">
      <c r="D23">
        <v>3</v>
      </c>
      <c r="E23" t="str">
        <f t="shared" si="0"/>
        <v>50%-90%</v>
      </c>
      <c r="F23">
        <v>1</v>
      </c>
      <c r="G23" t="str">
        <f t="shared" si="1"/>
        <v>Yes</v>
      </c>
      <c r="H23">
        <v>68</v>
      </c>
      <c r="I23">
        <v>88</v>
      </c>
      <c r="J23">
        <v>41</v>
      </c>
      <c r="K23">
        <v>10</v>
      </c>
      <c r="L23">
        <v>49</v>
      </c>
      <c r="M23">
        <v>91</v>
      </c>
      <c r="T23" t="s">
        <v>40</v>
      </c>
    </row>
    <row r="24" spans="1:21" s="5" customFormat="1" x14ac:dyDescent="0.2">
      <c r="A24" s="5" t="s">
        <v>13</v>
      </c>
      <c r="H24" s="5">
        <f>AVERAGE(H2:H23)</f>
        <v>61.85</v>
      </c>
      <c r="I24" s="5">
        <f t="shared" ref="I24:M24" si="2">AVERAGE(I2:I23)</f>
        <v>83.285714285714292</v>
      </c>
      <c r="J24" s="5">
        <f t="shared" si="2"/>
        <v>68</v>
      </c>
      <c r="K24" s="5">
        <f t="shared" si="2"/>
        <v>55.476190476190474</v>
      </c>
      <c r="L24" s="5">
        <f t="shared" si="2"/>
        <v>52.5</v>
      </c>
      <c r="M24" s="5">
        <f t="shared" si="2"/>
        <v>75.80952380952381</v>
      </c>
      <c r="N24" s="6"/>
      <c r="T24" s="5" t="s">
        <v>41</v>
      </c>
    </row>
    <row r="25" spans="1:21" x14ac:dyDescent="0.2">
      <c r="A25" t="s">
        <v>14</v>
      </c>
      <c r="H25">
        <f>STDEV(H2:H23)</f>
        <v>27.925229113699885</v>
      </c>
      <c r="I25">
        <f t="shared" ref="I25:M25" si="3">STDEV(I2:I23)</f>
        <v>19.204538154152146</v>
      </c>
      <c r="J25">
        <f t="shared" si="3"/>
        <v>17.897368227582632</v>
      </c>
      <c r="K25">
        <f t="shared" si="3"/>
        <v>31.219575665948835</v>
      </c>
      <c r="L25">
        <f t="shared" si="3"/>
        <v>27.883686987197372</v>
      </c>
      <c r="M25">
        <f t="shared" si="3"/>
        <v>21.404716881143383</v>
      </c>
      <c r="T25" t="s">
        <v>42</v>
      </c>
    </row>
    <row r="26" spans="1:21" s="5" customFormat="1" x14ac:dyDescent="0.2">
      <c r="A26" s="5" t="s">
        <v>15</v>
      </c>
      <c r="H26" s="5">
        <f>H25/SQRT(22)</f>
        <v>5.9536788514353631</v>
      </c>
      <c r="I26" s="5">
        <f t="shared" ref="I26:M26" si="4">I25/SQRT(22)</f>
        <v>4.09442129174389</v>
      </c>
      <c r="J26" s="5">
        <f t="shared" si="4"/>
        <v>3.8157317270007587</v>
      </c>
      <c r="K26" s="5">
        <f t="shared" si="4"/>
        <v>6.6560358962984747</v>
      </c>
      <c r="L26" s="5">
        <f t="shared" si="4"/>
        <v>5.9448220403060921</v>
      </c>
      <c r="M26" s="5">
        <f t="shared" si="4"/>
        <v>4.5635009724487965</v>
      </c>
      <c r="N26" s="6"/>
      <c r="T26" s="5" t="s">
        <v>43</v>
      </c>
    </row>
    <row r="27" spans="1:21" x14ac:dyDescent="0.2">
      <c r="T27" t="s">
        <v>44</v>
      </c>
    </row>
    <row r="28" spans="1:21" x14ac:dyDescent="0.2">
      <c r="T28" t="s">
        <v>45</v>
      </c>
    </row>
  </sheetData>
  <sortState ref="A2:O20">
    <sortCondition ref="D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EndoscopicEarSurgery_DATA_09-Ma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Arushri Swarup</dc:creator>
  <cp:lastModifiedBy>Microsoft Office User</cp:lastModifiedBy>
  <dcterms:created xsi:type="dcterms:W3CDTF">2017-05-09T17:43:34Z</dcterms:created>
  <dcterms:modified xsi:type="dcterms:W3CDTF">2017-07-09T02:58:38Z</dcterms:modified>
</cp:coreProperties>
</file>