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drei\Dropbox\Диссер\Расчеты\Уголок\Технология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2" i="1"/>
  <c r="P10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4" i="1"/>
  <c r="F4" i="1"/>
  <c r="E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5" i="1" s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2" i="1" s="1"/>
  <c r="I30" i="1" l="1"/>
  <c r="H2" i="1"/>
  <c r="I33" i="1" s="1"/>
  <c r="I36" i="1" l="1"/>
  <c r="I14" i="1"/>
  <c r="I20" i="1"/>
  <c r="K1" i="1"/>
  <c r="I7" i="1"/>
  <c r="N4" i="1"/>
  <c r="N37" i="1"/>
  <c r="N7" i="1"/>
  <c r="N22" i="1"/>
  <c r="N6" i="1"/>
  <c r="N29" i="1"/>
  <c r="N13" i="1"/>
  <c r="N23" i="1"/>
  <c r="N28" i="1"/>
  <c r="N12" i="1"/>
  <c r="N19" i="1"/>
  <c r="N26" i="1"/>
  <c r="N17" i="1"/>
  <c r="N16" i="1"/>
  <c r="N34" i="1"/>
  <c r="N18" i="1"/>
  <c r="N27" i="1"/>
  <c r="N25" i="1"/>
  <c r="N9" i="1"/>
  <c r="N15" i="1"/>
  <c r="N24" i="1"/>
  <c r="N8" i="1"/>
  <c r="N20" i="1"/>
  <c r="N10" i="1"/>
  <c r="N31" i="1"/>
  <c r="N35" i="1"/>
  <c r="N30" i="1"/>
  <c r="N14" i="1"/>
  <c r="N11" i="1"/>
  <c r="N21" i="1"/>
  <c r="N5" i="1"/>
  <c r="N36" i="1"/>
  <c r="N33" i="1"/>
  <c r="N32" i="1"/>
  <c r="I17" i="1"/>
  <c r="J17" i="1" s="1"/>
  <c r="K17" i="1" s="1"/>
  <c r="I29" i="1"/>
  <c r="I13" i="1"/>
  <c r="J13" i="1" s="1"/>
  <c r="K13" i="1" s="1"/>
  <c r="I32" i="1"/>
  <c r="J32" i="1" s="1"/>
  <c r="K32" i="1" s="1"/>
  <c r="I16" i="1"/>
  <c r="I31" i="1"/>
  <c r="I15" i="1"/>
  <c r="J15" i="1" s="1"/>
  <c r="K15" i="1" s="1"/>
  <c r="I19" i="1"/>
  <c r="J19" i="1" s="1"/>
  <c r="K19" i="1" s="1"/>
  <c r="I10" i="1"/>
  <c r="J10" i="1" s="1"/>
  <c r="K10" i="1" s="1"/>
  <c r="I4" i="1"/>
  <c r="I22" i="1"/>
  <c r="J22" i="1" s="1"/>
  <c r="K22" i="1" s="1"/>
  <c r="I6" i="1"/>
  <c r="J6" i="1" s="1"/>
  <c r="K6" i="1" s="1"/>
  <c r="I25" i="1"/>
  <c r="J25" i="1" s="1"/>
  <c r="K25" i="1" s="1"/>
  <c r="I9" i="1"/>
  <c r="I28" i="1"/>
  <c r="J28" i="1" s="1"/>
  <c r="K28" i="1" s="1"/>
  <c r="I12" i="1"/>
  <c r="J12" i="1" s="1"/>
  <c r="K12" i="1" s="1"/>
  <c r="I27" i="1"/>
  <c r="I11" i="1"/>
  <c r="I35" i="1"/>
  <c r="I26" i="1"/>
  <c r="J26" i="1" s="1"/>
  <c r="K26" i="1" s="1"/>
  <c r="I34" i="1"/>
  <c r="J34" i="1" s="1"/>
  <c r="K34" i="1" s="1"/>
  <c r="I18" i="1"/>
  <c r="I37" i="1"/>
  <c r="J37" i="1" s="1"/>
  <c r="K37" i="1" s="1"/>
  <c r="P37" i="1" s="1"/>
  <c r="I21" i="1"/>
  <c r="J21" i="1" s="1"/>
  <c r="K21" i="1" s="1"/>
  <c r="I5" i="1"/>
  <c r="I24" i="1"/>
  <c r="J24" i="1" s="1"/>
  <c r="K24" i="1" s="1"/>
  <c r="I8" i="1"/>
  <c r="I23" i="1"/>
  <c r="J27" i="1"/>
  <c r="K27" i="1" s="1"/>
  <c r="J30" i="1"/>
  <c r="K30" i="1" s="1"/>
  <c r="J23" i="1"/>
  <c r="K23" i="1" s="1"/>
  <c r="J5" i="1"/>
  <c r="K5" i="1" s="1"/>
  <c r="P5" i="1" s="1"/>
  <c r="J20" i="1"/>
  <c r="K20" i="1" s="1"/>
  <c r="J35" i="1"/>
  <c r="K35" i="1" s="1"/>
  <c r="J33" i="1"/>
  <c r="K33" i="1" s="1"/>
  <c r="J36" i="1"/>
  <c r="K36" i="1" s="1"/>
  <c r="P36" i="1" s="1"/>
  <c r="J4" i="1"/>
  <c r="K4" i="1" s="1"/>
  <c r="P4" i="1" s="1"/>
  <c r="J14" i="1"/>
  <c r="K14" i="1" s="1"/>
  <c r="J18" i="1"/>
  <c r="K18" i="1" s="1"/>
  <c r="J9" i="1"/>
  <c r="K9" i="1" s="1"/>
  <c r="P9" i="1" s="1"/>
  <c r="J29" i="1"/>
  <c r="K29" i="1" s="1"/>
  <c r="J7" i="1"/>
  <c r="K7" i="1" s="1"/>
  <c r="J11" i="1"/>
  <c r="K11" i="1" s="1"/>
  <c r="J31" i="1"/>
  <c r="K31" i="1" s="1"/>
  <c r="J8" i="1"/>
  <c r="K8" i="1" s="1"/>
  <c r="J16" i="1"/>
  <c r="K16" i="1" s="1"/>
  <c r="R4" i="1" l="1"/>
  <c r="X4" i="1"/>
  <c r="X5" i="1" s="1"/>
  <c r="X6" i="1" s="1"/>
  <c r="X7" i="1" s="1"/>
  <c r="X8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X9" i="1"/>
  <c r="T2" i="1" l="1"/>
  <c r="Z9" i="1"/>
  <c r="X10" i="1"/>
  <c r="U16" i="1"/>
  <c r="V16" i="1" s="1"/>
  <c r="W16" i="1" s="1"/>
  <c r="U19" i="1"/>
  <c r="V19" i="1" s="1"/>
  <c r="W19" i="1" s="1"/>
  <c r="U36" i="1"/>
  <c r="V36" i="1" s="1"/>
  <c r="W36" i="1" s="1"/>
  <c r="U31" i="1"/>
  <c r="V31" i="1" s="1"/>
  <c r="W31" i="1" s="1"/>
  <c r="U34" i="1"/>
  <c r="V34" i="1" s="1"/>
  <c r="W34" i="1" s="1"/>
  <c r="U33" i="1"/>
  <c r="V33" i="1" s="1"/>
  <c r="W33" i="1" s="1"/>
  <c r="U18" i="1"/>
  <c r="V18" i="1" s="1"/>
  <c r="W18" i="1" s="1"/>
  <c r="U17" i="1"/>
  <c r="V17" i="1" s="1"/>
  <c r="W17" i="1" s="1"/>
  <c r="U8" i="1"/>
  <c r="V8" i="1" s="1"/>
  <c r="W8" i="1" s="1"/>
  <c r="U30" i="1"/>
  <c r="V30" i="1" s="1"/>
  <c r="W30" i="1" s="1"/>
  <c r="U28" i="1"/>
  <c r="V28" i="1" s="1"/>
  <c r="W28" i="1" s="1"/>
  <c r="U29" i="1"/>
  <c r="V29" i="1" s="1"/>
  <c r="W29" i="1" s="1"/>
  <c r="U32" i="1"/>
  <c r="V32" i="1" s="1"/>
  <c r="W32" i="1" s="1"/>
  <c r="U35" i="1"/>
  <c r="V35" i="1" s="1"/>
  <c r="W35" i="1" s="1"/>
  <c r="U7" i="1"/>
  <c r="V7" i="1" s="1"/>
  <c r="W7" i="1" s="1"/>
  <c r="U26" i="1"/>
  <c r="V26" i="1" s="1"/>
  <c r="W26" i="1" s="1"/>
  <c r="U10" i="1"/>
  <c r="V10" i="1" s="1"/>
  <c r="W10" i="1" s="1"/>
  <c r="U20" i="1"/>
  <c r="V20" i="1" s="1"/>
  <c r="W20" i="1" s="1"/>
  <c r="U11" i="1"/>
  <c r="V11" i="1" s="1"/>
  <c r="W11" i="1" s="1"/>
  <c r="U25" i="1"/>
  <c r="V25" i="1" s="1"/>
  <c r="W25" i="1" s="1"/>
  <c r="U9" i="1"/>
  <c r="V9" i="1" s="1"/>
  <c r="W9" i="1" s="1"/>
  <c r="U15" i="1"/>
  <c r="V15" i="1" s="1"/>
  <c r="W15" i="1" s="1"/>
  <c r="U14" i="1"/>
  <c r="V14" i="1" s="1"/>
  <c r="W14" i="1" s="1"/>
  <c r="U23" i="1"/>
  <c r="V23" i="1" s="1"/>
  <c r="W23" i="1" s="1"/>
  <c r="U13" i="1"/>
  <c r="V13" i="1" s="1"/>
  <c r="W13" i="1" s="1"/>
  <c r="U24" i="1"/>
  <c r="V24" i="1" s="1"/>
  <c r="W24" i="1" s="1"/>
  <c r="U27" i="1"/>
  <c r="V27" i="1" s="1"/>
  <c r="W27" i="1" s="1"/>
  <c r="U4" i="1"/>
  <c r="V4" i="1" s="1"/>
  <c r="W4" i="1" s="1"/>
  <c r="U22" i="1"/>
  <c r="V22" i="1" s="1"/>
  <c r="W22" i="1" s="1"/>
  <c r="U6" i="1"/>
  <c r="V6" i="1" s="1"/>
  <c r="W6" i="1" s="1"/>
  <c r="U12" i="1"/>
  <c r="V12" i="1" s="1"/>
  <c r="W12" i="1" s="1"/>
  <c r="U37" i="1"/>
  <c r="V37" i="1" s="1"/>
  <c r="W37" i="1" s="1"/>
  <c r="U21" i="1"/>
  <c r="V21" i="1" s="1"/>
  <c r="W21" i="1" s="1"/>
  <c r="U5" i="1"/>
  <c r="V5" i="1" s="1"/>
  <c r="W5" i="1" s="1"/>
  <c r="W1" i="1" l="1"/>
  <c r="Z5" i="1"/>
  <c r="Z6" i="1"/>
  <c r="Z7" i="1"/>
  <c r="Z4" i="1"/>
  <c r="Z8" i="1"/>
  <c r="X11" i="1"/>
  <c r="Z10" i="1"/>
  <c r="Z11" i="1" l="1"/>
  <c r="X12" i="1"/>
  <c r="X13" i="1" l="1"/>
  <c r="Z12" i="1"/>
  <c r="Z13" i="1" l="1"/>
  <c r="X14" i="1"/>
  <c r="X15" i="1" l="1"/>
  <c r="Z14" i="1"/>
  <c r="Z15" i="1" l="1"/>
  <c r="X16" i="1"/>
  <c r="X17" i="1" l="1"/>
  <c r="Z16" i="1"/>
  <c r="Z17" i="1" l="1"/>
  <c r="X18" i="1"/>
  <c r="X19" i="1" l="1"/>
  <c r="Z18" i="1"/>
  <c r="Z19" i="1" l="1"/>
  <c r="X20" i="1"/>
  <c r="X21" i="1" l="1"/>
  <c r="Z20" i="1"/>
  <c r="Z21" i="1" l="1"/>
  <c r="X22" i="1"/>
  <c r="X23" i="1" l="1"/>
  <c r="Z22" i="1"/>
  <c r="Z23" i="1" l="1"/>
  <c r="X24" i="1"/>
  <c r="X25" i="1" l="1"/>
  <c r="Z24" i="1"/>
  <c r="Z25" i="1" l="1"/>
  <c r="X26" i="1"/>
  <c r="X27" i="1" l="1"/>
  <c r="Z26" i="1"/>
  <c r="Z27" i="1" l="1"/>
  <c r="X28" i="1"/>
  <c r="X29" i="1" l="1"/>
  <c r="Z28" i="1"/>
  <c r="Z29" i="1" l="1"/>
  <c r="X30" i="1"/>
  <c r="X31" i="1" l="1"/>
  <c r="Z30" i="1"/>
  <c r="Z31" i="1" l="1"/>
  <c r="X32" i="1"/>
  <c r="X33" i="1" l="1"/>
  <c r="Z32" i="1"/>
  <c r="X34" i="1" l="1"/>
  <c r="Z33" i="1"/>
  <c r="X35" i="1" l="1"/>
  <c r="Z34" i="1"/>
  <c r="Z35" i="1" l="1"/>
  <c r="X36" i="1"/>
  <c r="X37" i="1" l="1"/>
  <c r="Z37" i="1" s="1"/>
  <c r="Z36" i="1"/>
</calcChain>
</file>

<file path=xl/sharedStrings.xml><?xml version="1.0" encoding="utf-8"?>
<sst xmlns="http://schemas.openxmlformats.org/spreadsheetml/2006/main" count="35" uniqueCount="20">
  <si>
    <t>радиус</t>
  </si>
  <si>
    <t>укладка</t>
  </si>
  <si>
    <t>нейтр лин</t>
  </si>
  <si>
    <t>Момент</t>
  </si>
  <si>
    <t>модуль</t>
  </si>
  <si>
    <t>чс</t>
  </si>
  <si>
    <t>зн</t>
  </si>
  <si>
    <t>деф угл</t>
  </si>
  <si>
    <t>1 сл</t>
  </si>
  <si>
    <t>2 сл</t>
  </si>
  <si>
    <t>деформ</t>
  </si>
  <si>
    <t>напряж</t>
  </si>
  <si>
    <t>деф ист</t>
  </si>
  <si>
    <t>угл ист</t>
  </si>
  <si>
    <t>модуль 1 ит</t>
  </si>
  <si>
    <t>напряж р</t>
  </si>
  <si>
    <t>Rad</t>
  </si>
  <si>
    <t>Sr</t>
  </si>
  <si>
    <t>1сл</t>
  </si>
  <si>
    <t>2сл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</si>
</sst>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H1" workbookViewId="0">
      <selection activeCell="X1" sqref="X1:Y1"/>
    </sheetView>
  </sheetViews>
  <sheetFormatPr defaultRowHeight="15" x14ac:dyDescent="0.25"/>
  <cols>
    <col min="5" max="5" width="11" bestFit="1" customWidth="1"/>
    <col min="8" max="8" width="11" bestFit="1" customWidth="1"/>
    <col min="12" max="12" width="12" bestFit="1" customWidth="1"/>
    <col min="13" max="13" width="11" bestFit="1" customWidth="1"/>
    <col min="16" max="16" width="11" bestFit="1" customWidth="1"/>
    <col min="17" max="17" width="10.85546875" customWidth="1"/>
    <col min="24" max="24" width="12" bestFit="1" customWidth="1"/>
    <col min="25" max="25" width="11" bestFit="1" customWidth="1"/>
  </cols>
  <sheetData>
    <row r="1" spans="1:27" x14ac:dyDescent="0.25">
      <c r="A1" t="s">
        <v>3</v>
      </c>
      <c r="B1">
        <v>-3000</v>
      </c>
      <c r="E1" t="s">
        <v>5</v>
      </c>
      <c r="F1" t="s">
        <v>6</v>
      </c>
      <c r="G1" t="s">
        <v>8</v>
      </c>
      <c r="H1" t="s">
        <v>9</v>
      </c>
      <c r="J1" t="s">
        <v>13</v>
      </c>
      <c r="K1" s="1">
        <f>H2*1000000</f>
        <v>-3.0806471942027267E-2</v>
      </c>
      <c r="L1" t="s">
        <v>18</v>
      </c>
      <c r="M1" t="s">
        <v>19</v>
      </c>
      <c r="N1" t="s">
        <v>16</v>
      </c>
      <c r="O1" t="s">
        <v>17</v>
      </c>
      <c r="Q1" t="s">
        <v>5</v>
      </c>
      <c r="R1" t="s">
        <v>6</v>
      </c>
      <c r="S1" t="s">
        <v>8</v>
      </c>
      <c r="T1" t="s">
        <v>9</v>
      </c>
      <c r="V1" t="s">
        <v>13</v>
      </c>
      <c r="W1" s="1">
        <f>T2*1000000</f>
        <v>-3.2226446441999436E-2</v>
      </c>
      <c r="X1" t="s">
        <v>8</v>
      </c>
      <c r="Y1" t="s">
        <v>9</v>
      </c>
      <c r="Z1" t="s">
        <v>16</v>
      </c>
      <c r="AA1" t="s">
        <v>17</v>
      </c>
    </row>
    <row r="2" spans="1:27" x14ac:dyDescent="0.25">
      <c r="B2" t="s">
        <v>0</v>
      </c>
      <c r="C2" t="s">
        <v>1</v>
      </c>
      <c r="D2" t="s">
        <v>4</v>
      </c>
      <c r="E2" t="s">
        <v>2</v>
      </c>
      <c r="F2" s="1">
        <f>E37/F37</f>
        <v>8.6568891162331276</v>
      </c>
      <c r="G2" t="s">
        <v>7</v>
      </c>
      <c r="H2" s="1">
        <f>$B$1/(G37-F2*H37)</f>
        <v>-3.0806471942027268E-8</v>
      </c>
      <c r="I2" t="s">
        <v>10</v>
      </c>
      <c r="J2" s="1" t="s">
        <v>11</v>
      </c>
      <c r="K2" t="s">
        <v>12</v>
      </c>
      <c r="L2" s="1" t="s">
        <v>15</v>
      </c>
      <c r="P2" s="1" t="s">
        <v>14</v>
      </c>
      <c r="Q2" t="s">
        <v>2</v>
      </c>
      <c r="R2" s="1">
        <f>Q37/R37</f>
        <v>8.679910055604255</v>
      </c>
      <c r="S2" t="s">
        <v>7</v>
      </c>
      <c r="T2" s="1">
        <f>$B$1/(S37-R2*T37)</f>
        <v>-3.2226446441999437E-8</v>
      </c>
      <c r="U2" t="s">
        <v>10</v>
      </c>
      <c r="V2" s="1" t="s">
        <v>11</v>
      </c>
      <c r="W2" t="s">
        <v>12</v>
      </c>
      <c r="X2" s="1" t="s">
        <v>15</v>
      </c>
    </row>
    <row r="3" spans="1:27" x14ac:dyDescent="0.25">
      <c r="A3">
        <v>0</v>
      </c>
      <c r="B3">
        <v>6</v>
      </c>
    </row>
    <row r="4" spans="1:27" x14ac:dyDescent="0.25">
      <c r="A4">
        <v>1</v>
      </c>
      <c r="B4">
        <f>6+A4*6/34</f>
        <v>6.1764705882352944</v>
      </c>
      <c r="C4">
        <v>45</v>
      </c>
      <c r="D4" s="1">
        <v>16270000000</v>
      </c>
      <c r="E4">
        <f>D4*($B4-$B3)+E3</f>
        <v>2871176470.5882397</v>
      </c>
      <c r="F4" s="1">
        <f>D4*LN($B4/$B3)+F3</f>
        <v>471627224.92781663</v>
      </c>
      <c r="G4" s="1">
        <f>G3+D4*($B4*$B4-$B3*$B3)/2</f>
        <v>17480397923.875469</v>
      </c>
      <c r="H4" s="1">
        <f>H3+D4*($B4-$B3)</f>
        <v>2871176470.5882397</v>
      </c>
      <c r="I4" s="1">
        <f>(1-F$2*2/($B4+$B3))*H$2</f>
        <v>1.2997388911075247E-8</v>
      </c>
      <c r="J4" s="1">
        <f>I4*D4</f>
        <v>211.46751758319428</v>
      </c>
      <c r="K4" s="1">
        <f>J4/D4*1000000</f>
        <v>1.2997388911075247E-2</v>
      </c>
      <c r="L4">
        <f>D4*($B4-$B3)+L3</f>
        <v>2871176470.5882397</v>
      </c>
      <c r="M4" s="1">
        <f>M3+F$2*D4*LN($B4/$B3)</f>
        <v>4082824590.3968487</v>
      </c>
      <c r="N4" s="1">
        <f>H$2/($B4+$B3)*2*(L4-M4)</f>
        <v>6.130939755656021</v>
      </c>
      <c r="O4">
        <f xml:space="preserve"> $B3/2+$B4/2</f>
        <v>6.0882352941176467</v>
      </c>
      <c r="P4" s="1">
        <f>1/(1/4/126+1/4/11-0.28/2/126+1/4/(6.6-1.2*SQRT(1500*(K4-0.006))))*1000000000</f>
        <v>8637545264.3062305</v>
      </c>
      <c r="Q4">
        <f>P4*($B4-$B3)+Q3</f>
        <v>1524272693.7011018</v>
      </c>
      <c r="R4" s="1">
        <f>P4*LN($B4/$B3)+R3</f>
        <v>250381161.84346354</v>
      </c>
      <c r="S4" s="1">
        <f>S3+P4*($B4*$B4-$B3*$B3)/2</f>
        <v>9280130811.6508293</v>
      </c>
      <c r="T4" s="1">
        <f>T3+P4*($B4-$B3)</f>
        <v>1524272693.7011018</v>
      </c>
      <c r="U4" s="1">
        <f>(1-R$2*2/($B4+$B3))*T$2</f>
        <v>1.3718337722069638E-8</v>
      </c>
      <c r="V4" s="1">
        <f>U4*P4</f>
        <v>118.49276302541612</v>
      </c>
      <c r="W4" s="1">
        <f>V4/P4*1000000</f>
        <v>1.3718337722069637E-2</v>
      </c>
      <c r="X4">
        <f>P4*($B4-$B3)+X3</f>
        <v>1524272693.7011018</v>
      </c>
      <c r="Y4" s="1">
        <f>Y3+R$2*P4*LN($B4/$B3)</f>
        <v>2173285964.4189558</v>
      </c>
      <c r="Z4" s="1">
        <f>T$2/($B4+$B3)*2*(X4-Y4)</f>
        <v>3.4353782990522581</v>
      </c>
      <c r="AA4">
        <f xml:space="preserve"> $B3/2+$B4/2</f>
        <v>6.0882352941176467</v>
      </c>
    </row>
    <row r="5" spans="1:27" x14ac:dyDescent="0.25">
      <c r="A5">
        <v>2</v>
      </c>
      <c r="B5">
        <f t="shared" ref="B5:B37" si="0">6+A5*6/34</f>
        <v>6.3529411764705879</v>
      </c>
      <c r="C5">
        <v>-45</v>
      </c>
      <c r="D5" s="1">
        <v>16270000000</v>
      </c>
      <c r="E5">
        <f>D5*($B5-$B4)+E4</f>
        <v>5742352941.1764641</v>
      </c>
      <c r="F5" s="1">
        <f>D5*LN($B5/$B4)+F4</f>
        <v>929967393.17596412</v>
      </c>
      <c r="G5" s="1">
        <f t="shared" ref="G5:G37" si="1">G4+D5*($B5*$B5-$B4*$B4)/2</f>
        <v>35467474048.442886</v>
      </c>
      <c r="H5" s="1">
        <f>H4+D5*($B5-$B4)</f>
        <v>5742352941.1764641</v>
      </c>
      <c r="I5" s="1">
        <f t="shared" ref="I5:I37" si="2">(1-F$2*2/($B5+$B4))*H$2</f>
        <v>1.1763477337748418E-8</v>
      </c>
      <c r="J5" s="1">
        <f t="shared" ref="J5:J37" si="3">I5*D5</f>
        <v>191.39177628516677</v>
      </c>
      <c r="K5" s="1">
        <f t="shared" ref="K5:K37" si="4">J5/D5*1000000</f>
        <v>1.1763477337748417E-2</v>
      </c>
      <c r="L5">
        <f t="shared" ref="L5:L37" si="5">D5*($B5-$B4)+L4</f>
        <v>5742352941.1764641</v>
      </c>
      <c r="M5" s="1">
        <f t="shared" ref="M5:M37" si="6">M4+F$2*D5*LN($B5/$B4)</f>
        <v>8050624604.436697</v>
      </c>
      <c r="N5" s="1">
        <f t="shared" ref="N5:N37" si="7">H$2/($B5+$B4)*2*(L5-M5)</f>
        <v>11.350845125724419</v>
      </c>
      <c r="O5">
        <f t="shared" ref="O5:O37" si="8" xml:space="preserve"> $B4/2+$B5/2</f>
        <v>6.2647058823529411</v>
      </c>
      <c r="P5" s="1">
        <f>1/(1/4/126+1/4/11-0.28/2/126+1/4/(6.6-1.2*SQRT(1500*(K5-0.006))))*1000000000</f>
        <v>9524786122.1458702</v>
      </c>
      <c r="Q5">
        <f>P5*($B5-$B4)+Q4</f>
        <v>3205117303.4915438</v>
      </c>
      <c r="R5" s="1">
        <f>P5*LN($B5/$B4)+R4</f>
        <v>518702739.82453048</v>
      </c>
      <c r="S5" s="1">
        <f>S4+P5*($B5*$B5-$B4*$B4)/2</f>
        <v>19810127925.926247</v>
      </c>
      <c r="T5" s="1">
        <f>T4+P5*($B5-$B4)</f>
        <v>3205117303.4915438</v>
      </c>
      <c r="U5" s="1">
        <f>(1-R$2*2/($B5+$B4))*T$2</f>
        <v>1.2424118449842336E-8</v>
      </c>
      <c r="V5" s="1">
        <f t="shared" ref="V5:V37" si="9">U5*P5</f>
        <v>118.33707099095474</v>
      </c>
      <c r="W5" s="1">
        <f t="shared" ref="W5:W37" si="10">V5/P5*1000000</f>
        <v>1.2424118449842337E-2</v>
      </c>
      <c r="X5">
        <f t="shared" ref="X5:X37" si="11">P5*($B5-$B4)+X4</f>
        <v>3205117303.4915438</v>
      </c>
      <c r="Y5" s="1">
        <f t="shared" ref="Y5:Y37" si="12">Y4+R$2*P5*LN($B5/$B4)</f>
        <v>4502293127.2724199</v>
      </c>
      <c r="Z5" s="1">
        <f t="shared" ref="Z5:Z37" si="13">T$2/($B5+$B4)*2*(X5-Y5)</f>
        <v>6.6728379585523507</v>
      </c>
      <c r="AA5">
        <f t="shared" ref="AA5:AA37" si="14" xml:space="preserve"> $B4/2+$B5/2</f>
        <v>6.2647058823529411</v>
      </c>
    </row>
    <row r="6" spans="1:27" x14ac:dyDescent="0.25">
      <c r="A6">
        <v>3</v>
      </c>
      <c r="B6">
        <f t="shared" si="0"/>
        <v>6.5294117647058822</v>
      </c>
      <c r="C6">
        <v>0</v>
      </c>
      <c r="D6" s="1">
        <v>126000000000</v>
      </c>
      <c r="E6">
        <f t="shared" ref="E6:E37" si="15">D6*($B6-$B5)+E5</f>
        <v>27977647058.823555</v>
      </c>
      <c r="F6" s="1">
        <f t="shared" ref="F6:F37" si="16">D6*LN($B6/$B5)+F5</f>
        <v>4382238140.8783989</v>
      </c>
      <c r="G6" s="1">
        <f t="shared" si="1"/>
        <v>178688927335.6402</v>
      </c>
      <c r="H6" s="1">
        <f>H5+D6*($B6-$B5)</f>
        <v>27977647058.823555</v>
      </c>
      <c r="I6" s="1">
        <f t="shared" si="2"/>
        <v>1.0597177357480588E-8</v>
      </c>
      <c r="J6" s="1">
        <f t="shared" si="3"/>
        <v>1335.2443470425542</v>
      </c>
      <c r="K6" s="1">
        <f t="shared" si="4"/>
        <v>1.0597177357480588E-2</v>
      </c>
      <c r="L6">
        <f t="shared" si="5"/>
        <v>27977647058.823555</v>
      </c>
      <c r="M6" s="1">
        <f t="shared" si="6"/>
        <v>37936549666.511902</v>
      </c>
      <c r="N6" s="1">
        <f t="shared" si="7"/>
        <v>47.630841222568634</v>
      </c>
      <c r="O6">
        <f t="shared" si="8"/>
        <v>6.4411764705882355</v>
      </c>
      <c r="P6" s="1">
        <v>126000000000</v>
      </c>
      <c r="Q6">
        <f>P6*($B6-$B5)+Q5</f>
        <v>25440411421.138634</v>
      </c>
      <c r="R6" s="1">
        <f>P6*LN($B6/$B5)+R5</f>
        <v>3970973487.5269651</v>
      </c>
      <c r="S6" s="1">
        <f>S5+P6*($B6*$B6-$B5*$B5)/2</f>
        <v>163031581213.12357</v>
      </c>
      <c r="T6" s="1">
        <f>T5+P6*($B6-$B5)</f>
        <v>25440411421.138634</v>
      </c>
      <c r="U6" s="1">
        <f>(1-R$2*2/($B6+$B5))*T$2</f>
        <v>1.1200815302120642E-8</v>
      </c>
      <c r="V6" s="1">
        <f t="shared" si="9"/>
        <v>1411.3027280672009</v>
      </c>
      <c r="W6" s="1">
        <f t="shared" si="10"/>
        <v>1.1200815302120642E-2</v>
      </c>
      <c r="X6">
        <f t="shared" si="11"/>
        <v>25440411421.138634</v>
      </c>
      <c r="Y6" s="1">
        <f t="shared" si="12"/>
        <v>34467692704.923203</v>
      </c>
      <c r="Z6" s="1">
        <f t="shared" si="13"/>
        <v>45.165226901814655</v>
      </c>
      <c r="AA6">
        <f t="shared" si="14"/>
        <v>6.4411764705882355</v>
      </c>
    </row>
    <row r="7" spans="1:27" x14ac:dyDescent="0.25">
      <c r="A7">
        <v>4</v>
      </c>
      <c r="B7">
        <f t="shared" si="0"/>
        <v>6.7058823529411766</v>
      </c>
      <c r="C7">
        <v>90</v>
      </c>
      <c r="D7" s="1">
        <v>11000000000</v>
      </c>
      <c r="E7">
        <f t="shared" si="15"/>
        <v>29918823529.411793</v>
      </c>
      <c r="F7" s="1">
        <f t="shared" si="16"/>
        <v>4675588858.7821732</v>
      </c>
      <c r="G7" s="1">
        <f t="shared" si="1"/>
        <v>191534948096.88589</v>
      </c>
      <c r="H7" s="1">
        <f>H6+D7*($B7-$B6)</f>
        <v>29918823529.411793</v>
      </c>
      <c r="I7" s="1">
        <f t="shared" si="2"/>
        <v>9.4930800428270463E-9</v>
      </c>
      <c r="J7" s="1">
        <f t="shared" si="3"/>
        <v>104.4238804710975</v>
      </c>
      <c r="K7" s="1">
        <f t="shared" si="4"/>
        <v>9.4930800428270467E-3</v>
      </c>
      <c r="L7">
        <f t="shared" si="5"/>
        <v>29918823529.411793</v>
      </c>
      <c r="M7" s="1">
        <f t="shared" si="6"/>
        <v>40476054303.572258</v>
      </c>
      <c r="N7" s="1">
        <f t="shared" si="7"/>
        <v>49.146022859596272</v>
      </c>
      <c r="O7">
        <f t="shared" si="8"/>
        <v>6.617647058823529</v>
      </c>
      <c r="P7" s="1">
        <v>11000000000</v>
      </c>
      <c r="Q7">
        <f>P7*($B7-$B6)+Q6</f>
        <v>27381587891.726871</v>
      </c>
      <c r="R7" s="1">
        <f>P7*LN($B7/$B6)+R6</f>
        <v>4264324205.4307394</v>
      </c>
      <c r="S7" s="1">
        <f>S6+P7*($B7*$B7-$B6*$B6)/2</f>
        <v>175877601974.36926</v>
      </c>
      <c r="T7" s="1">
        <f>T6+P7*($B7-$B6)</f>
        <v>27381587891.726871</v>
      </c>
      <c r="U7" s="1">
        <f>(1-R$2*2/($B7+$B6))*T$2</f>
        <v>1.004275498894411E-8</v>
      </c>
      <c r="V7" s="1">
        <f t="shared" si="9"/>
        <v>110.47030487838521</v>
      </c>
      <c r="W7" s="1">
        <f t="shared" si="10"/>
        <v>1.004275498894411E-2</v>
      </c>
      <c r="X7">
        <f t="shared" si="11"/>
        <v>27381587891.726871</v>
      </c>
      <c r="Y7" s="1">
        <f t="shared" si="12"/>
        <v>37013950551.074898</v>
      </c>
      <c r="Z7" s="1">
        <f t="shared" si="13"/>
        <v>46.907430479766276</v>
      </c>
      <c r="AA7">
        <f t="shared" si="14"/>
        <v>6.617647058823529</v>
      </c>
    </row>
    <row r="8" spans="1:27" x14ac:dyDescent="0.25">
      <c r="A8">
        <v>5</v>
      </c>
      <c r="B8">
        <f t="shared" si="0"/>
        <v>6.882352941176471</v>
      </c>
      <c r="C8">
        <v>0</v>
      </c>
      <c r="D8" s="1">
        <v>126000000000</v>
      </c>
      <c r="E8">
        <f t="shared" si="15"/>
        <v>52154117647.058884</v>
      </c>
      <c r="F8" s="1">
        <f t="shared" si="16"/>
        <v>7948500145.5930262</v>
      </c>
      <c r="G8" s="1">
        <f t="shared" si="1"/>
        <v>342604152249.13544</v>
      </c>
      <c r="H8" s="1">
        <f t="shared" ref="H8:H37" si="17">H7+D8*($B8-$B7)</f>
        <v>52154117647.058884</v>
      </c>
      <c r="I8" s="1">
        <f t="shared" si="2"/>
        <v>8.446338432830827E-9</v>
      </c>
      <c r="J8" s="1">
        <f t="shared" si="3"/>
        <v>1064.2386425366842</v>
      </c>
      <c r="K8" s="1">
        <f t="shared" si="4"/>
        <v>8.4463384328308262E-3</v>
      </c>
      <c r="L8">
        <f t="shared" si="5"/>
        <v>52154117647.058884</v>
      </c>
      <c r="M8" s="1">
        <f t="shared" si="6"/>
        <v>68809284400.761688</v>
      </c>
      <c r="N8" s="1">
        <f t="shared" si="7"/>
        <v>75.519287999059941</v>
      </c>
      <c r="O8">
        <f t="shared" si="8"/>
        <v>6.7941176470588243</v>
      </c>
      <c r="P8" s="1">
        <v>126000000000</v>
      </c>
      <c r="Q8">
        <f>P8*($B8-$B7)+Q7</f>
        <v>49616882009.373962</v>
      </c>
      <c r="R8" s="1">
        <f>P8*LN($B8/$B7)+R7</f>
        <v>7537235492.2415924</v>
      </c>
      <c r="S8" s="1">
        <f>S7+P8*($B8*$B8-$B7*$B7)/2</f>
        <v>326946806126.61877</v>
      </c>
      <c r="T8" s="1">
        <f>T7+P8*($B8-$B7)</f>
        <v>49616882009.373962</v>
      </c>
      <c r="U8" s="1">
        <f>(1-R$2*2/($B8+$B7))*T$2</f>
        <v>8.9448536530754432E-9</v>
      </c>
      <c r="V8" s="1">
        <f t="shared" si="9"/>
        <v>1127.0515602875059</v>
      </c>
      <c r="W8" s="1">
        <f t="shared" si="10"/>
        <v>8.9448536530754436E-3</v>
      </c>
      <c r="X8">
        <f t="shared" si="11"/>
        <v>49616882009.373962</v>
      </c>
      <c r="Y8" s="1">
        <f t="shared" si="12"/>
        <v>65422526140.565079</v>
      </c>
      <c r="Z8" s="1">
        <f t="shared" si="13"/>
        <v>74.970698262140814</v>
      </c>
      <c r="AA8">
        <f t="shared" si="14"/>
        <v>6.7941176470588243</v>
      </c>
    </row>
    <row r="9" spans="1:27" x14ac:dyDescent="0.25">
      <c r="A9">
        <v>6</v>
      </c>
      <c r="B9">
        <f t="shared" si="0"/>
        <v>7.0588235294117645</v>
      </c>
      <c r="C9">
        <v>45</v>
      </c>
      <c r="D9" s="1">
        <v>16270000000</v>
      </c>
      <c r="E9">
        <f t="shared" si="15"/>
        <v>55025294117.64711</v>
      </c>
      <c r="F9" s="1">
        <f t="shared" si="16"/>
        <v>8360420881.4974213</v>
      </c>
      <c r="G9" s="1">
        <f t="shared" si="1"/>
        <v>362617941176.47095</v>
      </c>
      <c r="H9" s="1">
        <f t="shared" si="17"/>
        <v>55025294117.64711</v>
      </c>
      <c r="I9" s="1">
        <f t="shared" si="2"/>
        <v>7.4525963980242967E-9</v>
      </c>
      <c r="J9" s="1">
        <f t="shared" si="3"/>
        <v>121.25374339585531</v>
      </c>
      <c r="K9" s="1">
        <f t="shared" si="4"/>
        <v>7.4525963980242964E-3</v>
      </c>
      <c r="L9">
        <f t="shared" si="5"/>
        <v>55025294117.64711</v>
      </c>
      <c r="M9" s="1">
        <f t="shared" si="6"/>
        <v>72375236536.163177</v>
      </c>
      <c r="N9" s="1">
        <f t="shared" si="7"/>
        <v>76.677964078486639</v>
      </c>
      <c r="O9">
        <f t="shared" si="8"/>
        <v>6.9705882352941178</v>
      </c>
      <c r="P9" s="1">
        <f>1/(1/4/126+1/4/11-0.28/2/126+1/4/(6.6-1.2*SQRT(1500*(K9-0.006))))*1000000000</f>
        <v>13267108472.524227</v>
      </c>
      <c r="Q9">
        <f>P9*($B9-$B8)+Q8</f>
        <v>51958136445.701759</v>
      </c>
      <c r="R9" s="1">
        <f>P9*LN($B9/$B8)+R8</f>
        <v>7873129597.0557051</v>
      </c>
      <c r="S9" s="1">
        <f>S8+P9*($B9*$B9-$B8*$B8)/2</f>
        <v>343266726756.31543</v>
      </c>
      <c r="T9" s="1">
        <f>T8+P9*($B9-$B8)</f>
        <v>51958136445.701759</v>
      </c>
      <c r="U9" s="1">
        <f>(1-R$2*2/($B9+$B8))*T$2</f>
        <v>7.9025422582634204E-9</v>
      </c>
      <c r="V9" s="1">
        <f t="shared" si="9"/>
        <v>104.84388534908736</v>
      </c>
      <c r="W9" s="1">
        <f t="shared" si="10"/>
        <v>7.9025422582634196E-3</v>
      </c>
      <c r="X9">
        <f t="shared" si="11"/>
        <v>51958136445.701759</v>
      </c>
      <c r="Y9" s="1">
        <f t="shared" si="12"/>
        <v>68338056758.55928</v>
      </c>
      <c r="Z9" s="1">
        <f t="shared" si="13"/>
        <v>75.727701431821657</v>
      </c>
      <c r="AA9">
        <f t="shared" si="14"/>
        <v>6.9705882352941178</v>
      </c>
    </row>
    <row r="10" spans="1:27" x14ac:dyDescent="0.25">
      <c r="A10">
        <v>7</v>
      </c>
      <c r="B10">
        <f t="shared" si="0"/>
        <v>7.2352941176470589</v>
      </c>
      <c r="C10">
        <v>-45</v>
      </c>
      <c r="D10" s="1">
        <v>16270000000</v>
      </c>
      <c r="E10">
        <f t="shared" si="15"/>
        <v>57896470588.235352</v>
      </c>
      <c r="F10" s="1">
        <f t="shared" si="16"/>
        <v>8762169688.3427677</v>
      </c>
      <c r="G10" s="1">
        <f t="shared" si="1"/>
        <v>383138408304.49866</v>
      </c>
      <c r="H10" s="1">
        <f t="shared" si="17"/>
        <v>57896470588.235352</v>
      </c>
      <c r="I10" s="1">
        <f t="shared" si="2"/>
        <v>6.5079280439489551E-9</v>
      </c>
      <c r="J10" s="1">
        <f t="shared" si="3"/>
        <v>105.8839892750495</v>
      </c>
      <c r="K10" s="1">
        <f t="shared" si="4"/>
        <v>6.5079280439489552E-3</v>
      </c>
      <c r="L10">
        <f t="shared" si="5"/>
        <v>57896470588.235352</v>
      </c>
      <c r="M10" s="1">
        <f t="shared" si="6"/>
        <v>75853131409.602295</v>
      </c>
      <c r="N10" s="1">
        <f t="shared" si="7"/>
        <v>77.399862156551436</v>
      </c>
      <c r="O10">
        <f t="shared" si="8"/>
        <v>7.1470588235294112</v>
      </c>
      <c r="P10" s="1">
        <f>1/(1/4/126+1/4/11-0.28/2/126+1/4/(6.6-1.2*SQRT(1500*(K10-0.006))))*1000000000</f>
        <v>14572046134.837126</v>
      </c>
      <c r="Q10">
        <f>P10*($B10-$B9)+Q9</f>
        <v>54529673998.908318</v>
      </c>
      <c r="R10" s="1">
        <f>P10*LN($B10/$B9)+R9</f>
        <v>8232951486.912261</v>
      </c>
      <c r="S10" s="1">
        <f>S9+P10*($B10*$B10-$B9*$B9)/2</f>
        <v>361645656915.99756</v>
      </c>
      <c r="T10" s="1">
        <f>T9+P10*($B10-$B9)</f>
        <v>54529673998.908318</v>
      </c>
      <c r="U10" s="1">
        <f>(1-R$2*2/($B10+$B9))*T$2</f>
        <v>6.9117030310964404E-9</v>
      </c>
      <c r="V10" s="1">
        <f t="shared" si="9"/>
        <v>100.71765543943093</v>
      </c>
      <c r="W10" s="1">
        <f t="shared" si="10"/>
        <v>6.9117030310964405E-3</v>
      </c>
      <c r="X10">
        <f t="shared" si="11"/>
        <v>54529673998.908318</v>
      </c>
      <c r="Y10" s="1">
        <f t="shared" si="12"/>
        <v>71461278398.551727</v>
      </c>
      <c r="Z10" s="1">
        <f t="shared" si="13"/>
        <v>76.345452840805905</v>
      </c>
      <c r="AA10">
        <f t="shared" si="14"/>
        <v>7.1470588235294112</v>
      </c>
    </row>
    <row r="11" spans="1:27" x14ac:dyDescent="0.25">
      <c r="A11">
        <v>8</v>
      </c>
      <c r="B11">
        <f t="shared" si="0"/>
        <v>7.4117647058823533</v>
      </c>
      <c r="C11">
        <v>0</v>
      </c>
      <c r="D11" s="1">
        <v>126000000000</v>
      </c>
      <c r="E11">
        <f t="shared" si="15"/>
        <v>80131764705.882446</v>
      </c>
      <c r="F11" s="1">
        <f t="shared" si="16"/>
        <v>11798461187.304394</v>
      </c>
      <c r="G11" s="1">
        <f t="shared" si="1"/>
        <v>545979238754.32605</v>
      </c>
      <c r="H11" s="1">
        <f t="shared" si="17"/>
        <v>80131764705.882446</v>
      </c>
      <c r="I11" s="1">
        <f t="shared" si="2"/>
        <v>5.6087858756121699E-9</v>
      </c>
      <c r="J11" s="1">
        <f t="shared" si="3"/>
        <v>706.70702032713336</v>
      </c>
      <c r="K11" s="1">
        <f t="shared" si="4"/>
        <v>5.6087858756121703E-3</v>
      </c>
      <c r="L11">
        <f t="shared" si="5"/>
        <v>80131764705.882446</v>
      </c>
      <c r="M11" s="1">
        <f t="shared" si="6"/>
        <v>102137970240.67436</v>
      </c>
      <c r="N11" s="1">
        <f t="shared" si="7"/>
        <v>92.56924021756538</v>
      </c>
      <c r="O11">
        <f t="shared" si="8"/>
        <v>7.3235294117647065</v>
      </c>
      <c r="P11" s="1">
        <v>126000000000</v>
      </c>
      <c r="Q11">
        <f>P11*($B11-$B10)+Q10</f>
        <v>76764968116.555405</v>
      </c>
      <c r="R11" s="1">
        <f>P11*LN($B11/$B10)+R10</f>
        <v>11269242985.873886</v>
      </c>
      <c r="S11" s="1">
        <f>S10+P11*($B11*$B11-$B10*$B10)/2</f>
        <v>524486487365.82495</v>
      </c>
      <c r="T11" s="1">
        <f>T10+P11*($B11-$B10)</f>
        <v>76764968116.555405</v>
      </c>
      <c r="U11" s="1">
        <f>(1-R$2*2/($B11+$B10))*T$2</f>
        <v>5.9686150919856887E-9</v>
      </c>
      <c r="V11" s="1">
        <f t="shared" si="9"/>
        <v>752.04550159019675</v>
      </c>
      <c r="W11" s="1">
        <f t="shared" si="10"/>
        <v>5.9686150919856891E-3</v>
      </c>
      <c r="X11">
        <f t="shared" si="11"/>
        <v>76764968116.555405</v>
      </c>
      <c r="Y11" s="1">
        <f t="shared" si="12"/>
        <v>97816015512.13446</v>
      </c>
      <c r="Z11" s="1">
        <f t="shared" si="13"/>
        <v>92.632993369538497</v>
      </c>
      <c r="AA11">
        <f t="shared" si="14"/>
        <v>7.3235294117647065</v>
      </c>
    </row>
    <row r="12" spans="1:27" x14ac:dyDescent="0.25">
      <c r="A12">
        <v>9</v>
      </c>
      <c r="B12">
        <f t="shared" si="0"/>
        <v>7.5882352941176467</v>
      </c>
      <c r="C12">
        <v>90</v>
      </c>
      <c r="D12" s="1">
        <v>11000000000</v>
      </c>
      <c r="E12">
        <f t="shared" si="15"/>
        <v>82072941176.470673</v>
      </c>
      <c r="F12" s="1">
        <f t="shared" si="16"/>
        <v>12057296658.816528</v>
      </c>
      <c r="G12" s="1">
        <f t="shared" si="1"/>
        <v>560538062283.73779</v>
      </c>
      <c r="H12" s="1">
        <f t="shared" si="17"/>
        <v>82072941176.470673</v>
      </c>
      <c r="I12" s="1">
        <f t="shared" si="2"/>
        <v>4.7519562799030087E-9</v>
      </c>
      <c r="J12" s="1">
        <f t="shared" si="3"/>
        <v>52.271519078933096</v>
      </c>
      <c r="K12" s="1">
        <f t="shared" si="4"/>
        <v>4.7519562799030086E-3</v>
      </c>
      <c r="L12">
        <f t="shared" si="5"/>
        <v>82072941176.470673</v>
      </c>
      <c r="M12" s="1">
        <f t="shared" si="6"/>
        <v>104378680216.90283</v>
      </c>
      <c r="N12" s="1">
        <f t="shared" si="7"/>
        <v>91.621483186034069</v>
      </c>
      <c r="O12">
        <f t="shared" si="8"/>
        <v>7.5</v>
      </c>
      <c r="P12" s="1">
        <v>11000000000</v>
      </c>
      <c r="Q12">
        <f>P12*($B12-$B11)+Q11</f>
        <v>78706144587.143631</v>
      </c>
      <c r="R12" s="1">
        <f>P12*LN($B12/$B11)+R11</f>
        <v>11528078457.386021</v>
      </c>
      <c r="S12" s="1">
        <f>S11+P12*($B12*$B12-$B11*$B11)/2</f>
        <v>539045310895.23663</v>
      </c>
      <c r="T12" s="1">
        <f>T11+P12*($B12-$B11)</f>
        <v>78706144587.143631</v>
      </c>
      <c r="U12" s="1">
        <f>(1-R$2*2/($B12+$B11))*T$2</f>
        <v>5.0699077617742812E-9</v>
      </c>
      <c r="V12" s="1">
        <f t="shared" si="9"/>
        <v>55.76898537951709</v>
      </c>
      <c r="W12" s="1">
        <f t="shared" si="10"/>
        <v>5.069907761774281E-3</v>
      </c>
      <c r="X12">
        <f t="shared" si="11"/>
        <v>78706144587.143631</v>
      </c>
      <c r="Y12" s="1">
        <f t="shared" si="12"/>
        <v>100062684124.05971</v>
      </c>
      <c r="Z12" s="1">
        <f t="shared" si="13"/>
        <v>91.766050343049258</v>
      </c>
      <c r="AA12">
        <f t="shared" si="14"/>
        <v>7.5</v>
      </c>
    </row>
    <row r="13" spans="1:27" x14ac:dyDescent="0.25">
      <c r="A13">
        <v>10</v>
      </c>
      <c r="B13">
        <f t="shared" si="0"/>
        <v>7.7647058823529411</v>
      </c>
      <c r="C13">
        <v>45</v>
      </c>
      <c r="D13" s="1">
        <v>16270000000</v>
      </c>
      <c r="E13">
        <f t="shared" si="15"/>
        <v>84944117647.058914</v>
      </c>
      <c r="F13" s="1">
        <f t="shared" si="16"/>
        <v>12431336120.332378</v>
      </c>
      <c r="G13" s="1">
        <f t="shared" si="1"/>
        <v>582578564013.84167</v>
      </c>
      <c r="H13" s="1">
        <f t="shared" si="17"/>
        <v>84944117647.058914</v>
      </c>
      <c r="I13" s="1">
        <f t="shared" si="2"/>
        <v>3.9345211483643882E-9</v>
      </c>
      <c r="J13" s="1">
        <f t="shared" si="3"/>
        <v>64.014659083888603</v>
      </c>
      <c r="K13" s="1">
        <f t="shared" si="4"/>
        <v>3.9345211483643883E-3</v>
      </c>
      <c r="L13">
        <f t="shared" si="5"/>
        <v>84944117647.058914</v>
      </c>
      <c r="M13" s="1">
        <f t="shared" si="6"/>
        <v>107616698360.34108</v>
      </c>
      <c r="N13" s="1">
        <f t="shared" si="7"/>
        <v>90.987415840232089</v>
      </c>
      <c r="O13">
        <f t="shared" si="8"/>
        <v>7.6764705882352935</v>
      </c>
      <c r="P13" s="1">
        <v>16270000000</v>
      </c>
      <c r="Q13">
        <f>P13*($B13-$B12)+Q12</f>
        <v>81577321057.731873</v>
      </c>
      <c r="R13" s="1">
        <f>P13*LN($B13/$B12)+R12</f>
        <v>11902117918.901871</v>
      </c>
      <c r="S13" s="1">
        <f>S12+P13*($B13*$B13-$B12*$B12)/2</f>
        <v>561085812625.34045</v>
      </c>
      <c r="T13" s="1">
        <f>T12+P13*($B13-$B12)</f>
        <v>81577321057.731873</v>
      </c>
      <c r="U13" s="1">
        <f>(1-R$2*2/($B13+$B12))*T$2</f>
        <v>4.2125203088139688E-9</v>
      </c>
      <c r="V13" s="1">
        <f t="shared" si="9"/>
        <v>68.537705424403271</v>
      </c>
      <c r="W13" s="1">
        <f t="shared" si="10"/>
        <v>4.2125203088139692E-3</v>
      </c>
      <c r="X13">
        <f t="shared" si="11"/>
        <v>81577321057.731873</v>
      </c>
      <c r="Y13" s="1">
        <f t="shared" si="12"/>
        <v>103309313007.26393</v>
      </c>
      <c r="Z13" s="1">
        <f t="shared" si="13"/>
        <v>91.232665661858107</v>
      </c>
      <c r="AA13">
        <f t="shared" si="14"/>
        <v>7.6764705882352935</v>
      </c>
    </row>
    <row r="14" spans="1:27" x14ac:dyDescent="0.25">
      <c r="A14">
        <v>11</v>
      </c>
      <c r="B14">
        <f t="shared" si="0"/>
        <v>7.9411764705882355</v>
      </c>
      <c r="C14">
        <v>-45</v>
      </c>
      <c r="D14" s="1">
        <v>16270000000</v>
      </c>
      <c r="E14">
        <f t="shared" si="15"/>
        <v>87815294117.647156</v>
      </c>
      <c r="F14" s="1">
        <f t="shared" si="16"/>
        <v>12796969485.045372</v>
      </c>
      <c r="G14" s="1">
        <f t="shared" si="1"/>
        <v>605125743944.63757</v>
      </c>
      <c r="H14" s="1">
        <f t="shared" si="17"/>
        <v>87815294117.647156</v>
      </c>
      <c r="I14" s="1">
        <f t="shared" si="2"/>
        <v>3.1538246744229944E-9</v>
      </c>
      <c r="J14" s="1">
        <f t="shared" si="3"/>
        <v>51.31272745286212</v>
      </c>
      <c r="K14" s="1">
        <f t="shared" si="4"/>
        <v>3.1538246744229944E-3</v>
      </c>
      <c r="L14">
        <f t="shared" si="5"/>
        <v>87815294117.647156</v>
      </c>
      <c r="M14" s="1">
        <f t="shared" si="6"/>
        <v>110781945855.85669</v>
      </c>
      <c r="N14" s="1">
        <f t="shared" si="7"/>
        <v>90.096372362418606</v>
      </c>
      <c r="O14">
        <f t="shared" si="8"/>
        <v>7.8529411764705888</v>
      </c>
      <c r="P14" s="1">
        <v>16270000000</v>
      </c>
      <c r="Q14">
        <f>P14*($B14-$B13)+Q13</f>
        <v>84448497528.320114</v>
      </c>
      <c r="R14" s="1">
        <f>P14*LN($B14/$B13)+R13</f>
        <v>12267751283.614864</v>
      </c>
      <c r="S14" s="1">
        <f>S13+P14*($B14*$B14-$B13*$B13)/2</f>
        <v>583632992556.13635</v>
      </c>
      <c r="T14" s="1">
        <f>T13+P14*($B14-$B13)</f>
        <v>84448497528.320114</v>
      </c>
      <c r="U14" s="1">
        <f>(1-R$2*2/($B14+$B13))*T$2</f>
        <v>3.393667123402425E-9</v>
      </c>
      <c r="V14" s="1">
        <f t="shared" si="9"/>
        <v>55.214964097757452</v>
      </c>
      <c r="W14" s="1">
        <f t="shared" si="10"/>
        <v>3.3936671234024249E-3</v>
      </c>
      <c r="X14">
        <f t="shared" si="11"/>
        <v>84448497528.320114</v>
      </c>
      <c r="Y14" s="1">
        <f t="shared" si="12"/>
        <v>106482977726.30066</v>
      </c>
      <c r="Z14" s="1">
        <f t="shared" si="13"/>
        <v>90.42382720312952</v>
      </c>
      <c r="AA14">
        <f t="shared" si="14"/>
        <v>7.8529411764705888</v>
      </c>
    </row>
    <row r="15" spans="1:27" x14ac:dyDescent="0.25">
      <c r="A15">
        <v>12</v>
      </c>
      <c r="B15">
        <f t="shared" si="0"/>
        <v>8.117647058823529</v>
      </c>
      <c r="C15">
        <v>90</v>
      </c>
      <c r="D15" s="1">
        <v>11000000000</v>
      </c>
      <c r="E15">
        <f t="shared" si="15"/>
        <v>89756470588.235382</v>
      </c>
      <c r="F15" s="1">
        <f t="shared" si="16"/>
        <v>13038737458.951899</v>
      </c>
      <c r="G15" s="1">
        <f t="shared" si="1"/>
        <v>620712249134.94897</v>
      </c>
      <c r="H15" s="1">
        <f t="shared" si="17"/>
        <v>89756470588.235382</v>
      </c>
      <c r="I15" s="1">
        <f t="shared" si="2"/>
        <v>2.4074445290065104E-9</v>
      </c>
      <c r="J15" s="1">
        <f t="shared" si="3"/>
        <v>26.481889819071615</v>
      </c>
      <c r="K15" s="1">
        <f t="shared" si="4"/>
        <v>2.4074445290065104E-3</v>
      </c>
      <c r="L15">
        <f t="shared" si="5"/>
        <v>89756470588.235382</v>
      </c>
      <c r="M15" s="1">
        <f t="shared" si="6"/>
        <v>112874904397.82184</v>
      </c>
      <c r="N15" s="1">
        <f t="shared" si="7"/>
        <v>88.698575109720693</v>
      </c>
      <c r="O15">
        <f t="shared" si="8"/>
        <v>8.0294117647058822</v>
      </c>
      <c r="P15" s="1">
        <v>11000000000</v>
      </c>
      <c r="Q15">
        <f>P15*($B15-$B14)+Q14</f>
        <v>86389673998.90834</v>
      </c>
      <c r="R15" s="1">
        <f>P15*LN($B15/$B14)+R14</f>
        <v>12509519257.521391</v>
      </c>
      <c r="S15" s="1">
        <f>S14+P15*($B15*$B15-$B14*$B14)/2</f>
        <v>599219497746.44775</v>
      </c>
      <c r="T15" s="1">
        <f>T14+P15*($B15-$B14)</f>
        <v>86389673998.90834</v>
      </c>
      <c r="U15" s="1">
        <f>(1-R$2*2/($B15+$B14))*T$2</f>
        <v>2.6108074846023853E-9</v>
      </c>
      <c r="V15" s="1">
        <f t="shared" si="9"/>
        <v>28.71888233062624</v>
      </c>
      <c r="W15" s="1">
        <f t="shared" si="10"/>
        <v>2.6108074846023853E-3</v>
      </c>
      <c r="X15">
        <f t="shared" si="11"/>
        <v>86389673998.90834</v>
      </c>
      <c r="Y15" s="1">
        <f t="shared" si="12"/>
        <v>108581501994.13499</v>
      </c>
      <c r="Z15" s="1">
        <f t="shared" si="13"/>
        <v>89.06801360989013</v>
      </c>
      <c r="AA15">
        <f t="shared" si="14"/>
        <v>8.0294117647058822</v>
      </c>
    </row>
    <row r="16" spans="1:27" x14ac:dyDescent="0.25">
      <c r="A16">
        <v>13</v>
      </c>
      <c r="B16">
        <f t="shared" si="0"/>
        <v>8.2941176470588225</v>
      </c>
      <c r="C16">
        <v>0</v>
      </c>
      <c r="D16" s="1">
        <v>126000000000</v>
      </c>
      <c r="E16">
        <f t="shared" si="15"/>
        <v>111991764705.88235</v>
      </c>
      <c r="F16" s="1">
        <f t="shared" si="16"/>
        <v>15748519316.793295</v>
      </c>
      <c r="G16" s="1">
        <f t="shared" si="1"/>
        <v>803172456747.40503</v>
      </c>
      <c r="H16" s="1">
        <f t="shared" si="17"/>
        <v>111991764705.88235</v>
      </c>
      <c r="I16" s="1">
        <f t="shared" si="2"/>
        <v>1.6931667554358925E-9</v>
      </c>
      <c r="J16" s="1">
        <f t="shared" si="3"/>
        <v>213.33901118492247</v>
      </c>
      <c r="K16" s="1">
        <f t="shared" si="4"/>
        <v>1.6931667554358925E-3</v>
      </c>
      <c r="L16">
        <f t="shared" si="5"/>
        <v>111991764705.88235</v>
      </c>
      <c r="M16" s="1">
        <f t="shared" si="6"/>
        <v>136333185470.33501</v>
      </c>
      <c r="N16" s="1">
        <f t="shared" si="7"/>
        <v>91.38240880828846</v>
      </c>
      <c r="O16">
        <f t="shared" si="8"/>
        <v>8.2058823529411757</v>
      </c>
      <c r="P16" s="1">
        <v>126000000000</v>
      </c>
      <c r="Q16">
        <f>P16*($B16-$B15)+Q15</f>
        <v>108624968116.55533</v>
      </c>
      <c r="R16" s="1">
        <f>P16*LN($B16/$B15)+R15</f>
        <v>15219301115.362787</v>
      </c>
      <c r="S16" s="1">
        <f>S15+P16*($B16*$B16-$B15*$B15)/2</f>
        <v>781679705358.90381</v>
      </c>
      <c r="T16" s="1">
        <f>T15+P16*($B16-$B15)</f>
        <v>108624968116.55533</v>
      </c>
      <c r="U16" s="1">
        <f>(1-R$2*2/($B16+$B15))*T$2</f>
        <v>1.861619228116332E-9</v>
      </c>
      <c r="V16" s="1">
        <f t="shared" si="9"/>
        <v>234.56402274265784</v>
      </c>
      <c r="W16" s="1">
        <f t="shared" si="10"/>
        <v>1.8616192281163319E-3</v>
      </c>
      <c r="X16">
        <f t="shared" si="11"/>
        <v>108624968116.55533</v>
      </c>
      <c r="Y16" s="1">
        <f t="shared" si="12"/>
        <v>132102164790.50652</v>
      </c>
      <c r="Z16" s="1">
        <f t="shared" si="13"/>
        <v>92.200520148841434</v>
      </c>
      <c r="AA16">
        <f t="shared" si="14"/>
        <v>8.2058823529411757</v>
      </c>
    </row>
    <row r="17" spans="1:27" x14ac:dyDescent="0.25">
      <c r="A17">
        <v>14</v>
      </c>
      <c r="B17">
        <f t="shared" si="0"/>
        <v>8.4705882352941178</v>
      </c>
      <c r="C17">
        <v>45</v>
      </c>
      <c r="D17" s="1">
        <v>16270000000</v>
      </c>
      <c r="E17">
        <f t="shared" si="15"/>
        <v>114862941176.47061</v>
      </c>
      <c r="F17" s="1">
        <f t="shared" si="16"/>
        <v>16091058284.44203</v>
      </c>
      <c r="G17" s="1">
        <f t="shared" si="1"/>
        <v>827239671280.27722</v>
      </c>
      <c r="H17" s="1">
        <f t="shared" si="17"/>
        <v>114862941176.47061</v>
      </c>
      <c r="I17" s="1">
        <f t="shared" si="2"/>
        <v>1.0089638354892924E-9</v>
      </c>
      <c r="J17" s="1">
        <f t="shared" si="3"/>
        <v>16.415841603410787</v>
      </c>
      <c r="K17" s="1">
        <f t="shared" si="4"/>
        <v>1.0089638354892924E-3</v>
      </c>
      <c r="L17">
        <f t="shared" si="5"/>
        <v>114862941176.47061</v>
      </c>
      <c r="M17" s="1">
        <f t="shared" si="6"/>
        <v>139298507331.25906</v>
      </c>
      <c r="N17" s="1">
        <f t="shared" si="7"/>
        <v>89.804567812601448</v>
      </c>
      <c r="O17">
        <f t="shared" si="8"/>
        <v>8.382352941176471</v>
      </c>
      <c r="P17" s="1">
        <v>16270000000</v>
      </c>
      <c r="Q17">
        <f>P17*($B17-$B16)+Q16</f>
        <v>111496144587.14359</v>
      </c>
      <c r="R17" s="1">
        <f>P17*LN($B17/$B16)+R16</f>
        <v>15561840083.011522</v>
      </c>
      <c r="S17" s="1">
        <f>S16+P17*($B17*$B17-$B16*$B16)/2</f>
        <v>805746919891.776</v>
      </c>
      <c r="T17" s="1">
        <f>T16+P17*($B17-$B16)</f>
        <v>111496144587.14359</v>
      </c>
      <c r="U17" s="1">
        <f>(1-R$2*2/($B17+$B16))*T$2</f>
        <v>1.1439757403244164E-9</v>
      </c>
      <c r="V17" s="1">
        <f t="shared" si="9"/>
        <v>18.612485295078255</v>
      </c>
      <c r="W17" s="1">
        <f t="shared" si="10"/>
        <v>1.1439757403244163E-3</v>
      </c>
      <c r="X17">
        <f t="shared" si="11"/>
        <v>111496144587.14359</v>
      </c>
      <c r="Y17" s="1">
        <f t="shared" si="12"/>
        <v>135075372220.23706</v>
      </c>
      <c r="Z17" s="1">
        <f t="shared" si="13"/>
        <v>90.651720560331228</v>
      </c>
      <c r="AA17">
        <f t="shared" si="14"/>
        <v>8.382352941176471</v>
      </c>
    </row>
    <row r="18" spans="1:27" x14ac:dyDescent="0.25">
      <c r="A18">
        <v>15</v>
      </c>
      <c r="B18">
        <f t="shared" si="0"/>
        <v>8.6470588235294112</v>
      </c>
      <c r="C18">
        <v>-45</v>
      </c>
      <c r="D18" s="1">
        <v>16270000000</v>
      </c>
      <c r="E18">
        <f t="shared" si="15"/>
        <v>117734117647.05884</v>
      </c>
      <c r="F18" s="1">
        <f t="shared" si="16"/>
        <v>16426534087.230537</v>
      </c>
      <c r="G18" s="1">
        <f t="shared" si="1"/>
        <v>851813564013.84106</v>
      </c>
      <c r="H18" s="1">
        <f t="shared" si="17"/>
        <v>117734117647.05884</v>
      </c>
      <c r="I18" s="1">
        <f t="shared" si="2"/>
        <v>3.529754689425615E-10</v>
      </c>
      <c r="J18" s="1">
        <f t="shared" si="3"/>
        <v>5.7429108796954758</v>
      </c>
      <c r="K18" s="1">
        <f t="shared" si="4"/>
        <v>3.5297546894256149E-4</v>
      </c>
      <c r="L18">
        <f t="shared" si="5"/>
        <v>117734117647.05884</v>
      </c>
      <c r="M18" s="1">
        <f t="shared" si="6"/>
        <v>142202684157.17847</v>
      </c>
      <c r="N18" s="1">
        <f t="shared" si="7"/>
        <v>88.071708110966895</v>
      </c>
      <c r="O18">
        <f t="shared" si="8"/>
        <v>8.5588235294117645</v>
      </c>
      <c r="P18" s="1">
        <v>16270000000</v>
      </c>
      <c r="Q18">
        <f>P18*($B18-$B17)+Q17</f>
        <v>114367321057.73181</v>
      </c>
      <c r="R18" s="1">
        <f>P18*LN($B18/$B17)+R17</f>
        <v>15897315885.80003</v>
      </c>
      <c r="S18" s="1">
        <f>S17+P18*($B18*$B18-$B17*$B17)/2</f>
        <v>830320812625.33984</v>
      </c>
      <c r="T18" s="1">
        <f>T17+P18*($B18-$B17)</f>
        <v>114367321057.73181</v>
      </c>
      <c r="U18" s="1">
        <f>(1-R$2*2/($B18+$B17))*T$2</f>
        <v>4.5592579842083177E-10</v>
      </c>
      <c r="V18" s="1">
        <f t="shared" si="9"/>
        <v>7.4179127403069325</v>
      </c>
      <c r="W18" s="1">
        <f t="shared" si="10"/>
        <v>4.5592579842083176E-4</v>
      </c>
      <c r="X18">
        <f t="shared" si="11"/>
        <v>114367321057.73181</v>
      </c>
      <c r="Y18" s="1">
        <f t="shared" si="12"/>
        <v>137987272014.27295</v>
      </c>
      <c r="Z18" s="1">
        <f t="shared" si="13"/>
        <v>88.9359480129323</v>
      </c>
      <c r="AA18">
        <f t="shared" si="14"/>
        <v>8.5588235294117645</v>
      </c>
    </row>
    <row r="19" spans="1:27" x14ac:dyDescent="0.25">
      <c r="A19">
        <v>16</v>
      </c>
      <c r="B19">
        <f t="shared" si="0"/>
        <v>8.8235294117647065</v>
      </c>
      <c r="C19">
        <v>90</v>
      </c>
      <c r="D19" s="1">
        <v>11000000000</v>
      </c>
      <c r="E19">
        <f t="shared" si="15"/>
        <v>119675294117.64708</v>
      </c>
      <c r="F19" s="1">
        <f t="shared" si="16"/>
        <v>16648763867.723253</v>
      </c>
      <c r="G19" s="1">
        <f t="shared" si="1"/>
        <v>868770311418.68555</v>
      </c>
      <c r="H19" s="1">
        <f t="shared" si="17"/>
        <v>119675294117.64708</v>
      </c>
      <c r="I19" s="1">
        <f t="shared" si="2"/>
        <v>-2.7650831713763328E-10</v>
      </c>
      <c r="J19" s="1">
        <f t="shared" si="3"/>
        <v>-3.0415914885139661</v>
      </c>
      <c r="K19" s="1">
        <f t="shared" si="4"/>
        <v>-2.7650831713763328E-4</v>
      </c>
      <c r="L19">
        <f t="shared" si="5"/>
        <v>119675294117.64708</v>
      </c>
      <c r="M19" s="1">
        <f t="shared" si="6"/>
        <v>144126502725.22873</v>
      </c>
      <c r="N19" s="1">
        <f t="shared" si="7"/>
        <v>86.231266145508656</v>
      </c>
      <c r="O19">
        <f t="shared" si="8"/>
        <v>8.735294117647058</v>
      </c>
      <c r="P19" s="1">
        <v>11000000000</v>
      </c>
      <c r="Q19">
        <f>P19*($B19-$B18)+Q18</f>
        <v>116308497528.32005</v>
      </c>
      <c r="R19" s="1">
        <f>P19*LN($B19/$B18)+R18</f>
        <v>16119545666.292746</v>
      </c>
      <c r="S19" s="1">
        <f>S18+P19*($B19*$B19-$B18*$B18)/2</f>
        <v>847277560030.18433</v>
      </c>
      <c r="T19" s="1">
        <f>T18+P19*($B19-$B18)</f>
        <v>116308497528.32005</v>
      </c>
      <c r="U19" s="1">
        <f>(1-R$2*2/($B19+$B18))*T$2</f>
        <v>-2.0432414583007934E-10</v>
      </c>
      <c r="V19" s="1">
        <f t="shared" si="9"/>
        <v>-2.2475656041308727</v>
      </c>
      <c r="W19" s="1">
        <f t="shared" si="10"/>
        <v>-2.0432414583007935E-4</v>
      </c>
      <c r="X19">
        <f t="shared" si="11"/>
        <v>116308497528.32005</v>
      </c>
      <c r="Y19" s="1">
        <f t="shared" si="12"/>
        <v>139916206520.6264</v>
      </c>
      <c r="Z19" s="1">
        <f t="shared" si="13"/>
        <v>87.094098860611282</v>
      </c>
      <c r="AA19">
        <f t="shared" si="14"/>
        <v>8.735294117647058</v>
      </c>
    </row>
    <row r="20" spans="1:27" x14ac:dyDescent="0.25">
      <c r="A20">
        <v>17</v>
      </c>
      <c r="B20">
        <f t="shared" si="0"/>
        <v>9</v>
      </c>
      <c r="C20">
        <v>0</v>
      </c>
      <c r="D20" s="1">
        <v>126000000000</v>
      </c>
      <c r="E20">
        <f t="shared" si="15"/>
        <v>141910588235.29407</v>
      </c>
      <c r="F20" s="1">
        <f t="shared" si="16"/>
        <v>19143894907.041901</v>
      </c>
      <c r="G20" s="1">
        <f t="shared" si="1"/>
        <v>1066926020761.2451</v>
      </c>
      <c r="H20" s="1">
        <f t="shared" si="17"/>
        <v>141910588235.29407</v>
      </c>
      <c r="I20" s="1">
        <f t="shared" si="2"/>
        <v>-8.8106205228396643E-10</v>
      </c>
      <c r="J20" s="1">
        <f t="shared" si="3"/>
        <v>-111.01381858777977</v>
      </c>
      <c r="K20" s="1">
        <f t="shared" si="4"/>
        <v>-8.8106205228396638E-4</v>
      </c>
      <c r="L20">
        <f t="shared" si="5"/>
        <v>141910588235.29407</v>
      </c>
      <c r="M20" s="1">
        <f t="shared" si="6"/>
        <v>165726575463.08176</v>
      </c>
      <c r="N20" s="1">
        <f t="shared" si="7"/>
        <v>82.327862832850556</v>
      </c>
      <c r="O20">
        <f t="shared" si="8"/>
        <v>8.9117647058823533</v>
      </c>
      <c r="P20" s="1">
        <v>126000000000</v>
      </c>
      <c r="Q20">
        <f>P20*($B20-$B19)+Q19</f>
        <v>138543791645.96704</v>
      </c>
      <c r="R20" s="1">
        <f>P20*LN($B20/$B19)+R19</f>
        <v>18614676705.611393</v>
      </c>
      <c r="S20" s="1">
        <f>S19+P20*($B20*$B20-$B19*$B19)/2</f>
        <v>1045433269372.7439</v>
      </c>
      <c r="T20" s="1">
        <f>T19+P20*($B20-$B19)</f>
        <v>138543791645.96704</v>
      </c>
      <c r="U20" s="1">
        <f>(1-R$2*2/($B20+$B19))*T$2</f>
        <v>-8.3842557743739925E-10</v>
      </c>
      <c r="V20" s="1">
        <f t="shared" si="9"/>
        <v>-105.6416227571123</v>
      </c>
      <c r="W20" s="1">
        <f t="shared" si="10"/>
        <v>-8.3842557743739928E-4</v>
      </c>
      <c r="X20">
        <f t="shared" si="11"/>
        <v>138543791645.96704</v>
      </c>
      <c r="Y20" s="1">
        <f t="shared" si="12"/>
        <v>161573719518.85861</v>
      </c>
      <c r="Z20" s="1">
        <f t="shared" si="13"/>
        <v>83.280109120135009</v>
      </c>
      <c r="AA20">
        <f t="shared" si="14"/>
        <v>8.9117647058823533</v>
      </c>
    </row>
    <row r="21" spans="1:27" x14ac:dyDescent="0.25">
      <c r="A21">
        <v>18</v>
      </c>
      <c r="B21">
        <f t="shared" si="0"/>
        <v>9.1764705882352935</v>
      </c>
      <c r="C21">
        <v>0</v>
      </c>
      <c r="D21" s="1">
        <v>126000000000</v>
      </c>
      <c r="E21">
        <f t="shared" si="15"/>
        <v>164145882352.94104</v>
      </c>
      <c r="F21" s="1">
        <f t="shared" si="16"/>
        <v>21590573725.03669</v>
      </c>
      <c r="G21" s="1">
        <f t="shared" si="1"/>
        <v>1269005605536.3313</v>
      </c>
      <c r="H21" s="1">
        <f t="shared" si="17"/>
        <v>164145882352.94104</v>
      </c>
      <c r="I21" s="1">
        <f t="shared" si="2"/>
        <v>-1.462137972473154E-9</v>
      </c>
      <c r="J21" s="1">
        <f t="shared" si="3"/>
        <v>-184.2293845316174</v>
      </c>
      <c r="K21" s="1">
        <f t="shared" si="4"/>
        <v>-1.4621379724731539E-3</v>
      </c>
      <c r="L21">
        <f t="shared" si="5"/>
        <v>164145882352.94104</v>
      </c>
      <c r="M21" s="1">
        <f t="shared" si="6"/>
        <v>186907202693.49899</v>
      </c>
      <c r="N21" s="1">
        <f t="shared" si="7"/>
        <v>77.154249834260085</v>
      </c>
      <c r="O21">
        <f t="shared" si="8"/>
        <v>9.0882352941176467</v>
      </c>
      <c r="P21" s="1">
        <v>126000000000</v>
      </c>
      <c r="Q21">
        <f>P21*($B21-$B20)+Q20</f>
        <v>160779085763.61401</v>
      </c>
      <c r="R21" s="1">
        <f>P21*LN($B21/$B20)+R20</f>
        <v>21061355523.606186</v>
      </c>
      <c r="S21" s="1">
        <f>S20+P21*($B21*$B21-$B20*$B20)/2</f>
        <v>1247512854147.8301</v>
      </c>
      <c r="T21" s="1">
        <f>T20+P21*($B21-$B20)</f>
        <v>160779085763.61401</v>
      </c>
      <c r="U21" s="1">
        <f>(1-R$2*2/($B21+$B20))*T$2</f>
        <v>-1.4479017107298644E-9</v>
      </c>
      <c r="V21" s="1">
        <f t="shared" si="9"/>
        <v>-182.43561555196291</v>
      </c>
      <c r="W21" s="1">
        <f t="shared" si="10"/>
        <v>-1.4479017107298644E-3</v>
      </c>
      <c r="X21">
        <f t="shared" si="11"/>
        <v>160779085763.61401</v>
      </c>
      <c r="Y21" s="1">
        <f t="shared" si="12"/>
        <v>182810671594.00552</v>
      </c>
      <c r="Z21" s="1">
        <f t="shared" si="13"/>
        <v>78.122946624739399</v>
      </c>
      <c r="AA21">
        <f t="shared" si="14"/>
        <v>9.0882352941176467</v>
      </c>
    </row>
    <row r="22" spans="1:27" x14ac:dyDescent="0.25">
      <c r="A22">
        <v>19</v>
      </c>
      <c r="B22">
        <f t="shared" si="0"/>
        <v>9.3529411764705888</v>
      </c>
      <c r="C22">
        <v>90</v>
      </c>
      <c r="D22" s="1">
        <v>11000000000</v>
      </c>
      <c r="E22">
        <f t="shared" si="15"/>
        <v>166087058823.5293</v>
      </c>
      <c r="F22" s="1">
        <f t="shared" si="16"/>
        <v>21800103869.714333</v>
      </c>
      <c r="G22" s="1">
        <f t="shared" si="1"/>
        <v>1286990034602.0754</v>
      </c>
      <c r="H22" s="1">
        <f t="shared" si="17"/>
        <v>166087058823.5293</v>
      </c>
      <c r="I22" s="1">
        <f t="shared" si="2"/>
        <v>-2.0210776671313306E-9</v>
      </c>
      <c r="J22" s="1">
        <f t="shared" si="3"/>
        <v>-22.231854338444638</v>
      </c>
      <c r="K22" s="1">
        <f t="shared" si="4"/>
        <v>-2.0210776671313307E-3</v>
      </c>
      <c r="L22">
        <f t="shared" si="5"/>
        <v>166087058823.5293</v>
      </c>
      <c r="M22" s="1">
        <f t="shared" si="6"/>
        <v>188721081922.48163</v>
      </c>
      <c r="N22" s="1">
        <f t="shared" si="7"/>
        <v>75.261363543252216</v>
      </c>
      <c r="O22">
        <f t="shared" si="8"/>
        <v>9.264705882352942</v>
      </c>
      <c r="P22" s="1">
        <v>11000000000</v>
      </c>
      <c r="Q22">
        <f>P22*($B22-$B21)+Q21</f>
        <v>162720262234.20227</v>
      </c>
      <c r="R22" s="1">
        <f>P22*LN($B22/$B21)+R21</f>
        <v>21270885668.283829</v>
      </c>
      <c r="S22" s="1">
        <f>S21+P22*($B22*$B22-$B21*$B21)/2</f>
        <v>1265497283213.5742</v>
      </c>
      <c r="T22" s="1">
        <f>T21+P22*($B22-$B21)</f>
        <v>162720262234.20227</v>
      </c>
      <c r="U22" s="1">
        <f>(1-R$2*2/($B22+$B21))*T$2</f>
        <v>-2.0341597056111932E-9</v>
      </c>
      <c r="V22" s="1">
        <f t="shared" si="9"/>
        <v>-22.375756761723125</v>
      </c>
      <c r="W22" s="1">
        <f t="shared" si="10"/>
        <v>-2.034159705611193E-3</v>
      </c>
      <c r="X22">
        <f t="shared" si="11"/>
        <v>162720262234.20227</v>
      </c>
      <c r="Y22" s="1">
        <f t="shared" si="12"/>
        <v>184629374403.74518</v>
      </c>
      <c r="Z22" s="1">
        <f t="shared" si="13"/>
        <v>76.208876880635259</v>
      </c>
      <c r="AA22">
        <f t="shared" si="14"/>
        <v>9.264705882352942</v>
      </c>
    </row>
    <row r="23" spans="1:27" x14ac:dyDescent="0.25">
      <c r="A23">
        <v>20</v>
      </c>
      <c r="B23">
        <f t="shared" si="0"/>
        <v>9.5294117647058822</v>
      </c>
      <c r="C23">
        <v>-45</v>
      </c>
      <c r="D23" s="1">
        <v>16270000000</v>
      </c>
      <c r="E23">
        <f t="shared" si="15"/>
        <v>168958235294.11752</v>
      </c>
      <c r="F23" s="1">
        <f t="shared" si="16"/>
        <v>22104224873.822056</v>
      </c>
      <c r="G23" s="1">
        <f t="shared" si="1"/>
        <v>1314097318339.0996</v>
      </c>
      <c r="H23" s="1">
        <f t="shared" si="17"/>
        <v>168958235294.11752</v>
      </c>
      <c r="I23" s="1">
        <f t="shared" si="2"/>
        <v>-2.5591224199331235E-9</v>
      </c>
      <c r="J23" s="1">
        <f t="shared" si="3"/>
        <v>-41.636921772311922</v>
      </c>
      <c r="K23" s="1">
        <f t="shared" si="4"/>
        <v>-2.5591224199331239E-3</v>
      </c>
      <c r="L23">
        <f t="shared" si="5"/>
        <v>168958235294.11752</v>
      </c>
      <c r="M23" s="1">
        <f t="shared" si="6"/>
        <v>191353823732.95966</v>
      </c>
      <c r="N23" s="1">
        <f t="shared" si="7"/>
        <v>73.07659898273188</v>
      </c>
      <c r="O23">
        <f t="shared" si="8"/>
        <v>9.4411764705882355</v>
      </c>
      <c r="P23" s="1">
        <v>16270000000</v>
      </c>
      <c r="Q23">
        <f>P23*($B23-$B22)+Q22</f>
        <v>165591438704.7905</v>
      </c>
      <c r="R23" s="1">
        <f>P23*LN($B23/$B22)+R22</f>
        <v>21575006672.391552</v>
      </c>
      <c r="S23" s="1">
        <f>S22+P23*($B23*$B23-$B22*$B22)/2</f>
        <v>1292604566950.5984</v>
      </c>
      <c r="T23" s="1">
        <f>T22+P23*($B23-$B22)</f>
        <v>165591438704.7905</v>
      </c>
      <c r="U23" s="1">
        <f>(1-R$2*2/($B23+$B22))*T$2</f>
        <v>-2.5985015137679818E-9</v>
      </c>
      <c r="V23" s="1">
        <f t="shared" si="9"/>
        <v>-42.277619629005066</v>
      </c>
      <c r="W23" s="1">
        <f t="shared" si="10"/>
        <v>-2.5985015137679817E-3</v>
      </c>
      <c r="X23">
        <f t="shared" si="11"/>
        <v>165591438704.7905</v>
      </c>
      <c r="Y23" s="1">
        <f t="shared" si="12"/>
        <v>187269117365.42026</v>
      </c>
      <c r="Z23" s="1">
        <f t="shared" si="13"/>
        <v>73.99443835415704</v>
      </c>
      <c r="AA23">
        <f t="shared" si="14"/>
        <v>9.4411764705882355</v>
      </c>
    </row>
    <row r="24" spans="1:27" x14ac:dyDescent="0.25">
      <c r="A24">
        <v>21</v>
      </c>
      <c r="B24">
        <f t="shared" si="0"/>
        <v>9.7058823529411775</v>
      </c>
      <c r="C24">
        <v>45</v>
      </c>
      <c r="D24" s="1">
        <v>16270000000</v>
      </c>
      <c r="E24">
        <f t="shared" si="15"/>
        <v>171829411764.70578</v>
      </c>
      <c r="F24" s="1">
        <f t="shared" si="16"/>
        <v>22402765359.953613</v>
      </c>
      <c r="G24" s="1">
        <f t="shared" si="1"/>
        <v>1341711280276.8162</v>
      </c>
      <c r="H24" s="1">
        <f t="shared" si="17"/>
        <v>171829411764.70578</v>
      </c>
      <c r="I24" s="1">
        <f t="shared" si="2"/>
        <v>-3.0774224111642068E-9</v>
      </c>
      <c r="J24" s="1">
        <f t="shared" si="3"/>
        <v>-50.069662629641641</v>
      </c>
      <c r="K24" s="1">
        <f t="shared" si="4"/>
        <v>-3.0774224111642066E-3</v>
      </c>
      <c r="L24">
        <f t="shared" si="5"/>
        <v>171829411764.70578</v>
      </c>
      <c r="M24" s="1">
        <f t="shared" si="6"/>
        <v>193938255618.1069</v>
      </c>
      <c r="N24" s="1">
        <f t="shared" si="7"/>
        <v>70.817266809100204</v>
      </c>
      <c r="O24">
        <f t="shared" si="8"/>
        <v>9.617647058823529</v>
      </c>
      <c r="P24" s="1">
        <v>16270000000</v>
      </c>
      <c r="Q24">
        <f>P24*($B24-$B23)+Q23</f>
        <v>168462615175.37875</v>
      </c>
      <c r="R24" s="1">
        <f>P24*LN($B24/$B23)+R23</f>
        <v>21873547158.523109</v>
      </c>
      <c r="S24" s="1">
        <f>S23+P24*($B24*$B24-$B23*$B23)/2</f>
        <v>1320218528888.3149</v>
      </c>
      <c r="T24" s="1">
        <f>T23+P24*($B24-$B23)</f>
        <v>168462615175.37875</v>
      </c>
      <c r="U24" s="1">
        <f>(1-R$2*2/($B24+$B23))*T$2</f>
        <v>-3.1421335307997476E-9</v>
      </c>
      <c r="V24" s="1">
        <f t="shared" si="9"/>
        <v>-51.122512546111892</v>
      </c>
      <c r="W24" s="1">
        <f t="shared" si="10"/>
        <v>-3.1421335307997476E-3</v>
      </c>
      <c r="X24">
        <f t="shared" si="11"/>
        <v>168462615175.37875</v>
      </c>
      <c r="Y24" s="1">
        <f t="shared" si="12"/>
        <v>189860421932.99857</v>
      </c>
      <c r="Z24" s="1">
        <f t="shared" si="13"/>
        <v>71.698958095790246</v>
      </c>
      <c r="AA24">
        <f t="shared" si="14"/>
        <v>9.617647058823529</v>
      </c>
    </row>
    <row r="25" spans="1:27" x14ac:dyDescent="0.25">
      <c r="A25">
        <v>22</v>
      </c>
      <c r="B25">
        <f t="shared" si="0"/>
        <v>9.882352941176471</v>
      </c>
      <c r="C25">
        <v>0</v>
      </c>
      <c r="D25" s="1">
        <v>126000000000</v>
      </c>
      <c r="E25">
        <f t="shared" si="15"/>
        <v>194064705882.35275</v>
      </c>
      <c r="F25" s="1">
        <f t="shared" si="16"/>
        <v>24673097053.291069</v>
      </c>
      <c r="G25" s="1">
        <f t="shared" si="1"/>
        <v>1559486366782.0059</v>
      </c>
      <c r="H25" s="1">
        <f t="shared" si="17"/>
        <v>194064705882.35275</v>
      </c>
      <c r="I25" s="1">
        <f t="shared" si="2"/>
        <v>-3.5770449252338152E-9</v>
      </c>
      <c r="J25" s="1">
        <f t="shared" si="3"/>
        <v>-450.70766057946071</v>
      </c>
      <c r="K25" s="1">
        <f t="shared" si="4"/>
        <v>-3.5770449252338151E-3</v>
      </c>
      <c r="L25">
        <f t="shared" si="5"/>
        <v>194064705882.35275</v>
      </c>
      <c r="M25" s="1">
        <f t="shared" si="6"/>
        <v>213592265344.39905</v>
      </c>
      <c r="N25" s="1">
        <f t="shared" si="7"/>
        <v>61.422093785492912</v>
      </c>
      <c r="O25">
        <f t="shared" si="8"/>
        <v>9.7941176470588243</v>
      </c>
      <c r="P25" s="1">
        <v>126000000000</v>
      </c>
      <c r="Q25">
        <f>P25*($B25-$B24)+Q24</f>
        <v>190697909293.02573</v>
      </c>
      <c r="R25" s="1">
        <f>P25*LN($B25/$B24)+R24</f>
        <v>24143878851.860565</v>
      </c>
      <c r="S25" s="1">
        <f>S24+P25*($B25*$B25-$B24*$B24)/2</f>
        <v>1537993615393.5044</v>
      </c>
      <c r="T25" s="1">
        <f>T24+P25*($B25-$B24)</f>
        <v>190697909293.02573</v>
      </c>
      <c r="U25" s="1">
        <f>(1-R$2*2/($B25+$B24))*T$2</f>
        <v>-3.6661752048754215E-9</v>
      </c>
      <c r="V25" s="1">
        <f t="shared" si="9"/>
        <v>-461.93807581430309</v>
      </c>
      <c r="W25" s="1">
        <f t="shared" si="10"/>
        <v>-3.6661752048754216E-3</v>
      </c>
      <c r="X25">
        <f t="shared" si="11"/>
        <v>190697909293.02573</v>
      </c>
      <c r="Y25" s="1">
        <f t="shared" si="12"/>
        <v>209566696827.55536</v>
      </c>
      <c r="Z25" s="1">
        <f t="shared" si="13"/>
        <v>62.085630663175728</v>
      </c>
      <c r="AA25">
        <f t="shared" si="14"/>
        <v>9.7941176470588243</v>
      </c>
    </row>
    <row r="26" spans="1:27" x14ac:dyDescent="0.25">
      <c r="A26">
        <v>23</v>
      </c>
      <c r="B26">
        <f t="shared" si="0"/>
        <v>10.058823529411764</v>
      </c>
      <c r="C26">
        <v>90</v>
      </c>
      <c r="D26" s="1">
        <v>11000000000</v>
      </c>
      <c r="E26">
        <f t="shared" si="15"/>
        <v>196005882352.94098</v>
      </c>
      <c r="F26" s="1">
        <f t="shared" si="16"/>
        <v>24867792401.38448</v>
      </c>
      <c r="G26" s="1">
        <f t="shared" si="1"/>
        <v>1578841038062.2827</v>
      </c>
      <c r="H26" s="1">
        <f t="shared" si="17"/>
        <v>196005882352.94098</v>
      </c>
      <c r="I26" s="1">
        <f t="shared" si="2"/>
        <v>-4.0589816865929897E-9</v>
      </c>
      <c r="J26" s="1">
        <f t="shared" si="3"/>
        <v>-44.648798552522884</v>
      </c>
      <c r="K26" s="1">
        <f t="shared" si="4"/>
        <v>-4.0589816865929896E-3</v>
      </c>
      <c r="L26">
        <f t="shared" si="5"/>
        <v>196005882352.94098</v>
      </c>
      <c r="M26" s="1">
        <f t="shared" si="6"/>
        <v>215277721384.2901</v>
      </c>
      <c r="N26" s="1">
        <f t="shared" si="7"/>
        <v>59.544868806129116</v>
      </c>
      <c r="O26">
        <f t="shared" si="8"/>
        <v>9.9705882352941178</v>
      </c>
      <c r="P26" s="1">
        <v>11000000000</v>
      </c>
      <c r="Q26">
        <f>P26*($B26-$B25)+Q25</f>
        <v>192639085763.61395</v>
      </c>
      <c r="R26" s="1">
        <f>P26*LN($B26/$B25)+R25</f>
        <v>24338574199.953976</v>
      </c>
      <c r="S26" s="1">
        <f>S25+P26*($B26*$B26-$B25*$B25)/2</f>
        <v>1557348286673.7813</v>
      </c>
      <c r="T26" s="1">
        <f>T25+P26*($B26-$B25)</f>
        <v>192639085763.61395</v>
      </c>
      <c r="U26" s="1">
        <f>(1-R$2*2/($B26+$B25))*T$2</f>
        <v>-4.1716667311961983E-9</v>
      </c>
      <c r="V26" s="1">
        <f t="shared" si="9"/>
        <v>-45.888334043158181</v>
      </c>
      <c r="W26" s="1">
        <f t="shared" si="10"/>
        <v>-4.1716667311961983E-3</v>
      </c>
      <c r="X26">
        <f t="shared" si="11"/>
        <v>192639085763.61395</v>
      </c>
      <c r="Y26" s="1">
        <f t="shared" si="12"/>
        <v>211256634937.2507</v>
      </c>
      <c r="Z26" s="1">
        <f t="shared" si="13"/>
        <v>60.174729631465631</v>
      </c>
      <c r="AA26">
        <f t="shared" si="14"/>
        <v>9.9705882352941178</v>
      </c>
    </row>
    <row r="27" spans="1:27" x14ac:dyDescent="0.25">
      <c r="A27">
        <v>24</v>
      </c>
      <c r="B27">
        <f t="shared" si="0"/>
        <v>10.235294117647058</v>
      </c>
      <c r="C27">
        <v>-45</v>
      </c>
      <c r="D27" s="1">
        <v>16270000000</v>
      </c>
      <c r="E27">
        <f t="shared" si="15"/>
        <v>198877058823.52921</v>
      </c>
      <c r="F27" s="1">
        <f t="shared" si="16"/>
        <v>25150756055.306587</v>
      </c>
      <c r="G27" s="1">
        <f t="shared" si="1"/>
        <v>1607975034602.075</v>
      </c>
      <c r="H27" s="1">
        <f t="shared" si="17"/>
        <v>198877058823.52921</v>
      </c>
      <c r="I27" s="1">
        <f t="shared" si="2"/>
        <v>-4.5241554301657562E-9</v>
      </c>
      <c r="J27" s="1">
        <f t="shared" si="3"/>
        <v>-73.608008848796857</v>
      </c>
      <c r="K27" s="1">
        <f t="shared" si="4"/>
        <v>-4.5241554301657565E-3</v>
      </c>
      <c r="L27">
        <f t="shared" si="5"/>
        <v>198877058823.52921</v>
      </c>
      <c r="M27" s="1">
        <f t="shared" si="6"/>
        <v>217727306360.21796</v>
      </c>
      <c r="N27" s="1">
        <f t="shared" si="7"/>
        <v>57.229354036333916</v>
      </c>
      <c r="O27">
        <f t="shared" si="8"/>
        <v>10.147058823529411</v>
      </c>
      <c r="P27" s="1">
        <v>16270000000</v>
      </c>
      <c r="Q27">
        <f>P27*($B27-$B26)+Q26</f>
        <v>195510262234.20218</v>
      </c>
      <c r="R27" s="1">
        <f>P27*LN($B27/$B26)+R26</f>
        <v>24621537853.876083</v>
      </c>
      <c r="S27" s="1">
        <f>S26+P27*($B27*$B27-$B26*$B26)/2</f>
        <v>1586482283213.5735</v>
      </c>
      <c r="T27" s="1">
        <f>T26+P27*($B27-$B26)</f>
        <v>195510262234.20218</v>
      </c>
      <c r="U27" s="1">
        <f>(1-R$2*2/($B27+$B26))*T$2</f>
        <v>-4.6595759435579924E-9</v>
      </c>
      <c r="V27" s="1">
        <f t="shared" si="9"/>
        <v>-75.811300601688529</v>
      </c>
      <c r="W27" s="1">
        <f t="shared" si="10"/>
        <v>-4.6595759435579922E-3</v>
      </c>
      <c r="X27">
        <f t="shared" si="11"/>
        <v>195510262234.20218</v>
      </c>
      <c r="Y27" s="1">
        <f t="shared" si="12"/>
        <v>213712734002.29974</v>
      </c>
      <c r="Z27" s="1">
        <f t="shared" si="13"/>
        <v>57.809951804592757</v>
      </c>
      <c r="AA27">
        <f t="shared" si="14"/>
        <v>10.147058823529411</v>
      </c>
    </row>
    <row r="28" spans="1:27" x14ac:dyDescent="0.25">
      <c r="A28">
        <v>25</v>
      </c>
      <c r="B28">
        <f t="shared" si="0"/>
        <v>10.411764705882353</v>
      </c>
      <c r="C28">
        <v>45</v>
      </c>
      <c r="D28" s="1">
        <v>16270000000</v>
      </c>
      <c r="E28">
        <f t="shared" si="15"/>
        <v>201748235294.11746</v>
      </c>
      <c r="F28" s="1">
        <f t="shared" si="16"/>
        <v>25428882486.062401</v>
      </c>
      <c r="G28" s="1">
        <f t="shared" si="1"/>
        <v>1637615709342.5596</v>
      </c>
      <c r="H28" s="1">
        <f t="shared" si="17"/>
        <v>201748235294.11746</v>
      </c>
      <c r="I28" s="1">
        <f t="shared" si="2"/>
        <v>-4.9734257978898889E-9</v>
      </c>
      <c r="J28" s="1">
        <f t="shared" si="3"/>
        <v>-80.917637731668492</v>
      </c>
      <c r="K28" s="1">
        <f t="shared" si="4"/>
        <v>-4.9734257978898888E-3</v>
      </c>
      <c r="L28">
        <f t="shared" si="5"/>
        <v>201748235294.11746</v>
      </c>
      <c r="M28" s="1">
        <f t="shared" si="6"/>
        <v>220135016031.56473</v>
      </c>
      <c r="N28" s="1">
        <f t="shared" si="7"/>
        <v>54.868041955386907</v>
      </c>
      <c r="O28">
        <f t="shared" si="8"/>
        <v>10.323529411764707</v>
      </c>
      <c r="P28" s="1">
        <v>16270000000</v>
      </c>
      <c r="Q28">
        <f>P28*($B28-$B27)+Q27</f>
        <v>198381438704.79044</v>
      </c>
      <c r="R28" s="1">
        <f>P28*LN($B28/$B27)+R27</f>
        <v>24899664284.631897</v>
      </c>
      <c r="S28" s="1">
        <f>S27+P28*($B28*$B28-$B27*$B27)/2</f>
        <v>1616122957954.0581</v>
      </c>
      <c r="T28" s="1">
        <f>T27+P28*($B28-$B27)</f>
        <v>198381438704.79044</v>
      </c>
      <c r="U28" s="1">
        <f>(1-R$2*2/($B28+$B27))*T$2</f>
        <v>-5.1308044990869079E-9</v>
      </c>
      <c r="V28" s="1">
        <f t="shared" si="9"/>
        <v>-83.478189200143987</v>
      </c>
      <c r="W28" s="1">
        <f t="shared" si="10"/>
        <v>-5.1308044990869082E-3</v>
      </c>
      <c r="X28">
        <f t="shared" si="11"/>
        <v>198381438704.79044</v>
      </c>
      <c r="Y28" s="1">
        <f t="shared" si="12"/>
        <v>216126846405.34647</v>
      </c>
      <c r="Z28" s="1">
        <f t="shared" si="13"/>
        <v>55.394953416000142</v>
      </c>
      <c r="AA28">
        <f t="shared" si="14"/>
        <v>10.323529411764707</v>
      </c>
    </row>
    <row r="29" spans="1:27" x14ac:dyDescent="0.25">
      <c r="A29">
        <v>26</v>
      </c>
      <c r="B29">
        <f t="shared" si="0"/>
        <v>10.588235294117647</v>
      </c>
      <c r="C29">
        <v>90</v>
      </c>
      <c r="D29" s="1">
        <v>11000000000</v>
      </c>
      <c r="E29">
        <f t="shared" si="15"/>
        <v>203689411764.70569</v>
      </c>
      <c r="F29" s="1">
        <f t="shared" si="16"/>
        <v>25613760787.542595</v>
      </c>
      <c r="G29" s="1">
        <f t="shared" si="1"/>
        <v>1657998062283.7358</v>
      </c>
      <c r="H29" s="1">
        <f t="shared" si="17"/>
        <v>203689411764.70569</v>
      </c>
      <c r="I29" s="1">
        <f t="shared" si="2"/>
        <v>-5.4075946406485E-9</v>
      </c>
      <c r="J29" s="1">
        <f t="shared" si="3"/>
        <v>-59.4835410471335</v>
      </c>
      <c r="K29" s="1">
        <f t="shared" si="4"/>
        <v>-5.4075946406485003E-3</v>
      </c>
      <c r="L29">
        <f t="shared" si="5"/>
        <v>203689411764.70569</v>
      </c>
      <c r="M29" s="1">
        <f t="shared" si="6"/>
        <v>221735486987.47629</v>
      </c>
      <c r="N29" s="1">
        <f t="shared" si="7"/>
        <v>52.946277144190091</v>
      </c>
      <c r="O29">
        <f t="shared" si="8"/>
        <v>10.5</v>
      </c>
      <c r="P29" s="1">
        <v>11000000000</v>
      </c>
      <c r="Q29">
        <f>P29*($B29-$B28)+Q28</f>
        <v>200322615175.37866</v>
      </c>
      <c r="R29" s="1">
        <f>P29*LN($B29/$B28)+R28</f>
        <v>25084542586.112091</v>
      </c>
      <c r="S29" s="1">
        <f>S28+P29*($B29*$B29-$B28*$B28)/2</f>
        <v>1636505310895.2344</v>
      </c>
      <c r="T29" s="1">
        <f>T28+P29*($B29-$B28)</f>
        <v>200322615175.37866</v>
      </c>
      <c r="U29" s="1">
        <f>(1-R$2*2/($B29+$B28))*T$2</f>
        <v>-5.5861934393039252E-9</v>
      </c>
      <c r="V29" s="1">
        <f t="shared" si="9"/>
        <v>-61.448127832343175</v>
      </c>
      <c r="W29" s="1">
        <f t="shared" si="10"/>
        <v>-5.5861934393039254E-3</v>
      </c>
      <c r="X29">
        <f t="shared" si="11"/>
        <v>200322615175.37866</v>
      </c>
      <c r="Y29" s="1">
        <f t="shared" si="12"/>
        <v>217731573433.42743</v>
      </c>
      <c r="Z29" s="1">
        <f t="shared" si="13"/>
        <v>53.431320087048803</v>
      </c>
      <c r="AA29">
        <f t="shared" si="14"/>
        <v>10.5</v>
      </c>
    </row>
    <row r="30" spans="1:27" x14ac:dyDescent="0.25">
      <c r="A30">
        <v>27</v>
      </c>
      <c r="B30">
        <f t="shared" si="0"/>
        <v>10.764705882352942</v>
      </c>
      <c r="C30">
        <v>0</v>
      </c>
      <c r="D30" s="1">
        <v>126000000000</v>
      </c>
      <c r="E30">
        <f t="shared" si="15"/>
        <v>225924705882.35291</v>
      </c>
      <c r="F30" s="1">
        <f t="shared" si="16"/>
        <v>27696452833.395145</v>
      </c>
      <c r="G30" s="1">
        <f t="shared" si="1"/>
        <v>1895392525951.5571</v>
      </c>
      <c r="H30" s="1">
        <f t="shared" si="17"/>
        <v>225924705882.35291</v>
      </c>
      <c r="I30" s="1">
        <f t="shared" si="2"/>
        <v>-5.8274107943902936E-9</v>
      </c>
      <c r="J30" s="1">
        <f t="shared" si="3"/>
        <v>-734.25376009317699</v>
      </c>
      <c r="K30" s="1">
        <f t="shared" si="4"/>
        <v>-5.8274107943902939E-3</v>
      </c>
      <c r="L30">
        <f t="shared" si="5"/>
        <v>225924705882.35291</v>
      </c>
      <c r="M30" s="1">
        <f t="shared" si="6"/>
        <v>239765121091.68256</v>
      </c>
      <c r="N30" s="1">
        <f t="shared" si="7"/>
        <v>39.935890731723219</v>
      </c>
      <c r="O30">
        <f t="shared" si="8"/>
        <v>10.676470588235293</v>
      </c>
      <c r="P30" s="1">
        <v>126000000000</v>
      </c>
      <c r="Q30">
        <f>P30*($B30-$B29)+Q29</f>
        <v>222557909293.02588</v>
      </c>
      <c r="R30" s="1">
        <f>P30*LN($B30/$B29)+R29</f>
        <v>27167234631.964642</v>
      </c>
      <c r="S30" s="1">
        <f>S29+P30*($B30*$B30-$B29*$B29)/2</f>
        <v>1873899774563.0557</v>
      </c>
      <c r="T30" s="1">
        <f>T29+P30*($B30-$B29)</f>
        <v>222557909293.02588</v>
      </c>
      <c r="U30" s="1">
        <f>(1-R$2*2/($B30+$B29))*T$2</f>
        <v>-6.0265281996790549E-9</v>
      </c>
      <c r="V30" s="1">
        <f t="shared" si="9"/>
        <v>-759.34255315956091</v>
      </c>
      <c r="W30" s="1">
        <f t="shared" si="10"/>
        <v>-6.0265281996790552E-3</v>
      </c>
      <c r="X30">
        <f t="shared" si="11"/>
        <v>222557909293.02588</v>
      </c>
      <c r="Y30" s="1">
        <f t="shared" si="12"/>
        <v>235809153064.94998</v>
      </c>
      <c r="Z30" s="1">
        <f t="shared" si="13"/>
        <v>39.998283531671859</v>
      </c>
      <c r="AA30">
        <f t="shared" si="14"/>
        <v>10.676470588235293</v>
      </c>
    </row>
    <row r="31" spans="1:27" x14ac:dyDescent="0.25">
      <c r="A31">
        <v>28</v>
      </c>
      <c r="B31">
        <f t="shared" si="0"/>
        <v>10.941176470588236</v>
      </c>
      <c r="C31">
        <v>-45</v>
      </c>
      <c r="D31" s="1">
        <v>16270000000</v>
      </c>
      <c r="E31">
        <f t="shared" si="15"/>
        <v>228795882352.94113</v>
      </c>
      <c r="F31" s="1">
        <f t="shared" si="16"/>
        <v>27961011507.979012</v>
      </c>
      <c r="G31" s="1">
        <f t="shared" si="1"/>
        <v>1926553235294.1177</v>
      </c>
      <c r="H31" s="1">
        <f t="shared" si="17"/>
        <v>228795882352.94113</v>
      </c>
      <c r="I31" s="1">
        <f t="shared" si="2"/>
        <v>-6.2335743902868347E-9</v>
      </c>
      <c r="J31" s="1">
        <f t="shared" si="3"/>
        <v>-101.42025532996681</v>
      </c>
      <c r="K31" s="1">
        <f t="shared" si="4"/>
        <v>-6.2335743902868345E-3</v>
      </c>
      <c r="L31">
        <f t="shared" si="5"/>
        <v>228795882352.94113</v>
      </c>
      <c r="M31" s="1">
        <f t="shared" si="6"/>
        <v>242055376202.29269</v>
      </c>
      <c r="N31" s="1">
        <f t="shared" si="7"/>
        <v>37.637560048802406</v>
      </c>
      <c r="O31">
        <f t="shared" si="8"/>
        <v>10.852941176470589</v>
      </c>
      <c r="P31" s="1">
        <f>1/(1/4/126+1/4/11-0.28/2/126+1/4/(6.6-1.2*SQRT(1500*(ABS(K31)-0.006))))*1000000000</f>
        <v>15140676976.195379</v>
      </c>
      <c r="Q31">
        <f>P31*($B31-$B30)+Q30</f>
        <v>225229793465.29565</v>
      </c>
      <c r="R31" s="1">
        <f>P31*LN($B31/$B30)+R30</f>
        <v>27413429925.948952</v>
      </c>
      <c r="S31" s="1">
        <f>S30+P31*($B31*$B31-$B30*$B30)/2</f>
        <v>1902897576315.0422</v>
      </c>
      <c r="T31" s="1">
        <f>T30+P31*($B31-$B30)</f>
        <v>225229793465.29565</v>
      </c>
      <c r="U31" s="1">
        <f>(1-R$2*2/($B31+$B30))*T$2</f>
        <v>-6.4525431304484967E-9</v>
      </c>
      <c r="V31" s="1">
        <f t="shared" si="9"/>
        <v>-97.695871213089205</v>
      </c>
      <c r="W31" s="1">
        <f t="shared" si="10"/>
        <v>-6.4525431304484956E-3</v>
      </c>
      <c r="X31">
        <f t="shared" si="11"/>
        <v>225229793465.29565</v>
      </c>
      <c r="Y31" s="1">
        <f t="shared" si="12"/>
        <v>237946106072.84683</v>
      </c>
      <c r="Z31" s="1">
        <f t="shared" si="13"/>
        <v>37.759493995547388</v>
      </c>
      <c r="AA31">
        <f t="shared" si="14"/>
        <v>10.852941176470589</v>
      </c>
    </row>
    <row r="32" spans="1:27" x14ac:dyDescent="0.25">
      <c r="A32">
        <v>29</v>
      </c>
      <c r="B32">
        <f t="shared" si="0"/>
        <v>11.117647058823529</v>
      </c>
      <c r="C32">
        <v>45</v>
      </c>
      <c r="D32" s="1">
        <v>16270000000</v>
      </c>
      <c r="E32">
        <f t="shared" si="15"/>
        <v>231667058823.52936</v>
      </c>
      <c r="F32" s="1">
        <f t="shared" si="16"/>
        <v>28221337061.685608</v>
      </c>
      <c r="G32" s="1">
        <f t="shared" si="1"/>
        <v>1958220622837.3701</v>
      </c>
      <c r="H32" s="1">
        <f t="shared" si="17"/>
        <v>231667058823.52936</v>
      </c>
      <c r="I32" s="1">
        <f t="shared" si="2"/>
        <v>-6.6267407511146776E-9</v>
      </c>
      <c r="J32" s="1">
        <f t="shared" si="3"/>
        <v>-107.81707202063581</v>
      </c>
      <c r="K32" s="1">
        <f t="shared" si="4"/>
        <v>-6.6267407511146773E-3</v>
      </c>
      <c r="L32">
        <f t="shared" si="5"/>
        <v>231667058823.52936</v>
      </c>
      <c r="M32" s="1">
        <f t="shared" si="6"/>
        <v>244308985654.85269</v>
      </c>
      <c r="N32" s="1">
        <f t="shared" si="7"/>
        <v>35.310420222824042</v>
      </c>
      <c r="O32">
        <f t="shared" si="8"/>
        <v>11.029411764705882</v>
      </c>
      <c r="P32" s="1">
        <f>1/(1/4/126+1/4/11-0.28/2/126+1/4/(6.6-1.2*SQRT(1500*(ABS(K32)-0.006))))*1000000000</f>
        <v>14370736046.975115</v>
      </c>
      <c r="Q32">
        <f>P32*($B32-$B31)+Q31</f>
        <v>227765805708.87949</v>
      </c>
      <c r="R32" s="1">
        <f>P32*LN($B32/$B31)+R31</f>
        <v>27643366608.100159</v>
      </c>
      <c r="S32" s="1">
        <f>S31+P32*($B32*$B32-$B31*$B31)/2</f>
        <v>1930868299589.864</v>
      </c>
      <c r="T32" s="1">
        <f>T31+P32*($B32-$B31)</f>
        <v>227765805708.87949</v>
      </c>
      <c r="U32" s="1">
        <f>(1-R$2*2/($B32+$B31))*T$2</f>
        <v>-6.8649255834333078E-9</v>
      </c>
      <c r="V32" s="1">
        <f t="shared" si="9"/>
        <v>-98.654033541646712</v>
      </c>
      <c r="W32" s="1">
        <f t="shared" si="10"/>
        <v>-6.8649255834333078E-3</v>
      </c>
      <c r="X32">
        <f t="shared" si="11"/>
        <v>227765805708.87949</v>
      </c>
      <c r="Y32" s="1">
        <f t="shared" si="12"/>
        <v>239941935792.40338</v>
      </c>
      <c r="Z32" s="1">
        <f t="shared" si="13"/>
        <v>35.577001963346753</v>
      </c>
      <c r="AA32">
        <f t="shared" si="14"/>
        <v>11.029411764705882</v>
      </c>
    </row>
    <row r="33" spans="1:27" x14ac:dyDescent="0.25">
      <c r="A33">
        <v>30</v>
      </c>
      <c r="B33">
        <f t="shared" si="0"/>
        <v>11.294117647058822</v>
      </c>
      <c r="C33">
        <v>0</v>
      </c>
      <c r="D33" s="1">
        <v>126000000000</v>
      </c>
      <c r="E33">
        <f t="shared" si="15"/>
        <v>253902352941.17633</v>
      </c>
      <c r="F33" s="1">
        <f t="shared" si="16"/>
        <v>30205630039.671135</v>
      </c>
      <c r="G33" s="1">
        <f t="shared" si="1"/>
        <v>2207386712802.7676</v>
      </c>
      <c r="H33" s="1">
        <f t="shared" si="17"/>
        <v>253902352941.17633</v>
      </c>
      <c r="I33" s="1">
        <f t="shared" si="2"/>
        <v>-7.0075239194755062E-9</v>
      </c>
      <c r="J33" s="1">
        <f t="shared" si="3"/>
        <v>-882.94801385391384</v>
      </c>
      <c r="K33" s="1">
        <f t="shared" si="4"/>
        <v>-7.0075239194755069E-3</v>
      </c>
      <c r="L33">
        <f t="shared" si="5"/>
        <v>253902352941.17633</v>
      </c>
      <c r="M33" s="1">
        <f t="shared" si="6"/>
        <v>261486789939.39343</v>
      </c>
      <c r="N33" s="1">
        <f t="shared" si="7"/>
        <v>20.850633463979147</v>
      </c>
      <c r="O33">
        <f t="shared" si="8"/>
        <v>11.205882352941176</v>
      </c>
      <c r="P33" s="1">
        <v>126000000000</v>
      </c>
      <c r="Q33">
        <f>P33*($B33-$B32)+Q32</f>
        <v>250001099826.52646</v>
      </c>
      <c r="R33" s="1">
        <f>P33*LN($B33/$B32)+R32</f>
        <v>29627659586.085686</v>
      </c>
      <c r="S33" s="1">
        <f>S32+P33*($B33*$B33-$B32*$B32)/2</f>
        <v>2180034389555.2615</v>
      </c>
      <c r="T33" s="1">
        <f>T32+P33*($B33-$B32)</f>
        <v>250001099826.52646</v>
      </c>
      <c r="U33" s="1">
        <f>(1-R$2*2/($B33+$B32))*T$2</f>
        <v>-7.2643196127020671E-9</v>
      </c>
      <c r="V33" s="1">
        <f t="shared" si="9"/>
        <v>-915.30427120046045</v>
      </c>
      <c r="W33" s="1">
        <f t="shared" si="10"/>
        <v>-7.264319612702067E-3</v>
      </c>
      <c r="X33">
        <f t="shared" si="11"/>
        <v>250001099826.52646</v>
      </c>
      <c r="Y33" s="1">
        <f t="shared" si="12"/>
        <v>257165420365.28488</v>
      </c>
      <c r="Z33" s="1">
        <f t="shared" si="13"/>
        <v>20.603517408427575</v>
      </c>
      <c r="AA33">
        <f t="shared" si="14"/>
        <v>11.205882352941176</v>
      </c>
    </row>
    <row r="34" spans="1:27" x14ac:dyDescent="0.25">
      <c r="A34">
        <v>31</v>
      </c>
      <c r="B34">
        <f t="shared" si="0"/>
        <v>11.470588235294118</v>
      </c>
      <c r="C34">
        <v>90</v>
      </c>
      <c r="D34" s="1">
        <v>11000000000</v>
      </c>
      <c r="E34">
        <f t="shared" si="15"/>
        <v>255843529411.76459</v>
      </c>
      <c r="F34" s="1">
        <f t="shared" si="16"/>
        <v>30376176091.566753</v>
      </c>
      <c r="G34" s="1">
        <f t="shared" si="1"/>
        <v>2229481868512.1104</v>
      </c>
      <c r="H34" s="1">
        <f t="shared" si="17"/>
        <v>255843529411.76459</v>
      </c>
      <c r="I34" s="1">
        <f t="shared" si="2"/>
        <v>-7.3764998578096436E-9</v>
      </c>
      <c r="J34" s="1">
        <f t="shared" si="3"/>
        <v>-81.141498435906087</v>
      </c>
      <c r="K34" s="1">
        <f t="shared" si="4"/>
        <v>-7.3764998578096444E-3</v>
      </c>
      <c r="L34">
        <f t="shared" si="5"/>
        <v>255843529411.76459</v>
      </c>
      <c r="M34" s="1">
        <f t="shared" si="6"/>
        <v>262963188199.86514</v>
      </c>
      <c r="N34" s="1">
        <f t="shared" si="7"/>
        <v>19.269440143520772</v>
      </c>
      <c r="O34">
        <f t="shared" si="8"/>
        <v>11.382352941176471</v>
      </c>
      <c r="P34" s="1">
        <v>11000000000</v>
      </c>
      <c r="Q34">
        <f>P34*($B34-$B33)+Q33</f>
        <v>251942276297.11472</v>
      </c>
      <c r="R34" s="1">
        <f>P34*LN($B34/$B33)+R33</f>
        <v>29798205637.981304</v>
      </c>
      <c r="S34" s="1">
        <f>S33+P34*($B34*$B34-$B33*$B33)/2</f>
        <v>2202129545264.604</v>
      </c>
      <c r="T34" s="1">
        <f>T33+P34*($B34-$B33)</f>
        <v>251942276297.11472</v>
      </c>
      <c r="U34" s="1">
        <f>(1-R$2*2/($B34+$B33))*T$2</f>
        <v>-7.6513293309857482E-9</v>
      </c>
      <c r="V34" s="1">
        <f t="shared" si="9"/>
        <v>-84.164622640843234</v>
      </c>
      <c r="W34" s="1">
        <f t="shared" si="10"/>
        <v>-7.6513293309857485E-3</v>
      </c>
      <c r="X34">
        <f t="shared" si="11"/>
        <v>251942276297.11472</v>
      </c>
      <c r="Y34" s="1">
        <f t="shared" si="12"/>
        <v>258645744756.07727</v>
      </c>
      <c r="Z34" s="1">
        <f t="shared" si="13"/>
        <v>18.979289114018695</v>
      </c>
      <c r="AA34">
        <f t="shared" si="14"/>
        <v>11.382352941176471</v>
      </c>
    </row>
    <row r="35" spans="1:27" x14ac:dyDescent="0.25">
      <c r="A35">
        <v>32</v>
      </c>
      <c r="B35">
        <f t="shared" si="0"/>
        <v>11.647058823529413</v>
      </c>
      <c r="C35">
        <v>0</v>
      </c>
      <c r="D35" s="1">
        <v>126000000000</v>
      </c>
      <c r="E35">
        <f t="shared" si="15"/>
        <v>278078823529.4118</v>
      </c>
      <c r="F35" s="1">
        <f t="shared" si="16"/>
        <v>32299877580.046116</v>
      </c>
      <c r="G35" s="1">
        <f t="shared" si="1"/>
        <v>2486495709342.561</v>
      </c>
      <c r="H35" s="1">
        <f t="shared" si="17"/>
        <v>278078823529.4118</v>
      </c>
      <c r="I35" s="1">
        <f t="shared" si="2"/>
        <v>-7.7342093552786131E-9</v>
      </c>
      <c r="J35" s="1">
        <f t="shared" si="3"/>
        <v>-974.5103787651052</v>
      </c>
      <c r="K35" s="1">
        <f t="shared" si="4"/>
        <v>-7.7342093552786127E-3</v>
      </c>
      <c r="L35">
        <f t="shared" si="5"/>
        <v>278078823529.4118</v>
      </c>
      <c r="M35" s="1">
        <f t="shared" si="6"/>
        <v>279616458678.36359</v>
      </c>
      <c r="N35" s="1">
        <f t="shared" si="7"/>
        <v>4.0980912938696488</v>
      </c>
      <c r="O35">
        <f t="shared" si="8"/>
        <v>11.558823529411764</v>
      </c>
      <c r="P35" s="1">
        <v>126000000000</v>
      </c>
      <c r="Q35">
        <f>P35*($B35-$B34)+Q34</f>
        <v>274177570414.76193</v>
      </c>
      <c r="R35" s="1">
        <f>P35*LN($B35/$B34)+R34</f>
        <v>31721907126.460667</v>
      </c>
      <c r="S35" s="1">
        <f>S34+P35*($B35*$B35-$B34*$B34)/2</f>
        <v>2459143386095.0547</v>
      </c>
      <c r="T35" s="1">
        <f>T34+P35*($B35-$B34)</f>
        <v>274177570414.76193</v>
      </c>
      <c r="U35" s="1">
        <f>(1-R$2*2/($B35+$B34))*T$2</f>
        <v>-8.0265219586348097E-9</v>
      </c>
      <c r="V35" s="1">
        <f t="shared" si="9"/>
        <v>-1011.341766787986</v>
      </c>
      <c r="W35" s="1">
        <f t="shared" si="10"/>
        <v>-8.0265219586348104E-3</v>
      </c>
      <c r="X35">
        <f t="shared" si="11"/>
        <v>274177570414.76193</v>
      </c>
      <c r="Y35" s="1">
        <f t="shared" si="12"/>
        <v>275343300649.91016</v>
      </c>
      <c r="Z35" s="1">
        <f t="shared" si="13"/>
        <v>3.2501009201526818</v>
      </c>
      <c r="AA35">
        <f t="shared" si="14"/>
        <v>11.558823529411764</v>
      </c>
    </row>
    <row r="36" spans="1:27" x14ac:dyDescent="0.25">
      <c r="A36">
        <v>33</v>
      </c>
      <c r="B36">
        <f t="shared" si="0"/>
        <v>11.823529411764707</v>
      </c>
      <c r="C36">
        <v>-45</v>
      </c>
      <c r="D36" s="1">
        <v>16270000000</v>
      </c>
      <c r="E36">
        <f t="shared" si="15"/>
        <v>280950000000</v>
      </c>
      <c r="F36" s="1">
        <f t="shared" si="16"/>
        <v>32544543844.767189</v>
      </c>
      <c r="G36" s="1">
        <f t="shared" si="1"/>
        <v>2520189809688.582</v>
      </c>
      <c r="H36" s="1">
        <f t="shared" si="17"/>
        <v>280950000000</v>
      </c>
      <c r="I36" s="1">
        <f t="shared" si="2"/>
        <v>-8.0811606723725808E-9</v>
      </c>
      <c r="J36" s="1">
        <f t="shared" si="3"/>
        <v>-131.4804841395019</v>
      </c>
      <c r="K36" s="1">
        <f t="shared" si="4"/>
        <v>-8.0811606723725799E-3</v>
      </c>
      <c r="L36">
        <f t="shared" si="5"/>
        <v>280950000000</v>
      </c>
      <c r="M36" s="1">
        <f t="shared" si="6"/>
        <v>281734507402.53687</v>
      </c>
      <c r="N36" s="1">
        <f t="shared" si="7"/>
        <v>2.0594205004390913</v>
      </c>
      <c r="O36">
        <f t="shared" si="8"/>
        <v>11.73529411764706</v>
      </c>
      <c r="P36" s="1">
        <f>1/(1/4/126+1/4/11-0.28/2/126+1/4/(6.6-1.2*SQRT(1500*(ABS(K36)-0.006))))*1000000000</f>
        <v>12593423567.390926</v>
      </c>
      <c r="Q36">
        <f>P36*($B36-$B35)+Q35</f>
        <v>276399939279.59564</v>
      </c>
      <c r="R36" s="1">
        <f>P36*LN($B36/$B35)+R35</f>
        <v>31911285485.666805</v>
      </c>
      <c r="S36" s="1">
        <f>S35+P36*($B36*$B36-$B35*$B35)/2</f>
        <v>2485223538361.7793</v>
      </c>
      <c r="T36" s="1">
        <f>T35+P36*($B36-$B35)</f>
        <v>276399939279.59564</v>
      </c>
      <c r="U36" s="1">
        <f>(1-R$2*2/($B36+$B35))*T$2</f>
        <v>-8.3904305974824023E-9</v>
      </c>
      <c r="V36" s="1">
        <f t="shared" si="9"/>
        <v>-105.66424642689282</v>
      </c>
      <c r="W36" s="1">
        <f t="shared" si="10"/>
        <v>-8.3904305974824029E-3</v>
      </c>
      <c r="X36">
        <f t="shared" si="11"/>
        <v>276399939279.59564</v>
      </c>
      <c r="Y36" s="1">
        <f t="shared" si="12"/>
        <v>276987087774.29736</v>
      </c>
      <c r="Z36" s="1">
        <f t="shared" si="13"/>
        <v>1.6123762496546132</v>
      </c>
      <c r="AA36">
        <f t="shared" si="14"/>
        <v>11.73529411764706</v>
      </c>
    </row>
    <row r="37" spans="1:27" x14ac:dyDescent="0.25">
      <c r="A37">
        <v>34</v>
      </c>
      <c r="B37">
        <f t="shared" si="0"/>
        <v>12</v>
      </c>
      <c r="C37">
        <v>45</v>
      </c>
      <c r="D37" s="1">
        <v>16270000000</v>
      </c>
      <c r="E37">
        <f t="shared" si="15"/>
        <v>283821176470.5882</v>
      </c>
      <c r="F37" s="1">
        <f t="shared" si="16"/>
        <v>32785585290.491428</v>
      </c>
      <c r="G37" s="1">
        <f t="shared" si="1"/>
        <v>2554390588235.2944</v>
      </c>
      <c r="H37" s="1">
        <f t="shared" si="17"/>
        <v>283821176470.5882</v>
      </c>
      <c r="I37" s="1">
        <f t="shared" si="2"/>
        <v>-8.417831950441539E-9</v>
      </c>
      <c r="J37" s="1">
        <f t="shared" si="3"/>
        <v>-136.95812583368385</v>
      </c>
      <c r="K37" s="1">
        <f t="shared" si="4"/>
        <v>-8.4178319504415386E-3</v>
      </c>
      <c r="L37">
        <f t="shared" si="5"/>
        <v>283821176470.5882</v>
      </c>
      <c r="M37" s="1">
        <f t="shared" si="6"/>
        <v>283821176470.58813</v>
      </c>
      <c r="N37" s="1">
        <f t="shared" si="7"/>
        <v>-1.578504843673031E-13</v>
      </c>
      <c r="O37">
        <f t="shared" si="8"/>
        <v>11.911764705882353</v>
      </c>
      <c r="P37" s="1">
        <f>1/(1/4/126+1/4/11-0.28/2/126+1/4/(6.6-1.2*SQRT(1500*(ABS(K37)-0.006))))*1000000000</f>
        <v>12263692109.763424</v>
      </c>
      <c r="Q37">
        <f>P37*($B37-$B36)+Q36</f>
        <v>278564120240.14215</v>
      </c>
      <c r="R37" s="1">
        <f>P37*LN($B37/$B36)+R36</f>
        <v>32092973136.315502</v>
      </c>
      <c r="S37" s="1">
        <f>S36+P37*($B37*$B37-$B36*$B36)/2</f>
        <v>2511002752744.7593</v>
      </c>
      <c r="T37" s="1">
        <f>T36+P37*($B37-$B36)</f>
        <v>278564120240.14215</v>
      </c>
      <c r="U37" s="1">
        <f>(1-R$2*2/($B37+$B36))*T$2</f>
        <v>-8.7435567581419129E-9</v>
      </c>
      <c r="V37" s="1">
        <f t="shared" si="9"/>
        <v>-107.22828802609364</v>
      </c>
      <c r="W37" s="1">
        <f t="shared" si="10"/>
        <v>-8.7435567581419134E-3</v>
      </c>
      <c r="X37">
        <f t="shared" si="11"/>
        <v>278564120240.14215</v>
      </c>
      <c r="Y37" s="1">
        <f t="shared" si="12"/>
        <v>278564120240.14209</v>
      </c>
      <c r="Z37" s="1">
        <f t="shared" si="13"/>
        <v>-1.6512634714807293E-13</v>
      </c>
      <c r="AA37">
        <f t="shared" si="14"/>
        <v>11.911764705882353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Ruslantsev</dc:creator>
  <cp:lastModifiedBy>Andrei Ruslantsev</cp:lastModifiedBy>
  <dcterms:created xsi:type="dcterms:W3CDTF">2018-02-17T06:01:53Z</dcterms:created>
  <dcterms:modified xsi:type="dcterms:W3CDTF">2018-02-17T09:07:58Z</dcterms:modified>
</cp:coreProperties>
</file>