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arvati\Documents\Github\lift\"/>
    </mc:Choice>
  </mc:AlternateContent>
  <bookViews>
    <workbookView xWindow="0" yWindow="0" windowWidth="20490" windowHeight="7770" firstSheet="1" activeTab="4"/>
  </bookViews>
  <sheets>
    <sheet name="Order Book" sheetId="1" r:id="rId1"/>
    <sheet name="Uniswap V2 - Preço" sheetId="2" r:id="rId2"/>
    <sheet name="Uniswap V2 - Taxas" sheetId="3" r:id="rId3"/>
    <sheet name="Uniswap V2 - LP e IL" sheetId="4" r:id="rId4"/>
    <sheet name="Uniswap V2 - Taxas (teste)" sheetId="5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7" i="5" l="1"/>
  <c r="D37" i="5"/>
  <c r="E37" i="5"/>
  <c r="E35" i="5"/>
  <c r="D35" i="5"/>
  <c r="D33" i="5"/>
  <c r="C33" i="5"/>
  <c r="E33" i="5"/>
  <c r="D19" i="5"/>
  <c r="D31" i="5"/>
  <c r="E31" i="5"/>
  <c r="E19" i="5"/>
  <c r="D10" i="5"/>
  <c r="G13" i="5"/>
  <c r="D28" i="5"/>
  <c r="C13" i="5"/>
  <c r="C15" i="5" s="1"/>
  <c r="D15" i="5"/>
  <c r="C31" i="5" l="1"/>
  <c r="G31" i="5"/>
  <c r="E15" i="5"/>
  <c r="G15" i="5" s="1"/>
  <c r="G33" i="3"/>
  <c r="E35" i="3"/>
  <c r="D35" i="3"/>
  <c r="D28" i="3"/>
  <c r="E33" i="3"/>
  <c r="G35" i="5" l="1"/>
  <c r="E17" i="5"/>
  <c r="B5" i="4"/>
  <c r="E37" i="3"/>
  <c r="D37" i="3"/>
  <c r="D19" i="3"/>
  <c r="G35" i="3"/>
  <c r="D33" i="3"/>
  <c r="G31" i="3"/>
  <c r="C31" i="3"/>
  <c r="C33" i="3" s="1"/>
  <c r="C15" i="3"/>
  <c r="D15" i="3"/>
  <c r="C13" i="3"/>
  <c r="G13" i="3"/>
  <c r="D10" i="3"/>
  <c r="H27" i="2"/>
  <c r="F28" i="2" s="1"/>
  <c r="H28" i="2" s="1"/>
  <c r="K27" i="2"/>
  <c r="E27" i="2"/>
  <c r="G21" i="2"/>
  <c r="F21" i="2" s="1"/>
  <c r="C21" i="2" s="1"/>
  <c r="G20" i="2"/>
  <c r="F20" i="2" s="1"/>
  <c r="K20" i="2" s="1"/>
  <c r="G19" i="2"/>
  <c r="F19" i="2" s="1"/>
  <c r="K19" i="2" s="1"/>
  <c r="G18" i="2"/>
  <c r="F18" i="2" s="1"/>
  <c r="K18" i="2" s="1"/>
  <c r="F13" i="2"/>
  <c r="F12" i="2"/>
  <c r="F11" i="2"/>
  <c r="F10" i="2"/>
  <c r="G17" i="2"/>
  <c r="F17" i="2" s="1"/>
  <c r="C17" i="2" s="1"/>
  <c r="F9" i="2"/>
  <c r="C13" i="4"/>
  <c r="F13" i="4" s="1"/>
  <c r="J13" i="4" s="1"/>
  <c r="C12" i="4"/>
  <c r="H12" i="4" s="1"/>
  <c r="C11" i="4"/>
  <c r="F11" i="4" s="1"/>
  <c r="J11" i="4" s="1"/>
  <c r="C10" i="4"/>
  <c r="H10" i="4" s="1"/>
  <c r="D9" i="4"/>
  <c r="C9" i="4" s="1"/>
  <c r="C8" i="4"/>
  <c r="H8" i="4" s="1"/>
  <c r="C7" i="4"/>
  <c r="F7" i="4" s="1"/>
  <c r="J7" i="4" s="1"/>
  <c r="H5" i="4"/>
  <c r="F5" i="4"/>
  <c r="J5" i="4" s="1"/>
  <c r="E5" i="2"/>
  <c r="E9" i="2" s="1"/>
  <c r="E10" i="2" s="1"/>
  <c r="E11" i="2" s="1"/>
  <c r="E13" i="2" s="1"/>
  <c r="C22" i="1"/>
  <c r="C21" i="1"/>
  <c r="C20" i="1"/>
  <c r="C19" i="1"/>
  <c r="C18" i="1"/>
  <c r="C17" i="1"/>
  <c r="C16" i="1"/>
  <c r="C15" i="1"/>
  <c r="C14" i="1"/>
  <c r="E14" i="1" s="1"/>
  <c r="C13" i="1"/>
  <c r="E13" i="1" s="1"/>
  <c r="C11" i="1"/>
  <c r="D11" i="1" s="1"/>
  <c r="C10" i="1"/>
  <c r="C9" i="1"/>
  <c r="C8" i="1"/>
  <c r="C7" i="1"/>
  <c r="C6" i="1"/>
  <c r="C5" i="1"/>
  <c r="C4" i="1"/>
  <c r="C3" i="1"/>
  <c r="G33" i="5" l="1"/>
  <c r="G37" i="5"/>
  <c r="G17" i="5"/>
  <c r="D17" i="5" s="1"/>
  <c r="H7" i="4"/>
  <c r="L7" i="4" s="1"/>
  <c r="N7" i="4" s="1"/>
  <c r="H13" i="4"/>
  <c r="L13" i="4" s="1"/>
  <c r="N13" i="4" s="1"/>
  <c r="F8" i="4"/>
  <c r="J8" i="4" s="1"/>
  <c r="H11" i="4"/>
  <c r="L11" i="4" s="1"/>
  <c r="N11" i="4" s="1"/>
  <c r="C37" i="3"/>
  <c r="C18" i="2"/>
  <c r="C19" i="2"/>
  <c r="C20" i="2"/>
  <c r="I17" i="2"/>
  <c r="K21" i="2"/>
  <c r="I18" i="2"/>
  <c r="I19" i="2"/>
  <c r="I20" i="2"/>
  <c r="I21" i="2"/>
  <c r="E12" i="2"/>
  <c r="G12" i="2" s="1"/>
  <c r="K17" i="2"/>
  <c r="G13" i="2"/>
  <c r="G10" i="2"/>
  <c r="D10" i="2" s="1"/>
  <c r="G11" i="2"/>
  <c r="D11" i="2" s="1"/>
  <c r="G9" i="2"/>
  <c r="D9" i="2" s="1"/>
  <c r="E15" i="1"/>
  <c r="E16" i="1" s="1"/>
  <c r="E17" i="1" s="1"/>
  <c r="E18" i="1" s="1"/>
  <c r="E19" i="1" s="1"/>
  <c r="E20" i="1" s="1"/>
  <c r="E21" i="1" s="1"/>
  <c r="E22" i="1" s="1"/>
  <c r="D10" i="1"/>
  <c r="D9" i="1" s="1"/>
  <c r="D8" i="1" s="1"/>
  <c r="D7" i="1" s="1"/>
  <c r="D6" i="1" s="1"/>
  <c r="D5" i="1" s="1"/>
  <c r="D4" i="1" s="1"/>
  <c r="D3" i="1" s="1"/>
  <c r="F9" i="4"/>
  <c r="J9" i="4" s="1"/>
  <c r="H9" i="4"/>
  <c r="L10" i="4"/>
  <c r="N10" i="4" s="1"/>
  <c r="L8" i="4"/>
  <c r="N8" i="4" s="1"/>
  <c r="F10" i="4"/>
  <c r="J10" i="4" s="1"/>
  <c r="F12" i="4"/>
  <c r="J12" i="4" s="1"/>
  <c r="L12" i="4" s="1"/>
  <c r="N12" i="4" s="1"/>
  <c r="C19" i="5" l="1"/>
  <c r="G19" i="5"/>
  <c r="G37" i="3"/>
  <c r="I13" i="2"/>
  <c r="D13" i="2"/>
  <c r="K12" i="2"/>
  <c r="D12" i="2"/>
  <c r="I12" i="2"/>
  <c r="K10" i="2"/>
  <c r="K9" i="2"/>
  <c r="K13" i="2"/>
  <c r="K11" i="2"/>
  <c r="I9" i="2"/>
  <c r="I10" i="2"/>
  <c r="I11" i="2"/>
  <c r="L9" i="4"/>
  <c r="N9" i="4" s="1"/>
  <c r="G29" i="2"/>
  <c r="I28" i="2"/>
  <c r="F29" i="2" l="1"/>
  <c r="H29" i="2" s="1"/>
  <c r="G31" i="2" s="1"/>
  <c r="H31" i="2" s="1"/>
  <c r="K28" i="2"/>
  <c r="I29" i="2" l="1"/>
  <c r="E29" i="2"/>
  <c r="F32" i="2"/>
  <c r="K29" i="2"/>
  <c r="G32" i="2" l="1"/>
  <c r="K31" i="2"/>
  <c r="I31" i="2"/>
  <c r="I32" i="2" l="1"/>
  <c r="H32" i="2"/>
  <c r="F34" i="2" s="1"/>
  <c r="E32" i="2"/>
  <c r="G35" i="2"/>
  <c r="K32" i="2"/>
  <c r="H34" i="2" l="1"/>
  <c r="F35" i="2"/>
  <c r="H35" i="2" s="1"/>
  <c r="I34" i="2"/>
  <c r="K34" i="2"/>
  <c r="I35" i="2" l="1"/>
  <c r="E35" i="2"/>
  <c r="K35" i="2"/>
  <c r="E15" i="3"/>
  <c r="E17" i="3" s="1"/>
  <c r="G17" i="3" s="1"/>
  <c r="D17" i="3" s="1"/>
  <c r="E19" i="3" l="1"/>
  <c r="G15" i="3"/>
  <c r="G19" i="3" l="1"/>
  <c r="C19" i="3"/>
</calcChain>
</file>

<file path=xl/sharedStrings.xml><?xml version="1.0" encoding="utf-8"?>
<sst xmlns="http://schemas.openxmlformats.org/spreadsheetml/2006/main" count="138" uniqueCount="59">
  <si>
    <t>Tipo de Ordem</t>
  </si>
  <si>
    <t>Preço</t>
  </si>
  <si>
    <t>Qtd</t>
  </si>
  <si>
    <t>Compra</t>
  </si>
  <si>
    <t>Venda</t>
  </si>
  <si>
    <t>Parte 1: Como precificar um swap / trade</t>
  </si>
  <si>
    <t>USDC</t>
  </si>
  <si>
    <t>ETH</t>
  </si>
  <si>
    <t>Preço ETH em USDC</t>
  </si>
  <si>
    <t>k</t>
  </si>
  <si>
    <t>1500 USDC e 1 ETH</t>
  </si>
  <si>
    <t>1500 USDC = 1 ETH</t>
  </si>
  <si>
    <t>Parte 2: Fees da Uniswap</t>
  </si>
  <si>
    <t>1. Quanto sai de ETH?</t>
  </si>
  <si>
    <t>2. Qual o "k" depois de cobrar a fee?</t>
  </si>
  <si>
    <t>]</t>
  </si>
  <si>
    <t>Parte 3: Liquidity Pools e Impermanent Loss</t>
  </si>
  <si>
    <t>Valor do ETH</t>
  </si>
  <si>
    <t>Valor Pool</t>
  </si>
  <si>
    <t>Valor de 1 ETH + 1500 USDC</t>
  </si>
  <si>
    <t>Impermanent Loss</t>
  </si>
  <si>
    <t>1. Valor do ETH em USDC</t>
  </si>
  <si>
    <t>2. Valor da Pool em USDC</t>
  </si>
  <si>
    <t>3. Valor de 1 ETH + 1500 USDC</t>
  </si>
  <si>
    <t>4. Impermanent Loss</t>
  </si>
  <si>
    <t>5. Impermanent Loss (%)</t>
  </si>
  <si>
    <t>Poll</t>
  </si>
  <si>
    <t>Poll após compra</t>
  </si>
  <si>
    <t>Quero vender "Qtde USDC" por ETH, qual vai ser o preço do ETH?</t>
  </si>
  <si>
    <t>Qtde USDC</t>
  </si>
  <si>
    <t>Qtde ETH</t>
  </si>
  <si>
    <t>Quero vender "Qtde ETH" por USDC, qual vai ser o preço do USDC?</t>
  </si>
  <si>
    <t>Ordem de cálculo</t>
  </si>
  <si>
    <t>Preço USDC em ETH</t>
  </si>
  <si>
    <t>POLL (Primeiro Add de liquidez na Pool)</t>
  </si>
  <si>
    <t>Parte 1B: Alteração do k</t>
  </si>
  <si>
    <t>Status atual da pool após Add de liquidez</t>
  </si>
  <si>
    <t>USDC (x)</t>
  </si>
  <si>
    <t>ETH (y)</t>
  </si>
  <si>
    <t>Proporção USDC/ETH</t>
  </si>
  <si>
    <t>Exemplo de SEGUNDO Add de liquidez</t>
  </si>
  <si>
    <t>Exemplo de TERCEIRO Add de liquidez</t>
  </si>
  <si>
    <t>Exemplo de PRIMEIRA -Remoção de liquidez</t>
  </si>
  <si>
    <t>Status atual da pool após Remoção de liquidez</t>
  </si>
  <si>
    <t>Quero comprar 10 USDC em ETH a uma taxa de 3%</t>
  </si>
  <si>
    <t>Taxa</t>
  </si>
  <si>
    <t>USDC (-) taxa</t>
  </si>
  <si>
    <t>Pagamento da Compra de ETH</t>
  </si>
  <si>
    <t>Pool inicial</t>
  </si>
  <si>
    <t>Depósito do valor de USDC na pool</t>
  </si>
  <si>
    <t>NOVO k após o pagamento da compra E incorporação taxa</t>
  </si>
  <si>
    <t>Quero vender 0,01 ETH a uma taxa de 3%</t>
  </si>
  <si>
    <t>1. Quanto sai de USDC?</t>
  </si>
  <si>
    <t>Depósito do valor de ETH na pool</t>
  </si>
  <si>
    <t>Pagamento da Compra de USDC</t>
  </si>
  <si>
    <t>A</t>
  </si>
  <si>
    <t>B</t>
  </si>
  <si>
    <t>B (-) taxa</t>
  </si>
  <si>
    <t>"3326659993326659993"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</si>
</sst>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3" formatCode="_-* #,##0.00_-;\-* #,##0.00_-;_-* &quot;-&quot;??_-;_-@_-"/>
    <numFmt numFmtId="164" formatCode="0.000"/>
    <numFmt numFmtId="165" formatCode="&quot;$&quot;#,##0.00"/>
    <numFmt numFmtId="166" formatCode="_-* #,##0_-;\-* #,##0_-;_-* &quot;-&quot;??_-;_-@_-"/>
    <numFmt numFmtId="167" formatCode="_-[$$-409]* #,##0.00_ ;_-[$$-409]* \-#,##0.00\ ;_-[$$-409]* &quot;-&quot;??_ ;_-@_ "/>
    <numFmt numFmtId="168" formatCode="_-[$$-409]* #,##0_ ;_-[$$-409]* \-#,##0\ ;_-[$$-409]* &quot;-&quot;??_ ;_-@_ "/>
    <numFmt numFmtId="169" formatCode="_-* #,##0.000_-;\-* #,##0.000_-;_-* &quot;-&quot;??_-;_-@_-"/>
    <numFmt numFmtId="170" formatCode="_-* #,##0.0000_-;\-* #,##0.0000_-;_-* &quot;-&quot;??_-;_-@_-"/>
    <numFmt numFmtId="171" formatCode="_-* #,##0.00000_-;\-* #,##0.00000_-;_-* &quot;-&quot;??_-;_-@_-"/>
    <numFmt numFmtId="172" formatCode="_-* #,##0.000000_-;\-* #,##0.000000_-;_-* &quot;-&quot;??_-;_-@_-"/>
    <numFmt numFmtId="173" formatCode="_-* #,##0.0000000_-;\-* #,##0.0000000_-;_-* &quot;-&quot;??_-;_-@_-"/>
    <numFmt numFmtId="176" formatCode="_-[$$-409]* #,##0.00000_ ;_-[$$-409]* \-#,##0.00000\ ;_-[$$-409]* &quot;-&quot;??_ ;_-@_ "/>
    <numFmt numFmtId="179" formatCode="_-* #,##0.00000000_-;\-* #,##0.00000000_-;_-* &quot;-&quot;??_-;_-@_-"/>
    <numFmt numFmtId="183" formatCode="_-* #,##0.000000000000_-;\-* #,##0.000000000000_-;_-* &quot;-&quot;??_-;_-@_-"/>
    <numFmt numFmtId="184" formatCode="_-* #,##0.0000000000000_-;\-* #,##0.0000000000000_-;_-* &quot;-&quot;??_-;_-@_-"/>
  </numFmts>
  <fonts count="19" x14ac:knownFonts="1">
    <font>
      <sz val="10"/>
      <color rgb="FF000000"/>
      <name val="Arial"/>
      <scheme val="minor"/>
    </font>
    <font>
      <b/>
      <sz val="16"/>
      <color theme="1"/>
      <name val="Arial"/>
      <scheme val="minor"/>
    </font>
    <font>
      <sz val="16"/>
      <color rgb="FF274E13"/>
      <name val="Arial"/>
      <scheme val="minor"/>
    </font>
    <font>
      <sz val="16"/>
      <color theme="1"/>
      <name val="Arial"/>
      <scheme val="minor"/>
    </font>
    <font>
      <sz val="16"/>
      <color rgb="FF990000"/>
      <name val="Arial"/>
      <scheme val="minor"/>
    </font>
    <font>
      <sz val="36"/>
      <color theme="1"/>
      <name val="Arial"/>
      <scheme val="minor"/>
    </font>
    <font>
      <sz val="18"/>
      <color theme="1"/>
      <name val="Arial"/>
      <scheme val="minor"/>
    </font>
    <font>
      <b/>
      <sz val="18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8"/>
      <color rgb="FF000000"/>
      <name val="Arial"/>
      <family val="2"/>
      <scheme val="minor"/>
    </font>
    <font>
      <sz val="18"/>
      <color theme="1"/>
      <name val="Arial"/>
      <family val="2"/>
      <scheme val="minor"/>
    </font>
    <font>
      <u/>
      <sz val="18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u/>
      <sz val="18"/>
      <color theme="1"/>
      <name val="Arial"/>
      <family val="2"/>
      <scheme val="minor"/>
    </font>
    <font>
      <b/>
      <sz val="36"/>
      <color theme="1"/>
      <name val="Arial"/>
      <family val="2"/>
      <scheme val="minor"/>
    </font>
    <font>
      <sz val="18"/>
      <color rgb="FFFF0000"/>
      <name val="Arial"/>
      <family val="2"/>
      <scheme val="minor"/>
    </font>
    <font>
      <sz val="18"/>
      <color theme="0"/>
      <name val="Arial"/>
      <family val="2"/>
      <scheme val="minor"/>
    </font>
    <font>
      <b/>
      <sz val="18"/>
      <color rgb="FF000000"/>
      <name val="Arial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theme="8" tint="0.79998168889431442"/>
        <bgColor rgb="FFFCE5CD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FCE5CD"/>
      </patternFill>
    </fill>
    <fill>
      <patternFill patternType="solid">
        <fgColor theme="7" tint="0.79998168889431442"/>
        <bgColor rgb="FFFCE5CD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rgb="FFCFE2F3"/>
      </patternFill>
    </fill>
    <fill>
      <patternFill patternType="solid">
        <fgColor theme="4"/>
        <bgColor rgb="FFD9D2E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CE5CD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35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164" fontId="3" fillId="0" borderId="0" xfId="0" applyNumberFormat="1" applyFont="1" applyAlignment="1"/>
    <xf numFmtId="0" fontId="4" fillId="3" borderId="0" xfId="0" applyFont="1" applyFill="1" applyAlignment="1">
      <alignment horizontal="center"/>
    </xf>
    <xf numFmtId="0" fontId="5" fillId="0" borderId="0" xfId="0" applyFont="1" applyAlignment="1"/>
    <xf numFmtId="0" fontId="6" fillId="0" borderId="0" xfId="0" applyFont="1"/>
    <xf numFmtId="0" fontId="7" fillId="0" borderId="0" xfId="0" applyFont="1" applyAlignment="1"/>
    <xf numFmtId="0" fontId="8" fillId="0" borderId="0" xfId="0" applyFont="1" applyAlignment="1"/>
    <xf numFmtId="2" fontId="6" fillId="0" borderId="0" xfId="0" applyNumberFormat="1" applyFont="1"/>
    <xf numFmtId="165" fontId="6" fillId="0" borderId="0" xfId="0" applyNumberFormat="1" applyFont="1"/>
    <xf numFmtId="166" fontId="3" fillId="0" borderId="0" xfId="1" applyNumberFormat="1" applyFont="1"/>
    <xf numFmtId="166" fontId="3" fillId="0" borderId="0" xfId="1" applyNumberFormat="1" applyFont="1" applyAlignment="1"/>
    <xf numFmtId="0" fontId="10" fillId="0" borderId="0" xfId="0" applyFont="1" applyAlignment="1"/>
    <xf numFmtId="0" fontId="11" fillId="0" borderId="0" xfId="0" applyFont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" xfId="0" applyFont="1" applyBorder="1"/>
    <xf numFmtId="166" fontId="11" fillId="0" borderId="1" xfId="1" applyNumberFormat="1" applyFont="1" applyBorder="1"/>
    <xf numFmtId="166" fontId="11" fillId="0" borderId="1" xfId="1" applyNumberFormat="1" applyFont="1" applyBorder="1" applyAlignment="1"/>
    <xf numFmtId="0" fontId="14" fillId="0" borderId="0" xfId="0" applyFont="1" applyAlignment="1"/>
    <xf numFmtId="0" fontId="14" fillId="0" borderId="0" xfId="0" applyFont="1"/>
    <xf numFmtId="0" fontId="15" fillId="0" borderId="0" xfId="0" applyFont="1" applyAlignment="1"/>
    <xf numFmtId="43" fontId="11" fillId="0" borderId="1" xfId="1" applyFont="1" applyBorder="1" applyAlignment="1"/>
    <xf numFmtId="43" fontId="11" fillId="4" borderId="1" xfId="1" applyFont="1" applyFill="1" applyBorder="1" applyAlignment="1"/>
    <xf numFmtId="167" fontId="11" fillId="0" borderId="1" xfId="1" applyNumberFormat="1" applyFont="1" applyBorder="1" applyAlignment="1"/>
    <xf numFmtId="167" fontId="11" fillId="4" borderId="1" xfId="1" applyNumberFormat="1" applyFont="1" applyFill="1" applyBorder="1" applyAlignment="1"/>
    <xf numFmtId="168" fontId="11" fillId="0" borderId="1" xfId="1" applyNumberFormat="1" applyFont="1" applyBorder="1" applyAlignment="1"/>
    <xf numFmtId="0" fontId="10" fillId="0" borderId="1" xfId="0" applyFont="1" applyBorder="1" applyAlignment="1"/>
    <xf numFmtId="169" fontId="11" fillId="0" borderId="1" xfId="1" applyNumberFormat="1" applyFont="1" applyBorder="1" applyAlignment="1"/>
    <xf numFmtId="168" fontId="11" fillId="5" borderId="1" xfId="1" applyNumberFormat="1" applyFont="1" applyFill="1" applyBorder="1" applyAlignment="1"/>
    <xf numFmtId="168" fontId="11" fillId="6" borderId="1" xfId="1" applyNumberFormat="1" applyFont="1" applyFill="1" applyBorder="1" applyAlignment="1"/>
    <xf numFmtId="169" fontId="11" fillId="6" borderId="1" xfId="1" applyNumberFormat="1" applyFont="1" applyFill="1" applyBorder="1" applyAlignment="1"/>
    <xf numFmtId="167" fontId="11" fillId="8" borderId="1" xfId="1" applyNumberFormat="1" applyFont="1" applyFill="1" applyBorder="1" applyAlignment="1"/>
    <xf numFmtId="173" fontId="11" fillId="8" borderId="1" xfId="1" applyNumberFormat="1" applyFont="1" applyFill="1" applyBorder="1" applyAlignment="1"/>
    <xf numFmtId="173" fontId="10" fillId="0" borderId="0" xfId="1" applyNumberFormat="1" applyFont="1" applyAlignment="1"/>
    <xf numFmtId="173" fontId="11" fillId="4" borderId="1" xfId="1" applyNumberFormat="1" applyFont="1" applyFill="1" applyBorder="1" applyAlignment="1"/>
    <xf numFmtId="173" fontId="11" fillId="8" borderId="0" xfId="1" applyNumberFormat="1" applyFont="1" applyFill="1" applyBorder="1" applyAlignment="1"/>
    <xf numFmtId="167" fontId="11" fillId="9" borderId="1" xfId="1" applyNumberFormat="1" applyFont="1" applyFill="1" applyBorder="1" applyAlignment="1"/>
    <xf numFmtId="173" fontId="11" fillId="9" borderId="1" xfId="1" applyNumberFormat="1" applyFont="1" applyFill="1" applyBorder="1" applyAlignment="1"/>
    <xf numFmtId="0" fontId="16" fillId="0" borderId="0" xfId="0" applyFont="1" applyAlignment="1"/>
    <xf numFmtId="0" fontId="16" fillId="0" borderId="0" xfId="0" applyFont="1" applyAlignment="1">
      <alignment horizontal="center"/>
    </xf>
    <xf numFmtId="43" fontId="17" fillId="11" borderId="1" xfId="1" applyFont="1" applyFill="1" applyBorder="1" applyAlignment="1"/>
    <xf numFmtId="168" fontId="17" fillId="10" borderId="1" xfId="1" applyNumberFormat="1" applyFont="1" applyFill="1" applyBorder="1" applyAlignment="1"/>
    <xf numFmtId="169" fontId="17" fillId="11" borderId="1" xfId="1" applyNumberFormat="1" applyFont="1" applyFill="1" applyBorder="1" applyAlignment="1"/>
    <xf numFmtId="0" fontId="10" fillId="12" borderId="1" xfId="0" applyFont="1" applyFill="1" applyBorder="1" applyAlignment="1"/>
    <xf numFmtId="0" fontId="13" fillId="12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/>
    </xf>
    <xf numFmtId="0" fontId="17" fillId="13" borderId="1" xfId="0" applyFont="1" applyFill="1" applyBorder="1" applyAlignment="1">
      <alignment horizontal="center"/>
    </xf>
    <xf numFmtId="0" fontId="17" fillId="14" borderId="1" xfId="0" applyFont="1" applyFill="1" applyBorder="1" applyAlignment="1">
      <alignment horizontal="center"/>
    </xf>
    <xf numFmtId="166" fontId="11" fillId="12" borderId="1" xfId="1" applyNumberFormat="1" applyFont="1" applyFill="1" applyBorder="1"/>
    <xf numFmtId="0" fontId="18" fillId="17" borderId="1" xfId="0" applyFont="1" applyFill="1" applyBorder="1" applyAlignment="1"/>
    <xf numFmtId="0" fontId="13" fillId="17" borderId="1" xfId="0" applyFont="1" applyFill="1" applyBorder="1" applyAlignment="1">
      <alignment horizontal="center"/>
    </xf>
    <xf numFmtId="166" fontId="13" fillId="17" borderId="1" xfId="1" applyNumberFormat="1" applyFont="1" applyFill="1" applyBorder="1"/>
    <xf numFmtId="168" fontId="13" fillId="18" borderId="1" xfId="1" applyNumberFormat="1" applyFont="1" applyFill="1" applyBorder="1" applyAlignment="1"/>
    <xf numFmtId="43" fontId="13" fillId="17" borderId="1" xfId="1" applyFont="1" applyFill="1" applyBorder="1" applyAlignment="1"/>
    <xf numFmtId="167" fontId="13" fillId="18" borderId="1" xfId="1" applyNumberFormat="1" applyFont="1" applyFill="1" applyBorder="1" applyAlignment="1"/>
    <xf numFmtId="173" fontId="11" fillId="0" borderId="1" xfId="1" applyNumberFormat="1" applyFont="1" applyBorder="1" applyAlignment="1"/>
    <xf numFmtId="173" fontId="13" fillId="18" borderId="1" xfId="1" applyNumberFormat="1" applyFont="1" applyFill="1" applyBorder="1" applyAlignment="1"/>
    <xf numFmtId="166" fontId="13" fillId="17" borderId="1" xfId="1" applyNumberFormat="1" applyFont="1" applyFill="1" applyBorder="1" applyAlignment="1"/>
    <xf numFmtId="166" fontId="10" fillId="0" borderId="0" xfId="0" applyNumberFormat="1" applyFont="1" applyAlignment="1"/>
    <xf numFmtId="0" fontId="13" fillId="0" borderId="1" xfId="0" applyFont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7" fillId="1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7" borderId="1" xfId="0" applyFont="1" applyFill="1" applyBorder="1" applyAlignment="1"/>
    <xf numFmtId="0" fontId="13" fillId="7" borderId="1" xfId="0" applyFont="1" applyFill="1" applyBorder="1" applyAlignment="1">
      <alignment horizontal="center"/>
    </xf>
    <xf numFmtId="166" fontId="11" fillId="7" borderId="1" xfId="1" applyNumberFormat="1" applyFont="1" applyFill="1" applyBorder="1" applyAlignment="1"/>
    <xf numFmtId="0" fontId="10" fillId="20" borderId="1" xfId="0" applyFont="1" applyFill="1" applyBorder="1" applyAlignment="1"/>
    <xf numFmtId="0" fontId="13" fillId="20" borderId="1" xfId="0" applyFont="1" applyFill="1" applyBorder="1" applyAlignment="1">
      <alignment horizontal="center"/>
    </xf>
    <xf numFmtId="166" fontId="11" fillId="20" borderId="1" xfId="1" applyNumberFormat="1" applyFont="1" applyFill="1" applyBorder="1" applyAlignment="1"/>
    <xf numFmtId="167" fontId="6" fillId="0" borderId="0" xfId="0" applyNumberFormat="1" applyFont="1"/>
    <xf numFmtId="170" fontId="6" fillId="0" borderId="0" xfId="1" applyNumberFormat="1" applyFont="1"/>
    <xf numFmtId="171" fontId="0" fillId="0" borderId="0" xfId="1" applyNumberFormat="1" applyFont="1" applyAlignment="1"/>
    <xf numFmtId="171" fontId="6" fillId="0" borderId="0" xfId="1" applyNumberFormat="1" applyFont="1"/>
    <xf numFmtId="167" fontId="6" fillId="0" borderId="1" xfId="0" applyNumberFormat="1" applyFont="1" applyBorder="1"/>
    <xf numFmtId="10" fontId="11" fillId="0" borderId="1" xfId="2" applyNumberFormat="1" applyFont="1" applyBorder="1"/>
    <xf numFmtId="167" fontId="6" fillId="12" borderId="1" xfId="0" applyNumberFormat="1" applyFont="1" applyFill="1" applyBorder="1"/>
    <xf numFmtId="0" fontId="13" fillId="0" borderId="5" xfId="0" applyFont="1" applyBorder="1" applyAlignment="1">
      <alignment horizontal="center"/>
    </xf>
    <xf numFmtId="0" fontId="17" fillId="13" borderId="5" xfId="0" applyFont="1" applyFill="1" applyBorder="1" applyAlignment="1">
      <alignment horizontal="center"/>
    </xf>
    <xf numFmtId="0" fontId="17" fillId="14" borderId="5" xfId="0" applyFont="1" applyFill="1" applyBorder="1" applyAlignment="1">
      <alignment horizontal="center"/>
    </xf>
    <xf numFmtId="167" fontId="6" fillId="0" borderId="1" xfId="0" applyNumberFormat="1" applyFont="1" applyBorder="1" applyAlignment="1"/>
    <xf numFmtId="170" fontId="11" fillId="12" borderId="1" xfId="1" applyNumberFormat="1" applyFont="1" applyFill="1" applyBorder="1"/>
    <xf numFmtId="170" fontId="17" fillId="11" borderId="1" xfId="1" applyNumberFormat="1" applyFont="1" applyFill="1" applyBorder="1" applyAlignment="1"/>
    <xf numFmtId="172" fontId="17" fillId="11" borderId="1" xfId="1" applyNumberFormat="1" applyFont="1" applyFill="1" applyBorder="1" applyAlignment="1"/>
    <xf numFmtId="167" fontId="17" fillId="10" borderId="1" xfId="1" applyNumberFormat="1" applyFont="1" applyFill="1" applyBorder="1" applyAlignment="1"/>
    <xf numFmtId="170" fontId="6" fillId="12" borderId="1" xfId="1" applyNumberFormat="1" applyFont="1" applyFill="1" applyBorder="1" applyAlignment="1"/>
    <xf numFmtId="172" fontId="6" fillId="12" borderId="1" xfId="1" applyNumberFormat="1" applyFont="1" applyFill="1" applyBorder="1" applyAlignment="1"/>
    <xf numFmtId="0" fontId="13" fillId="17" borderId="1" xfId="0" applyFont="1" applyFill="1" applyBorder="1"/>
    <xf numFmtId="170" fontId="13" fillId="17" borderId="1" xfId="1" applyNumberFormat="1" applyFont="1" applyFill="1" applyBorder="1" applyAlignment="1"/>
    <xf numFmtId="167" fontId="13" fillId="17" borderId="1" xfId="0" applyNumberFormat="1" applyFont="1" applyFill="1" applyBorder="1" applyAlignment="1"/>
    <xf numFmtId="172" fontId="13" fillId="17" borderId="1" xfId="1" applyNumberFormat="1" applyFont="1" applyFill="1" applyBorder="1" applyAlignment="1"/>
    <xf numFmtId="167" fontId="13" fillId="17" borderId="1" xfId="1" applyNumberFormat="1" applyFont="1" applyFill="1" applyBorder="1" applyAlignment="1"/>
    <xf numFmtId="172" fontId="6" fillId="19" borderId="1" xfId="1" applyNumberFormat="1" applyFont="1" applyFill="1" applyBorder="1" applyAlignment="1"/>
    <xf numFmtId="170" fontId="6" fillId="19" borderId="1" xfId="1" applyNumberFormat="1" applyFont="1" applyFill="1" applyBorder="1" applyAlignment="1"/>
    <xf numFmtId="0" fontId="11" fillId="0" borderId="1" xfId="0" applyFont="1" applyBorder="1" applyAlignment="1">
      <alignment wrapText="1"/>
    </xf>
    <xf numFmtId="172" fontId="6" fillId="0" borderId="1" xfId="1" applyNumberFormat="1" applyFont="1" applyBorder="1"/>
    <xf numFmtId="167" fontId="6" fillId="12" borderId="1" xfId="0" applyNumberFormat="1" applyFont="1" applyFill="1" applyBorder="1" applyAlignment="1"/>
    <xf numFmtId="165" fontId="6" fillId="0" borderId="1" xfId="0" applyNumberFormat="1" applyFont="1" applyBorder="1"/>
    <xf numFmtId="0" fontId="17" fillId="13" borderId="1" xfId="0" applyFont="1" applyFill="1" applyBorder="1" applyAlignment="1">
      <alignment horizontal="center" vertical="center" wrapText="1"/>
    </xf>
    <xf numFmtId="0" fontId="17" fillId="1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6" fillId="15" borderId="1" xfId="0" applyNumberFormat="1" applyFont="1" applyFill="1" applyBorder="1"/>
    <xf numFmtId="10" fontId="6" fillId="15" borderId="1" xfId="0" applyNumberFormat="1" applyFont="1" applyFill="1" applyBorder="1"/>
    <xf numFmtId="165" fontId="11" fillId="6" borderId="1" xfId="0" applyNumberFormat="1" applyFont="1" applyFill="1" applyBorder="1"/>
    <xf numFmtId="10" fontId="11" fillId="6" borderId="1" xfId="0" applyNumberFormat="1" applyFont="1" applyFill="1" applyBorder="1"/>
    <xf numFmtId="165" fontId="6" fillId="6" borderId="1" xfId="0" applyNumberFormat="1" applyFont="1" applyFill="1" applyBorder="1"/>
    <xf numFmtId="10" fontId="6" fillId="6" borderId="1" xfId="0" applyNumberFormat="1" applyFont="1" applyFill="1" applyBorder="1"/>
    <xf numFmtId="170" fontId="11" fillId="6" borderId="1" xfId="1" applyNumberFormat="1" applyFont="1" applyFill="1" applyBorder="1" applyAlignment="1"/>
    <xf numFmtId="170" fontId="6" fillId="6" borderId="1" xfId="1" applyNumberFormat="1" applyFont="1" applyFill="1" applyBorder="1" applyAlignment="1"/>
    <xf numFmtId="170" fontId="6" fillId="6" borderId="1" xfId="1" applyNumberFormat="1" applyFont="1" applyFill="1" applyBorder="1"/>
    <xf numFmtId="170" fontId="6" fillId="15" borderId="1" xfId="1" applyNumberFormat="1" applyFont="1" applyFill="1" applyBorder="1" applyAlignment="1"/>
    <xf numFmtId="166" fontId="6" fillId="0" borderId="0" xfId="1" applyNumberFormat="1" applyFont="1"/>
    <xf numFmtId="166" fontId="11" fillId="6" borderId="1" xfId="1" applyNumberFormat="1" applyFont="1" applyFill="1" applyBorder="1" applyAlignment="1"/>
    <xf numFmtId="166" fontId="6" fillId="6" borderId="1" xfId="1" applyNumberFormat="1" applyFont="1" applyFill="1" applyBorder="1" applyAlignment="1"/>
    <xf numFmtId="166" fontId="6" fillId="15" borderId="1" xfId="1" applyNumberFormat="1" applyFont="1" applyFill="1" applyBorder="1" applyAlignment="1"/>
    <xf numFmtId="167" fontId="11" fillId="21" borderId="1" xfId="0" applyNumberFormat="1" applyFont="1" applyFill="1" applyBorder="1"/>
    <xf numFmtId="167" fontId="6" fillId="21" borderId="1" xfId="0" applyNumberFormat="1" applyFont="1" applyFill="1" applyBorder="1"/>
    <xf numFmtId="167" fontId="6" fillId="16" borderId="1" xfId="0" applyNumberFormat="1" applyFont="1" applyFill="1" applyBorder="1"/>
    <xf numFmtId="0" fontId="13" fillId="19" borderId="2" xfId="0" applyFont="1" applyFill="1" applyBorder="1" applyAlignment="1">
      <alignment horizontal="center" vertical="center"/>
    </xf>
    <xf numFmtId="0" fontId="13" fillId="19" borderId="3" xfId="0" applyFont="1" applyFill="1" applyBorder="1" applyAlignment="1">
      <alignment horizontal="center" vertical="center"/>
    </xf>
    <xf numFmtId="0" fontId="13" fillId="19" borderId="4" xfId="0" applyFont="1" applyFill="1" applyBorder="1" applyAlignment="1">
      <alignment horizontal="center" vertical="center"/>
    </xf>
    <xf numFmtId="176" fontId="6" fillId="0" borderId="1" xfId="0" applyNumberFormat="1" applyFont="1" applyBorder="1"/>
    <xf numFmtId="179" fontId="6" fillId="12" borderId="1" xfId="1" applyNumberFormat="1" applyFont="1" applyFill="1" applyBorder="1" applyAlignment="1"/>
    <xf numFmtId="183" fontId="6" fillId="12" borderId="1" xfId="1" applyNumberFormat="1" applyFont="1" applyFill="1" applyBorder="1" applyAlignment="1"/>
    <xf numFmtId="183" fontId="0" fillId="0" borderId="0" xfId="0" applyNumberFormat="1" applyFont="1" applyAlignment="1"/>
    <xf numFmtId="183" fontId="6" fillId="19" borderId="1" xfId="1" applyNumberFormat="1" applyFont="1" applyFill="1" applyBorder="1" applyAlignment="1"/>
    <xf numFmtId="184" fontId="13" fillId="17" borderId="1" xfId="1" applyNumberFormat="1" applyFont="1" applyFill="1" applyBorder="1" applyAlignment="1"/>
    <xf numFmtId="184" fontId="0" fillId="0" borderId="0" xfId="0" applyNumberFormat="1" applyFont="1" applyAlignment="1"/>
    <xf numFmtId="176" fontId="6" fillId="0" borderId="1" xfId="0" applyNumberFormat="1" applyFont="1" applyBorder="1" applyAlignmen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'Order Book'!$B$2</c:f>
              <c:strCache>
                <c:ptCount val="1"/>
                <c:pt idx="0">
                  <c:v>Preço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'Order Book'!$B$3:$B$22</c:f>
              <c:numCache>
                <c:formatCode>General</c:formatCode>
                <c:ptCount val="20"/>
                <c:pt idx="0">
                  <c:v>0.99100000000000099</c:v>
                </c:pt>
                <c:pt idx="1">
                  <c:v>0.99200000000000099</c:v>
                </c:pt>
                <c:pt idx="2">
                  <c:v>0.99300000000000099</c:v>
                </c:pt>
                <c:pt idx="3">
                  <c:v>0.99399999999999999</c:v>
                </c:pt>
                <c:pt idx="4">
                  <c:v>0.995</c:v>
                </c:pt>
                <c:pt idx="5">
                  <c:v>0.996</c:v>
                </c:pt>
                <c:pt idx="6">
                  <c:v>0.997</c:v>
                </c:pt>
                <c:pt idx="7">
                  <c:v>0.998</c:v>
                </c:pt>
                <c:pt idx="8">
                  <c:v>0.999</c:v>
                </c:pt>
                <c:pt idx="9" formatCode="0.000">
                  <c:v>1</c:v>
                </c:pt>
                <c:pt idx="10">
                  <c:v>1.0009999999999999</c:v>
                </c:pt>
                <c:pt idx="11">
                  <c:v>1.002</c:v>
                </c:pt>
                <c:pt idx="12">
                  <c:v>1.0029999999999999</c:v>
                </c:pt>
                <c:pt idx="13">
                  <c:v>1.004</c:v>
                </c:pt>
                <c:pt idx="14">
                  <c:v>1.0049999999999999</c:v>
                </c:pt>
                <c:pt idx="15">
                  <c:v>1.006</c:v>
                </c:pt>
                <c:pt idx="16">
                  <c:v>1.0069999999999999</c:v>
                </c:pt>
                <c:pt idx="17">
                  <c:v>1.008</c:v>
                </c:pt>
                <c:pt idx="18">
                  <c:v>1.0089999999999999</c:v>
                </c:pt>
                <c:pt idx="19">
                  <c:v>1.0089999999999999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C-2642-A734-59B31D4D7966}"/>
            </c:ext>
          </c:extLst>
        </c:ser>
        <c:ser>
          <c:idx val="1"/>
          <c:order val="1"/>
          <c:tx>
            <c:strRef>
              <c:f>'Order Book'!$D$2</c:f>
              <c:strCache>
                <c:ptCount val="1"/>
                <c:pt idx="0">
                  <c:v>Compra</c:v>
                </c:pt>
              </c:strCache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val>
            <c:numRef>
              <c:f>'Order Book'!$D$3:$D$22</c:f>
              <c:numCache>
                <c:formatCode>_-* #,##0_-;\-* #,##0_-;_-* "-"??_-;_-@_-</c:formatCode>
                <c:ptCount val="20"/>
                <c:pt idx="0">
                  <c:v>5450</c:v>
                </c:pt>
                <c:pt idx="1">
                  <c:v>4502</c:v>
                </c:pt>
                <c:pt idx="2">
                  <c:v>4244</c:v>
                </c:pt>
                <c:pt idx="3">
                  <c:v>3292</c:v>
                </c:pt>
                <c:pt idx="4">
                  <c:v>2319</c:v>
                </c:pt>
                <c:pt idx="5">
                  <c:v>1446</c:v>
                </c:pt>
                <c:pt idx="6">
                  <c:v>831</c:v>
                </c:pt>
                <c:pt idx="7">
                  <c:v>96</c:v>
                </c:pt>
                <c:pt idx="8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1C-2642-A734-59B31D4D7966}"/>
            </c:ext>
          </c:extLst>
        </c:ser>
        <c:ser>
          <c:idx val="2"/>
          <c:order val="2"/>
          <c:tx>
            <c:strRef>
              <c:f>'Order Book'!$E$2</c:f>
              <c:strCache>
                <c:ptCount val="1"/>
                <c:pt idx="0">
                  <c:v>Venda</c:v>
                </c:pt>
              </c:strCache>
            </c:strRef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val>
            <c:numRef>
              <c:f>'Order Book'!$E$3:$E$22</c:f>
              <c:numCache>
                <c:formatCode>_-* #,##0_-;\-* #,##0_-;_-* "-"??_-;_-@_-</c:formatCode>
                <c:ptCount val="20"/>
                <c:pt idx="10">
                  <c:v>27</c:v>
                </c:pt>
                <c:pt idx="11">
                  <c:v>82</c:v>
                </c:pt>
                <c:pt idx="12">
                  <c:v>284</c:v>
                </c:pt>
                <c:pt idx="13">
                  <c:v>1228</c:v>
                </c:pt>
                <c:pt idx="14">
                  <c:v>1549</c:v>
                </c:pt>
                <c:pt idx="15">
                  <c:v>1626</c:v>
                </c:pt>
                <c:pt idx="16">
                  <c:v>1783</c:v>
                </c:pt>
                <c:pt idx="17">
                  <c:v>2643</c:v>
                </c:pt>
                <c:pt idx="18">
                  <c:v>3108</c:v>
                </c:pt>
                <c:pt idx="19">
                  <c:v>3663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1C-2642-A734-59B31D4D7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293199"/>
        <c:axId val="1493395544"/>
      </c:areaChart>
      <c:catAx>
        <c:axId val="1904293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493395544"/>
        <c:crosses val="autoZero"/>
        <c:auto val="1"/>
        <c:lblAlgn val="ctr"/>
        <c:lblOffset val="100"/>
        <c:noMultiLvlLbl val="1"/>
      </c:catAx>
      <c:valAx>
        <c:axId val="1493395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90429319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142875</xdr:colOff>
      <xdr:row>2</xdr:row>
      <xdr:rowOff>28575</xdr:rowOff>
    </xdr:from>
    <xdr:ext cx="9639300" cy="5953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E22"/>
  <sheetViews>
    <sheetView showGridLines="0" workbookViewId="0">
      <selection activeCell="C4" sqref="C4"/>
    </sheetView>
  </sheetViews>
  <sheetFormatPr defaultColWidth="12.7109375" defaultRowHeight="12.75" x14ac:dyDescent="0.2"/>
  <cols>
    <col min="1" max="1" width="22.85546875" customWidth="1"/>
    <col min="4" max="4" width="13.7109375" customWidth="1"/>
    <col min="5" max="5" width="12.140625" customWidth="1"/>
  </cols>
  <sheetData>
    <row r="2" spans="1:5" ht="20.2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ht="20.25" x14ac:dyDescent="0.3">
      <c r="A3" s="2" t="s">
        <v>3</v>
      </c>
      <c r="B3" s="3">
        <v>0.99100000000000099</v>
      </c>
      <c r="C3" s="13">
        <f t="shared" ref="C3:C9" ca="1" si="0">ROUND(1000*RAND(),0)</f>
        <v>948</v>
      </c>
      <c r="D3" s="13">
        <f t="shared" ref="D3:D10" ca="1" si="1">D4+C3</f>
        <v>5450</v>
      </c>
      <c r="E3" s="13"/>
    </row>
    <row r="4" spans="1:5" ht="20.25" x14ac:dyDescent="0.3">
      <c r="A4" s="2" t="s">
        <v>3</v>
      </c>
      <c r="B4" s="3">
        <v>0.99200000000000099</v>
      </c>
      <c r="C4" s="13">
        <f t="shared" ca="1" si="0"/>
        <v>258</v>
      </c>
      <c r="D4" s="13">
        <f t="shared" ca="1" si="1"/>
        <v>4502</v>
      </c>
      <c r="E4" s="13"/>
    </row>
    <row r="5" spans="1:5" ht="20.25" x14ac:dyDescent="0.3">
      <c r="A5" s="2" t="s">
        <v>3</v>
      </c>
      <c r="B5" s="3">
        <v>0.99300000000000099</v>
      </c>
      <c r="C5" s="13">
        <f t="shared" ca="1" si="0"/>
        <v>952</v>
      </c>
      <c r="D5" s="13">
        <f t="shared" ca="1" si="1"/>
        <v>4244</v>
      </c>
      <c r="E5" s="13"/>
    </row>
    <row r="6" spans="1:5" ht="20.25" x14ac:dyDescent="0.3">
      <c r="A6" s="2" t="s">
        <v>3</v>
      </c>
      <c r="B6" s="3">
        <v>0.99399999999999999</v>
      </c>
      <c r="C6" s="13">
        <f t="shared" ca="1" si="0"/>
        <v>973</v>
      </c>
      <c r="D6" s="13">
        <f t="shared" ca="1" si="1"/>
        <v>3292</v>
      </c>
      <c r="E6" s="13"/>
    </row>
    <row r="7" spans="1:5" ht="20.25" x14ac:dyDescent="0.3">
      <c r="A7" s="2" t="s">
        <v>3</v>
      </c>
      <c r="B7" s="3">
        <v>0.995</v>
      </c>
      <c r="C7" s="13">
        <f t="shared" ca="1" si="0"/>
        <v>873</v>
      </c>
      <c r="D7" s="13">
        <f t="shared" ca="1" si="1"/>
        <v>2319</v>
      </c>
      <c r="E7" s="13"/>
    </row>
    <row r="8" spans="1:5" ht="20.25" x14ac:dyDescent="0.3">
      <c r="A8" s="2" t="s">
        <v>3</v>
      </c>
      <c r="B8" s="3">
        <v>0.996</v>
      </c>
      <c r="C8" s="13">
        <f t="shared" ca="1" si="0"/>
        <v>615</v>
      </c>
      <c r="D8" s="13">
        <f t="shared" ca="1" si="1"/>
        <v>1446</v>
      </c>
      <c r="E8" s="13"/>
    </row>
    <row r="9" spans="1:5" ht="20.25" x14ac:dyDescent="0.3">
      <c r="A9" s="2" t="s">
        <v>3</v>
      </c>
      <c r="B9" s="3">
        <v>0.997</v>
      </c>
      <c r="C9" s="13">
        <f t="shared" ca="1" si="0"/>
        <v>735</v>
      </c>
      <c r="D9" s="13">
        <f t="shared" ca="1" si="1"/>
        <v>831</v>
      </c>
      <c r="E9" s="13"/>
    </row>
    <row r="10" spans="1:5" ht="20.25" x14ac:dyDescent="0.3">
      <c r="A10" s="2" t="s">
        <v>3</v>
      </c>
      <c r="B10" s="3">
        <v>0.998</v>
      </c>
      <c r="C10" s="13">
        <f t="shared" ref="C10:C11" ca="1" si="2">ROUND(100*RAND(),0)</f>
        <v>23</v>
      </c>
      <c r="D10" s="13">
        <f t="shared" ca="1" si="1"/>
        <v>96</v>
      </c>
      <c r="E10" s="13"/>
    </row>
    <row r="11" spans="1:5" ht="20.25" x14ac:dyDescent="0.3">
      <c r="A11" s="2" t="s">
        <v>3</v>
      </c>
      <c r="B11" s="3">
        <v>0.999</v>
      </c>
      <c r="C11" s="13">
        <f t="shared" ca="1" si="2"/>
        <v>73</v>
      </c>
      <c r="D11" s="13">
        <f ca="1">C11</f>
        <v>73</v>
      </c>
      <c r="E11" s="13"/>
    </row>
    <row r="12" spans="1:5" ht="20.25" x14ac:dyDescent="0.3">
      <c r="A12" s="4"/>
      <c r="B12" s="5">
        <v>1</v>
      </c>
      <c r="C12" s="14">
        <v>0</v>
      </c>
      <c r="D12" s="13"/>
      <c r="E12" s="13"/>
    </row>
    <row r="13" spans="1:5" ht="20.25" x14ac:dyDescent="0.3">
      <c r="A13" s="6" t="s">
        <v>4</v>
      </c>
      <c r="B13" s="3">
        <v>1.0009999999999999</v>
      </c>
      <c r="C13" s="13">
        <f t="shared" ref="C13:C14" ca="1" si="3">ROUND(100*RAND(),0)</f>
        <v>27</v>
      </c>
      <c r="D13" s="13"/>
      <c r="E13" s="13">
        <f t="shared" ref="E13:E14" ca="1" si="4">C13</f>
        <v>27</v>
      </c>
    </row>
    <row r="14" spans="1:5" ht="20.25" x14ac:dyDescent="0.3">
      <c r="A14" s="6" t="s">
        <v>4</v>
      </c>
      <c r="B14" s="3">
        <v>1.002</v>
      </c>
      <c r="C14" s="13">
        <f t="shared" ca="1" si="3"/>
        <v>82</v>
      </c>
      <c r="D14" s="13"/>
      <c r="E14" s="13">
        <f t="shared" ca="1" si="4"/>
        <v>82</v>
      </c>
    </row>
    <row r="15" spans="1:5" ht="20.25" x14ac:dyDescent="0.3">
      <c r="A15" s="6" t="s">
        <v>4</v>
      </c>
      <c r="B15" s="3">
        <v>1.0029999999999999</v>
      </c>
      <c r="C15" s="13">
        <f t="shared" ref="C15:C22" ca="1" si="5">ROUND(1000*RAND(),0)</f>
        <v>202</v>
      </c>
      <c r="D15" s="13"/>
      <c r="E15" s="13">
        <f t="shared" ref="E15:E22" ca="1" si="6">E14+C15</f>
        <v>284</v>
      </c>
    </row>
    <row r="16" spans="1:5" ht="20.25" x14ac:dyDescent="0.3">
      <c r="A16" s="6" t="s">
        <v>4</v>
      </c>
      <c r="B16" s="3">
        <v>1.004</v>
      </c>
      <c r="C16" s="13">
        <f t="shared" ca="1" si="5"/>
        <v>944</v>
      </c>
      <c r="D16" s="13"/>
      <c r="E16" s="13">
        <f t="shared" ca="1" si="6"/>
        <v>1228</v>
      </c>
    </row>
    <row r="17" spans="1:5" ht="20.25" x14ac:dyDescent="0.3">
      <c r="A17" s="6" t="s">
        <v>4</v>
      </c>
      <c r="B17" s="3">
        <v>1.0049999999999999</v>
      </c>
      <c r="C17" s="13">
        <f t="shared" ca="1" si="5"/>
        <v>321</v>
      </c>
      <c r="D17" s="13"/>
      <c r="E17" s="13">
        <f t="shared" ca="1" si="6"/>
        <v>1549</v>
      </c>
    </row>
    <row r="18" spans="1:5" ht="20.25" x14ac:dyDescent="0.3">
      <c r="A18" s="6" t="s">
        <v>4</v>
      </c>
      <c r="B18" s="3">
        <v>1.006</v>
      </c>
      <c r="C18" s="13">
        <f t="shared" ca="1" si="5"/>
        <v>77</v>
      </c>
      <c r="D18" s="13"/>
      <c r="E18" s="13">
        <f t="shared" ca="1" si="6"/>
        <v>1626</v>
      </c>
    </row>
    <row r="19" spans="1:5" ht="20.25" x14ac:dyDescent="0.3">
      <c r="A19" s="6" t="s">
        <v>4</v>
      </c>
      <c r="B19" s="3">
        <v>1.0069999999999999</v>
      </c>
      <c r="C19" s="13">
        <f t="shared" ca="1" si="5"/>
        <v>157</v>
      </c>
      <c r="D19" s="13"/>
      <c r="E19" s="13">
        <f t="shared" ca="1" si="6"/>
        <v>1783</v>
      </c>
    </row>
    <row r="20" spans="1:5" ht="20.25" x14ac:dyDescent="0.3">
      <c r="A20" s="6" t="s">
        <v>4</v>
      </c>
      <c r="B20" s="3">
        <v>1.008</v>
      </c>
      <c r="C20" s="13">
        <f t="shared" ca="1" si="5"/>
        <v>860</v>
      </c>
      <c r="D20" s="13"/>
      <c r="E20" s="13">
        <f t="shared" ca="1" si="6"/>
        <v>2643</v>
      </c>
    </row>
    <row r="21" spans="1:5" ht="20.25" x14ac:dyDescent="0.3">
      <c r="A21" s="6" t="s">
        <v>4</v>
      </c>
      <c r="B21" s="3">
        <v>1.0089999999999999</v>
      </c>
      <c r="C21" s="13">
        <f t="shared" ca="1" si="5"/>
        <v>465</v>
      </c>
      <c r="D21" s="13"/>
      <c r="E21" s="13">
        <f t="shared" ca="1" si="6"/>
        <v>3108</v>
      </c>
    </row>
    <row r="22" spans="1:5" ht="20.25" x14ac:dyDescent="0.3">
      <c r="A22" s="6" t="s">
        <v>4</v>
      </c>
      <c r="B22" s="3">
        <v>1.0089999999999999</v>
      </c>
      <c r="C22" s="13">
        <f t="shared" ca="1" si="5"/>
        <v>555</v>
      </c>
      <c r="D22" s="13"/>
      <c r="E22" s="13">
        <f t="shared" ca="1" si="6"/>
        <v>3663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M35"/>
  <sheetViews>
    <sheetView showGridLines="0" topLeftCell="A7" zoomScale="90" zoomScaleNormal="90" workbookViewId="0"/>
  </sheetViews>
  <sheetFormatPr defaultColWidth="12.7109375" defaultRowHeight="23.25" x14ac:dyDescent="0.35"/>
  <cols>
    <col min="1" max="1" width="12.7109375" style="15"/>
    <col min="2" max="2" width="33.85546875" style="15" customWidth="1"/>
    <col min="3" max="4" width="18.42578125" style="15" customWidth="1"/>
    <col min="5" max="5" width="13.140625" style="15" customWidth="1"/>
    <col min="6" max="6" width="16.85546875" style="15" bestFit="1" customWidth="1"/>
    <col min="7" max="7" width="12.85546875" style="15" bestFit="1" customWidth="1"/>
    <col min="8" max="8" width="18.28515625" style="15" customWidth="1"/>
    <col min="9" max="9" width="31.140625" style="15" bestFit="1" customWidth="1"/>
    <col min="10" max="10" width="12.7109375" style="15"/>
    <col min="11" max="11" width="31" style="15" bestFit="1" customWidth="1"/>
    <col min="12" max="12" width="6.85546875" style="15" customWidth="1"/>
    <col min="13" max="16384" width="12.7109375" style="15"/>
  </cols>
  <sheetData>
    <row r="2" spans="2:13" ht="45" x14ac:dyDescent="0.6">
      <c r="C2" s="24" t="s">
        <v>5</v>
      </c>
      <c r="D2" s="24"/>
    </row>
    <row r="3" spans="2:13" x14ac:dyDescent="0.35">
      <c r="H3" s="16"/>
    </row>
    <row r="4" spans="2:13" x14ac:dyDescent="0.35">
      <c r="B4" s="49" t="s">
        <v>26</v>
      </c>
      <c r="C4" s="49" t="s">
        <v>29</v>
      </c>
      <c r="D4" s="49" t="s">
        <v>30</v>
      </c>
      <c r="E4" s="18" t="s">
        <v>9</v>
      </c>
      <c r="F4" s="50" t="s">
        <v>37</v>
      </c>
      <c r="G4" s="51" t="s">
        <v>38</v>
      </c>
      <c r="H4" s="16"/>
      <c r="I4" s="17" t="s">
        <v>8</v>
      </c>
      <c r="K4" s="17" t="s">
        <v>33</v>
      </c>
    </row>
    <row r="5" spans="2:13" x14ac:dyDescent="0.35">
      <c r="B5" s="47" t="s">
        <v>34</v>
      </c>
      <c r="C5" s="48"/>
      <c r="D5" s="48"/>
      <c r="E5" s="52">
        <f>F5*G5</f>
        <v>1500</v>
      </c>
      <c r="F5" s="45">
        <v>1500</v>
      </c>
      <c r="G5" s="44">
        <v>1</v>
      </c>
      <c r="H5" s="16"/>
      <c r="I5" s="27">
        <v>1500</v>
      </c>
      <c r="K5" s="22" t="s">
        <v>10</v>
      </c>
      <c r="M5" s="22" t="s">
        <v>11</v>
      </c>
    </row>
    <row r="6" spans="2:13" x14ac:dyDescent="0.35">
      <c r="E6" s="16"/>
      <c r="F6" s="16"/>
      <c r="G6" s="16"/>
      <c r="H6" s="16"/>
      <c r="I6" s="16"/>
    </row>
    <row r="7" spans="2:13" x14ac:dyDescent="0.35">
      <c r="C7" s="22" t="s">
        <v>28</v>
      </c>
      <c r="D7" s="22"/>
      <c r="F7" s="23"/>
      <c r="G7" s="23"/>
      <c r="H7" s="23"/>
      <c r="I7" s="23"/>
      <c r="J7" s="23"/>
      <c r="K7" s="23"/>
    </row>
    <row r="8" spans="2:13" x14ac:dyDescent="0.35">
      <c r="B8" s="42" t="s">
        <v>32</v>
      </c>
      <c r="C8" s="43">
        <v>1</v>
      </c>
      <c r="D8" s="43">
        <v>4</v>
      </c>
      <c r="E8" s="43">
        <v>0</v>
      </c>
      <c r="F8" s="43">
        <v>2</v>
      </c>
      <c r="G8" s="43">
        <v>3</v>
      </c>
    </row>
    <row r="9" spans="2:13" x14ac:dyDescent="0.35">
      <c r="B9" s="30" t="s">
        <v>27</v>
      </c>
      <c r="C9" s="33">
        <v>1</v>
      </c>
      <c r="D9" s="46">
        <f>$G$5-G9</f>
        <v>6.6622251832115786E-4</v>
      </c>
      <c r="E9" s="20">
        <f>E5</f>
        <v>1500</v>
      </c>
      <c r="F9" s="45">
        <f>$F$5+C9</f>
        <v>1501</v>
      </c>
      <c r="G9" s="31">
        <f>E9/F9</f>
        <v>0.99933377748167884</v>
      </c>
      <c r="I9" s="40">
        <f t="shared" ref="I9:I13" si="0">F9/G9</f>
        <v>1502.0006666666668</v>
      </c>
      <c r="K9" s="36">
        <f t="shared" ref="K9:K13" si="1">G9/F9</f>
        <v>6.6577866587720104E-4</v>
      </c>
    </row>
    <row r="10" spans="2:13" x14ac:dyDescent="0.35">
      <c r="B10" s="30" t="s">
        <v>27</v>
      </c>
      <c r="C10" s="33">
        <v>10</v>
      </c>
      <c r="D10" s="46">
        <f t="shared" ref="D10:D13" si="2">$G$5-G10</f>
        <v>6.6225165562914245E-3</v>
      </c>
      <c r="E10" s="20">
        <f t="shared" ref="E10:E11" si="3">E9</f>
        <v>1500</v>
      </c>
      <c r="F10" s="45">
        <f t="shared" ref="F10:F13" si="4">$F$5+C10</f>
        <v>1510</v>
      </c>
      <c r="G10" s="31">
        <f t="shared" ref="G10:G13" si="5">E10/F10</f>
        <v>0.99337748344370858</v>
      </c>
      <c r="I10" s="40">
        <f t="shared" si="0"/>
        <v>1520.0666666666666</v>
      </c>
      <c r="K10" s="36">
        <f t="shared" si="1"/>
        <v>6.5786588307530374E-4</v>
      </c>
    </row>
    <row r="11" spans="2:13" x14ac:dyDescent="0.35">
      <c r="B11" s="30" t="s">
        <v>27</v>
      </c>
      <c r="C11" s="33">
        <v>40</v>
      </c>
      <c r="D11" s="46">
        <f t="shared" si="2"/>
        <v>2.5974025974025983E-2</v>
      </c>
      <c r="E11" s="20">
        <f t="shared" si="3"/>
        <v>1500</v>
      </c>
      <c r="F11" s="45">
        <f t="shared" si="4"/>
        <v>1540</v>
      </c>
      <c r="G11" s="31">
        <f t="shared" si="5"/>
        <v>0.97402597402597402</v>
      </c>
      <c r="I11" s="40">
        <f t="shared" si="0"/>
        <v>1581.0666666666666</v>
      </c>
      <c r="K11" s="36">
        <f t="shared" si="1"/>
        <v>6.3248439871816493E-4</v>
      </c>
    </row>
    <row r="12" spans="2:13" x14ac:dyDescent="0.35">
      <c r="B12" s="30" t="s">
        <v>27</v>
      </c>
      <c r="C12" s="33">
        <v>100</v>
      </c>
      <c r="D12" s="46">
        <f t="shared" si="2"/>
        <v>6.25E-2</v>
      </c>
      <c r="E12" s="20">
        <f t="shared" ref="E12" si="6">E11</f>
        <v>1500</v>
      </c>
      <c r="F12" s="45">
        <f t="shared" si="4"/>
        <v>1600</v>
      </c>
      <c r="G12" s="31">
        <f t="shared" ref="G12" si="7">E12/F12</f>
        <v>0.9375</v>
      </c>
      <c r="I12" s="40">
        <f t="shared" ref="I12" si="8">F12/G12</f>
        <v>1706.6666666666667</v>
      </c>
      <c r="K12" s="36">
        <f t="shared" ref="K12" si="9">G12/F12</f>
        <v>5.8593749999999998E-4</v>
      </c>
    </row>
    <row r="13" spans="2:13" x14ac:dyDescent="0.35">
      <c r="B13" s="30" t="s">
        <v>27</v>
      </c>
      <c r="C13" s="33">
        <v>1300</v>
      </c>
      <c r="D13" s="46">
        <f t="shared" si="2"/>
        <v>0.4642857142857143</v>
      </c>
      <c r="E13" s="20">
        <f>E11</f>
        <v>1500</v>
      </c>
      <c r="F13" s="45">
        <f t="shared" si="4"/>
        <v>2800</v>
      </c>
      <c r="G13" s="31">
        <f t="shared" si="5"/>
        <v>0.5357142857142857</v>
      </c>
      <c r="I13" s="40">
        <f t="shared" si="0"/>
        <v>5226.666666666667</v>
      </c>
      <c r="K13" s="36">
        <f t="shared" si="1"/>
        <v>1.9132653061224489E-4</v>
      </c>
    </row>
    <row r="14" spans="2:13" x14ac:dyDescent="0.35">
      <c r="K14" s="39"/>
    </row>
    <row r="15" spans="2:13" x14ac:dyDescent="0.35">
      <c r="C15" s="22" t="s">
        <v>31</v>
      </c>
      <c r="K15" s="37"/>
    </row>
    <row r="16" spans="2:13" x14ac:dyDescent="0.35">
      <c r="B16" s="42" t="s">
        <v>32</v>
      </c>
      <c r="C16" s="43">
        <v>4</v>
      </c>
      <c r="D16" s="43">
        <v>1</v>
      </c>
      <c r="E16" s="43">
        <v>0</v>
      </c>
      <c r="F16" s="43">
        <v>3</v>
      </c>
      <c r="G16" s="43">
        <v>2</v>
      </c>
      <c r="K16" s="37"/>
    </row>
    <row r="17" spans="2:11" x14ac:dyDescent="0.35">
      <c r="B17" s="30" t="s">
        <v>27</v>
      </c>
      <c r="C17" s="45">
        <f>$F$5-F17</f>
        <v>1.4985014985013549</v>
      </c>
      <c r="D17" s="34">
        <v>1E-3</v>
      </c>
      <c r="E17" s="20">
        <v>1500</v>
      </c>
      <c r="F17" s="29">
        <f>E17/G17</f>
        <v>1498.5014985014986</v>
      </c>
      <c r="G17" s="46">
        <f>$G$5+D17</f>
        <v>1.0009999999999999</v>
      </c>
      <c r="I17" s="35">
        <f t="shared" ref="I17" si="10">F17/G17</f>
        <v>1497.0044940074913</v>
      </c>
      <c r="K17" s="41">
        <f>G17/F17</f>
        <v>6.6800066666666651E-4</v>
      </c>
    </row>
    <row r="18" spans="2:11" x14ac:dyDescent="0.35">
      <c r="B18" s="30" t="s">
        <v>27</v>
      </c>
      <c r="C18" s="45">
        <f t="shared" ref="C18:C21" si="11">$F$5-F18</f>
        <v>14.851485148514939</v>
      </c>
      <c r="D18" s="34">
        <v>0.01</v>
      </c>
      <c r="E18" s="20">
        <v>1500</v>
      </c>
      <c r="F18" s="29">
        <f t="shared" ref="F18:F21" si="12">E18/G18</f>
        <v>1485.1485148514851</v>
      </c>
      <c r="G18" s="46">
        <f t="shared" ref="G18:G21" si="13">$G$5+D18</f>
        <v>1.01</v>
      </c>
      <c r="I18" s="35">
        <f t="shared" ref="I18:I21" si="14">F18/G18</f>
        <v>1470.4440741103813</v>
      </c>
      <c r="K18" s="41">
        <f t="shared" ref="K18:K21" si="15">G18/F18</f>
        <v>6.8006666666666675E-4</v>
      </c>
    </row>
    <row r="19" spans="2:11" x14ac:dyDescent="0.35">
      <c r="B19" s="30" t="s">
        <v>27</v>
      </c>
      <c r="C19" s="45">
        <f t="shared" si="11"/>
        <v>71.428571428571558</v>
      </c>
      <c r="D19" s="34">
        <v>0.05</v>
      </c>
      <c r="E19" s="20">
        <v>1500</v>
      </c>
      <c r="F19" s="29">
        <f t="shared" si="12"/>
        <v>1428.5714285714284</v>
      </c>
      <c r="G19" s="46">
        <f t="shared" si="13"/>
        <v>1.05</v>
      </c>
      <c r="I19" s="35">
        <f t="shared" si="14"/>
        <v>1360.5442176870747</v>
      </c>
      <c r="K19" s="41">
        <f t="shared" si="15"/>
        <v>7.3500000000000008E-4</v>
      </c>
    </row>
    <row r="20" spans="2:11" x14ac:dyDescent="0.35">
      <c r="B20" s="30" t="s">
        <v>27</v>
      </c>
      <c r="C20" s="45">
        <f t="shared" si="11"/>
        <v>500</v>
      </c>
      <c r="D20" s="34">
        <v>0.5</v>
      </c>
      <c r="E20" s="20">
        <v>1500</v>
      </c>
      <c r="F20" s="29">
        <f t="shared" si="12"/>
        <v>1000</v>
      </c>
      <c r="G20" s="46">
        <f t="shared" si="13"/>
        <v>1.5</v>
      </c>
      <c r="I20" s="35">
        <f t="shared" si="14"/>
        <v>666.66666666666663</v>
      </c>
      <c r="K20" s="41">
        <f t="shared" si="15"/>
        <v>1.5E-3</v>
      </c>
    </row>
    <row r="21" spans="2:11" x14ac:dyDescent="0.35">
      <c r="B21" s="30" t="s">
        <v>27</v>
      </c>
      <c r="C21" s="45">
        <f t="shared" si="11"/>
        <v>666.66666666666674</v>
      </c>
      <c r="D21" s="34">
        <v>0.8</v>
      </c>
      <c r="E21" s="20">
        <v>1500</v>
      </c>
      <c r="F21" s="29">
        <f t="shared" si="12"/>
        <v>833.33333333333326</v>
      </c>
      <c r="G21" s="46">
        <f t="shared" si="13"/>
        <v>1.8</v>
      </c>
      <c r="I21" s="35">
        <f t="shared" si="14"/>
        <v>462.96296296296293</v>
      </c>
      <c r="K21" s="41">
        <f t="shared" si="15"/>
        <v>2.1600000000000005E-3</v>
      </c>
    </row>
    <row r="25" spans="2:11" ht="45" x14ac:dyDescent="0.6">
      <c r="C25" s="24" t="s">
        <v>35</v>
      </c>
    </row>
    <row r="26" spans="2:11" ht="93" x14ac:dyDescent="0.35">
      <c r="B26" s="124" t="s">
        <v>26</v>
      </c>
      <c r="C26" s="125"/>
      <c r="D26" s="126"/>
      <c r="E26" s="63" t="s">
        <v>9</v>
      </c>
      <c r="F26" s="64" t="s">
        <v>37</v>
      </c>
      <c r="G26" s="65" t="s">
        <v>38</v>
      </c>
      <c r="H26" s="66" t="s">
        <v>39</v>
      </c>
      <c r="I26" s="67" t="s">
        <v>8</v>
      </c>
      <c r="J26" s="68"/>
      <c r="K26" s="67" t="s">
        <v>33</v>
      </c>
    </row>
    <row r="27" spans="2:11" x14ac:dyDescent="0.35">
      <c r="B27" s="47" t="s">
        <v>34</v>
      </c>
      <c r="C27" s="48"/>
      <c r="D27" s="48"/>
      <c r="E27" s="52">
        <f>F27*G27</f>
        <v>1500</v>
      </c>
      <c r="F27" s="45">
        <v>1500</v>
      </c>
      <c r="G27" s="44">
        <v>1</v>
      </c>
      <c r="H27" s="21">
        <f>F27/G27</f>
        <v>1500</v>
      </c>
      <c r="I27" s="27">
        <v>1500</v>
      </c>
      <c r="K27" s="59">
        <f t="shared" ref="K27:K35" si="16">G27/F27</f>
        <v>6.6666666666666664E-4</v>
      </c>
    </row>
    <row r="28" spans="2:11" x14ac:dyDescent="0.35">
      <c r="B28" s="69" t="s">
        <v>40</v>
      </c>
      <c r="C28" s="70"/>
      <c r="D28" s="70"/>
      <c r="E28" s="71"/>
      <c r="F28" s="32">
        <f>G28*H27</f>
        <v>750</v>
      </c>
      <c r="G28" s="25">
        <v>0.5</v>
      </c>
      <c r="H28" s="21">
        <f>F28/G28</f>
        <v>1500</v>
      </c>
      <c r="I28" s="28">
        <f t="shared" ref="I28:I31" si="17">F28/G28</f>
        <v>1500</v>
      </c>
      <c r="K28" s="38">
        <f t="shared" si="16"/>
        <v>6.6666666666666664E-4</v>
      </c>
    </row>
    <row r="29" spans="2:11" x14ac:dyDescent="0.35">
      <c r="B29" s="53" t="s">
        <v>36</v>
      </c>
      <c r="C29" s="54"/>
      <c r="D29" s="54"/>
      <c r="E29" s="55">
        <f>F29*G29</f>
        <v>3375</v>
      </c>
      <c r="F29" s="56">
        <f>SUM(F27:F28)</f>
        <v>2250</v>
      </c>
      <c r="G29" s="57">
        <f>SUM(G27:G28)</f>
        <v>1.5</v>
      </c>
      <c r="H29" s="61">
        <f>F29/G29</f>
        <v>1500</v>
      </c>
      <c r="I29" s="58">
        <f t="shared" si="17"/>
        <v>1500</v>
      </c>
      <c r="K29" s="60">
        <f t="shared" si="16"/>
        <v>6.6666666666666664E-4</v>
      </c>
    </row>
    <row r="30" spans="2:11" x14ac:dyDescent="0.35">
      <c r="H30" s="62"/>
      <c r="K30" s="37"/>
    </row>
    <row r="31" spans="2:11" x14ac:dyDescent="0.35">
      <c r="B31" s="69" t="s">
        <v>41</v>
      </c>
      <c r="C31" s="70"/>
      <c r="D31" s="70"/>
      <c r="E31" s="71"/>
      <c r="F31" s="29">
        <v>3000</v>
      </c>
      <c r="G31" s="26">
        <f>F31/H29</f>
        <v>2</v>
      </c>
      <c r="H31" s="21">
        <f>F31/G31</f>
        <v>1500</v>
      </c>
      <c r="I31" s="28">
        <f t="shared" si="17"/>
        <v>1500</v>
      </c>
      <c r="K31" s="38">
        <f t="shared" si="16"/>
        <v>6.6666666666666664E-4</v>
      </c>
    </row>
    <row r="32" spans="2:11" x14ac:dyDescent="0.35">
      <c r="B32" s="53" t="s">
        <v>36</v>
      </c>
      <c r="C32" s="54"/>
      <c r="D32" s="54"/>
      <c r="E32" s="55">
        <f>F32*G32</f>
        <v>18375</v>
      </c>
      <c r="F32" s="56">
        <f>SUM(F29:F31)</f>
        <v>5250</v>
      </c>
      <c r="G32" s="57">
        <f>SUM(G29:G31)</f>
        <v>3.5</v>
      </c>
      <c r="H32" s="61">
        <f>F32/G32</f>
        <v>1500</v>
      </c>
      <c r="I32" s="58">
        <f t="shared" ref="I32" si="18">F32/G32</f>
        <v>1500</v>
      </c>
      <c r="K32" s="60">
        <f t="shared" si="16"/>
        <v>6.6666666666666664E-4</v>
      </c>
    </row>
    <row r="33" spans="2:11" x14ac:dyDescent="0.35">
      <c r="H33" s="62"/>
      <c r="K33" s="37"/>
    </row>
    <row r="34" spans="2:11" x14ac:dyDescent="0.35">
      <c r="B34" s="72" t="s">
        <v>42</v>
      </c>
      <c r="C34" s="73"/>
      <c r="D34" s="73"/>
      <c r="E34" s="74"/>
      <c r="F34" s="32">
        <f>G34*H32</f>
        <v>-1125</v>
      </c>
      <c r="G34" s="25">
        <v>-0.75</v>
      </c>
      <c r="H34" s="21">
        <f>F34/G34</f>
        <v>1500</v>
      </c>
      <c r="I34" s="28">
        <f t="shared" ref="I34:I35" si="19">F34/G34</f>
        <v>1500</v>
      </c>
      <c r="K34" s="38">
        <f t="shared" si="16"/>
        <v>6.6666666666666664E-4</v>
      </c>
    </row>
    <row r="35" spans="2:11" x14ac:dyDescent="0.35">
      <c r="B35" s="53" t="s">
        <v>43</v>
      </c>
      <c r="C35" s="54"/>
      <c r="D35" s="54"/>
      <c r="E35" s="55">
        <f>F35*G35</f>
        <v>11343.75</v>
      </c>
      <c r="F35" s="56">
        <f>SUM(F32:F34)</f>
        <v>4125</v>
      </c>
      <c r="G35" s="57">
        <f>SUM(G32:G34)</f>
        <v>2.75</v>
      </c>
      <c r="H35" s="61">
        <f>F35/G35</f>
        <v>1500</v>
      </c>
      <c r="I35" s="58">
        <f t="shared" si="19"/>
        <v>1500</v>
      </c>
      <c r="K35" s="60">
        <f t="shared" si="16"/>
        <v>6.6666666666666664E-4</v>
      </c>
    </row>
  </sheetData>
  <mergeCells count="1">
    <mergeCell ref="B26:D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G37"/>
  <sheetViews>
    <sheetView showGridLines="0" topLeftCell="A19" workbookViewId="0">
      <selection activeCell="G34" sqref="G34"/>
    </sheetView>
  </sheetViews>
  <sheetFormatPr defaultColWidth="12.7109375" defaultRowHeight="12.75" x14ac:dyDescent="0.2"/>
  <cols>
    <col min="2" max="2" width="56.140625" customWidth="1"/>
    <col min="3" max="3" width="29" customWidth="1"/>
    <col min="4" max="4" width="21.42578125" customWidth="1"/>
    <col min="5" max="5" width="18.28515625" customWidth="1"/>
    <col min="7" max="7" width="31" bestFit="1" customWidth="1"/>
  </cols>
  <sheetData>
    <row r="2" spans="2:7" ht="44.25" x14ac:dyDescent="0.55000000000000004">
      <c r="B2" s="7" t="s">
        <v>12</v>
      </c>
    </row>
    <row r="3" spans="2:7" ht="23.25" x14ac:dyDescent="0.35">
      <c r="B3" s="8"/>
      <c r="D3" s="8"/>
      <c r="E3" s="8"/>
      <c r="F3" s="8"/>
      <c r="G3" s="8"/>
    </row>
    <row r="4" spans="2:7" ht="23.25" x14ac:dyDescent="0.35">
      <c r="B4" s="23" t="s">
        <v>44</v>
      </c>
      <c r="D4" s="8"/>
      <c r="E4" s="8"/>
      <c r="F4" s="8"/>
      <c r="G4" s="8"/>
    </row>
    <row r="5" spans="2:7" ht="23.25" x14ac:dyDescent="0.35">
      <c r="B5" s="8" t="s">
        <v>13</v>
      </c>
      <c r="D5" s="8"/>
      <c r="E5" s="8"/>
      <c r="F5" s="8"/>
      <c r="G5" s="8"/>
    </row>
    <row r="6" spans="2:7" ht="23.25" x14ac:dyDescent="0.35">
      <c r="B6" s="8" t="s">
        <v>14</v>
      </c>
      <c r="D6" s="8"/>
      <c r="E6" s="8"/>
      <c r="F6" s="8"/>
      <c r="G6" s="8"/>
    </row>
    <row r="7" spans="2:7" ht="23.25" x14ac:dyDescent="0.35">
      <c r="C7" s="8"/>
      <c r="D7" s="8"/>
      <c r="E7" s="8"/>
      <c r="F7" s="8"/>
      <c r="G7" s="8"/>
    </row>
    <row r="8" spans="2:7" ht="23.25" x14ac:dyDescent="0.35">
      <c r="C8" s="19" t="s">
        <v>6</v>
      </c>
      <c r="D8" s="81">
        <v>10</v>
      </c>
      <c r="E8" s="8"/>
      <c r="F8" s="8"/>
      <c r="G8" s="8"/>
    </row>
    <row r="9" spans="2:7" ht="23.25" x14ac:dyDescent="0.35">
      <c r="C9" s="19" t="s">
        <v>45</v>
      </c>
      <c r="D9" s="80">
        <v>3.0000000000000001E-3</v>
      </c>
      <c r="E9" s="8"/>
      <c r="F9" s="8"/>
      <c r="G9" s="8"/>
    </row>
    <row r="10" spans="2:7" ht="23.25" x14ac:dyDescent="0.35">
      <c r="C10" s="19" t="s">
        <v>46</v>
      </c>
      <c r="D10" s="79">
        <f>D8*(1-D9)</f>
        <v>9.9700000000000006</v>
      </c>
      <c r="E10" s="8"/>
      <c r="F10" s="8"/>
      <c r="G10" s="8"/>
    </row>
    <row r="11" spans="2:7" ht="23.25" x14ac:dyDescent="0.35">
      <c r="C11" s="8"/>
      <c r="D11" s="8"/>
      <c r="E11" s="8"/>
      <c r="F11" s="8"/>
      <c r="G11" s="8"/>
    </row>
    <row r="12" spans="2:7" ht="23.25" x14ac:dyDescent="0.35">
      <c r="C12" s="82" t="s">
        <v>9</v>
      </c>
      <c r="D12" s="83" t="s">
        <v>37</v>
      </c>
      <c r="E12" s="84" t="s">
        <v>38</v>
      </c>
      <c r="F12" s="8"/>
      <c r="G12" s="17" t="s">
        <v>8</v>
      </c>
    </row>
    <row r="13" spans="2:7" ht="23.25" x14ac:dyDescent="0.35">
      <c r="B13" s="19" t="s">
        <v>48</v>
      </c>
      <c r="C13" s="86">
        <f>D13*E13</f>
        <v>1500</v>
      </c>
      <c r="D13" s="89">
        <v>1500</v>
      </c>
      <c r="E13" s="88">
        <v>1</v>
      </c>
      <c r="G13" s="27">
        <f>D13/E13</f>
        <v>1500</v>
      </c>
    </row>
    <row r="15" spans="2:7" ht="23.25" x14ac:dyDescent="0.35">
      <c r="B15" s="19" t="s">
        <v>49</v>
      </c>
      <c r="C15" s="98">
        <f>C13</f>
        <v>1500</v>
      </c>
      <c r="D15" s="85">
        <f>D13+D10</f>
        <v>1509.97</v>
      </c>
      <c r="E15" s="91">
        <f>C15/D15</f>
        <v>0.9933972198123141</v>
      </c>
      <c r="G15" s="27">
        <f t="shared" ref="G15" si="0">D15/E15</f>
        <v>1520.0062672666668</v>
      </c>
    </row>
    <row r="17" spans="2:7" ht="23.25" x14ac:dyDescent="0.35">
      <c r="B17" s="92" t="s">
        <v>47</v>
      </c>
      <c r="C17" s="93"/>
      <c r="D17" s="94">
        <f>E17*G17</f>
        <v>10</v>
      </c>
      <c r="E17" s="95">
        <f>E13-E15</f>
        <v>6.6027801876858971E-3</v>
      </c>
      <c r="G17" s="96">
        <f>D8/E17</f>
        <v>1514.5135406218544</v>
      </c>
    </row>
    <row r="19" spans="2:7" ht="46.5" x14ac:dyDescent="0.35">
      <c r="B19" s="99" t="s">
        <v>50</v>
      </c>
      <c r="C19" s="90">
        <f>D19*E19</f>
        <v>1500.0298019165944</v>
      </c>
      <c r="D19" s="101">
        <f>D13+D17</f>
        <v>1510</v>
      </c>
      <c r="E19" s="97">
        <f>E15</f>
        <v>0.9933972198123141</v>
      </c>
      <c r="G19" s="27">
        <f t="shared" ref="G19" si="1">D19/E19</f>
        <v>1520.0364666666667</v>
      </c>
    </row>
    <row r="20" spans="2:7" ht="23.25" x14ac:dyDescent="0.35">
      <c r="D20" s="75"/>
      <c r="E20" s="78"/>
      <c r="F20" s="8"/>
      <c r="G20" s="8"/>
    </row>
    <row r="21" spans="2:7" x14ac:dyDescent="0.2">
      <c r="E21" s="77"/>
    </row>
    <row r="22" spans="2:7" ht="23.25" x14ac:dyDescent="0.35">
      <c r="B22" s="23" t="s">
        <v>51</v>
      </c>
      <c r="D22" s="8"/>
      <c r="E22" s="8"/>
      <c r="F22" s="8"/>
      <c r="G22" s="8"/>
    </row>
    <row r="23" spans="2:7" ht="23.25" x14ac:dyDescent="0.35">
      <c r="B23" s="16" t="s">
        <v>52</v>
      </c>
      <c r="D23" s="8"/>
      <c r="E23" s="8"/>
      <c r="F23" s="8"/>
      <c r="G23" s="8"/>
    </row>
    <row r="24" spans="2:7" ht="23.25" x14ac:dyDescent="0.35">
      <c r="B24" s="8" t="s">
        <v>14</v>
      </c>
      <c r="D24" s="8"/>
      <c r="E24" s="8"/>
      <c r="F24" s="8"/>
      <c r="G24" s="8"/>
    </row>
    <row r="25" spans="2:7" ht="23.25" x14ac:dyDescent="0.35">
      <c r="C25" s="8"/>
      <c r="D25" s="8"/>
      <c r="E25" s="8"/>
      <c r="F25" s="8"/>
      <c r="G25" s="8"/>
    </row>
    <row r="26" spans="2:7" ht="23.25" x14ac:dyDescent="0.35">
      <c r="C26" s="19" t="s">
        <v>7</v>
      </c>
      <c r="D26" s="91">
        <v>0.01</v>
      </c>
      <c r="E26" s="8"/>
      <c r="F26" s="8"/>
      <c r="G26" s="8"/>
    </row>
    <row r="27" spans="2:7" ht="23.25" x14ac:dyDescent="0.35">
      <c r="C27" s="19" t="s">
        <v>45</v>
      </c>
      <c r="D27" s="80">
        <v>3.0000000000000001E-3</v>
      </c>
      <c r="E27" s="8"/>
      <c r="F27" s="8"/>
      <c r="G27" s="8"/>
    </row>
    <row r="28" spans="2:7" ht="23.25" x14ac:dyDescent="0.35">
      <c r="C28" s="19" t="s">
        <v>46</v>
      </c>
      <c r="D28" s="100">
        <f>D26*(1-D27)</f>
        <v>9.9699999999999997E-3</v>
      </c>
      <c r="E28" s="8"/>
      <c r="F28" s="8"/>
      <c r="G28" s="8"/>
    </row>
    <row r="29" spans="2:7" ht="23.25" x14ac:dyDescent="0.35">
      <c r="C29" s="8"/>
      <c r="D29" s="8"/>
      <c r="E29" s="8"/>
      <c r="F29" s="8"/>
      <c r="G29" s="8"/>
    </row>
    <row r="30" spans="2:7" ht="23.25" x14ac:dyDescent="0.35">
      <c r="C30" s="82" t="s">
        <v>9</v>
      </c>
      <c r="D30" s="83" t="s">
        <v>37</v>
      </c>
      <c r="E30" s="84" t="s">
        <v>38</v>
      </c>
      <c r="F30" s="8"/>
      <c r="G30" s="17" t="s">
        <v>8</v>
      </c>
    </row>
    <row r="31" spans="2:7" ht="23.25" x14ac:dyDescent="0.35">
      <c r="B31" s="19" t="s">
        <v>48</v>
      </c>
      <c r="C31" s="86">
        <f>D31*E31</f>
        <v>1500</v>
      </c>
      <c r="D31" s="89">
        <v>1500</v>
      </c>
      <c r="E31" s="88">
        <v>1</v>
      </c>
      <c r="G31" s="27">
        <f>D31/E31</f>
        <v>1500</v>
      </c>
    </row>
    <row r="33" spans="2:7" ht="23.25" x14ac:dyDescent="0.35">
      <c r="B33" s="19" t="s">
        <v>53</v>
      </c>
      <c r="C33" s="98">
        <f>C31</f>
        <v>1500</v>
      </c>
      <c r="D33" s="101">
        <f>C33/E33</f>
        <v>1485.1926294840441</v>
      </c>
      <c r="E33" s="97">
        <f>E31+D28</f>
        <v>1.00997</v>
      </c>
      <c r="G33" s="27">
        <f>D33/E33</f>
        <v>1470.5314311158193</v>
      </c>
    </row>
    <row r="35" spans="2:7" ht="23.25" x14ac:dyDescent="0.35">
      <c r="B35" s="92" t="s">
        <v>54</v>
      </c>
      <c r="C35" s="93"/>
      <c r="D35" s="94">
        <f>D31-D33</f>
        <v>14.807370515955881</v>
      </c>
      <c r="E35" s="95">
        <f>D35/G35</f>
        <v>0.01</v>
      </c>
      <c r="G35" s="96">
        <f>D35/D26</f>
        <v>1480.7370515955881</v>
      </c>
    </row>
    <row r="37" spans="2:7" ht="46.5" x14ac:dyDescent="0.35">
      <c r="B37" s="99" t="s">
        <v>50</v>
      </c>
      <c r="C37" s="90">
        <f>D37*E37</f>
        <v>1500.0445557788846</v>
      </c>
      <c r="D37" s="85">
        <f>D33</f>
        <v>1485.1926294840441</v>
      </c>
      <c r="E37" s="91">
        <f>E35+E31</f>
        <v>1.01</v>
      </c>
      <c r="G37" s="27">
        <f t="shared" ref="G37" si="2">D37/E37</f>
        <v>1470.4877519644001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46"/>
  <sheetViews>
    <sheetView showGridLines="0" zoomScale="110" zoomScaleNormal="110" workbookViewId="0">
      <selection activeCell="F7" sqref="F7"/>
    </sheetView>
  </sheetViews>
  <sheetFormatPr defaultColWidth="12.7109375" defaultRowHeight="12.75" x14ac:dyDescent="0.2"/>
  <cols>
    <col min="2" max="2" width="15.42578125" bestFit="1" customWidth="1"/>
    <col min="3" max="3" width="17.7109375" customWidth="1"/>
    <col min="4" max="4" width="17" customWidth="1"/>
    <col min="5" max="5" width="5.85546875" customWidth="1"/>
    <col min="6" max="6" width="18.85546875" customWidth="1"/>
    <col min="7" max="7" width="5.85546875" customWidth="1"/>
    <col min="8" max="8" width="20" customWidth="1"/>
    <col min="9" max="9" width="5.85546875" customWidth="1"/>
    <col min="10" max="10" width="26.140625" customWidth="1"/>
    <col min="11" max="11" width="5.85546875" customWidth="1"/>
    <col min="12" max="12" width="20.7109375" customWidth="1"/>
    <col min="13" max="13" width="5.85546875" customWidth="1"/>
  </cols>
  <sheetData>
    <row r="1" spans="1:14" x14ac:dyDescent="0.2">
      <c r="A1" s="10" t="s">
        <v>15</v>
      </c>
    </row>
    <row r="2" spans="1:14" ht="44.25" x14ac:dyDescent="0.55000000000000004">
      <c r="B2" s="7" t="s">
        <v>16</v>
      </c>
    </row>
    <row r="3" spans="1:14" ht="12.95" customHeight="1" x14ac:dyDescent="0.55000000000000004">
      <c r="B3" s="7"/>
    </row>
    <row r="4" spans="1:14" ht="69.75" x14ac:dyDescent="0.35">
      <c r="A4" s="8"/>
      <c r="B4" s="66" t="s">
        <v>9</v>
      </c>
      <c r="C4" s="103" t="s">
        <v>37</v>
      </c>
      <c r="D4" s="104" t="s">
        <v>38</v>
      </c>
      <c r="E4" s="105"/>
      <c r="F4" s="106" t="s">
        <v>17</v>
      </c>
      <c r="G4" s="105"/>
      <c r="H4" s="106" t="s">
        <v>18</v>
      </c>
      <c r="I4" s="105"/>
      <c r="J4" s="106" t="s">
        <v>19</v>
      </c>
      <c r="K4" s="105"/>
      <c r="L4" s="106" t="s">
        <v>20</v>
      </c>
      <c r="M4" s="8"/>
      <c r="N4" s="8"/>
    </row>
    <row r="5" spans="1:14" ht="23.25" x14ac:dyDescent="0.35">
      <c r="A5" s="8"/>
      <c r="B5" s="52">
        <f>C5*D5</f>
        <v>1500</v>
      </c>
      <c r="C5" s="45">
        <v>1500</v>
      </c>
      <c r="D5" s="87">
        <v>1</v>
      </c>
      <c r="E5" s="8"/>
      <c r="F5" s="102">
        <f>C5/D5</f>
        <v>1500</v>
      </c>
      <c r="G5" s="8"/>
      <c r="H5" s="102">
        <f>C5*2</f>
        <v>3000</v>
      </c>
      <c r="I5" s="8"/>
      <c r="J5" s="102">
        <f>1500+F5</f>
        <v>3000</v>
      </c>
      <c r="K5" s="8"/>
      <c r="L5" s="8"/>
      <c r="M5" s="8"/>
      <c r="N5" s="8"/>
    </row>
    <row r="6" spans="1:14" ht="23.25" x14ac:dyDescent="0.35">
      <c r="A6" s="8"/>
      <c r="B6" s="117"/>
      <c r="C6" s="11"/>
      <c r="D6" s="76"/>
      <c r="E6" s="8"/>
      <c r="F6" s="12"/>
      <c r="G6" s="8"/>
      <c r="H6" s="12"/>
      <c r="I6" s="8"/>
      <c r="J6" s="8"/>
      <c r="K6" s="8"/>
      <c r="L6" s="8"/>
      <c r="M6" s="8"/>
      <c r="N6" s="8"/>
    </row>
    <row r="7" spans="1:14" ht="23.25" x14ac:dyDescent="0.35">
      <c r="A7" s="8"/>
      <c r="B7" s="118">
        <v>1500</v>
      </c>
      <c r="C7" s="121">
        <f t="shared" ref="C7:C13" si="0">B7/D7</f>
        <v>6000</v>
      </c>
      <c r="D7" s="113">
        <v>0.25</v>
      </c>
      <c r="E7" s="8"/>
      <c r="F7" s="109">
        <f t="shared" ref="F7:F13" si="1">C7/D7</f>
        <v>24000</v>
      </c>
      <c r="G7" s="8"/>
      <c r="H7" s="109">
        <f t="shared" ref="H7:H13" si="2">C7*2</f>
        <v>12000</v>
      </c>
      <c r="I7" s="8"/>
      <c r="J7" s="109">
        <f t="shared" ref="J7:J13" si="3">1500+F7</f>
        <v>25500</v>
      </c>
      <c r="K7" s="8"/>
      <c r="L7" s="109">
        <f t="shared" ref="L7:L13" si="4">H7-J7</f>
        <v>-13500</v>
      </c>
      <c r="M7" s="8"/>
      <c r="N7" s="110">
        <f t="shared" ref="N7:N13" si="5">L7/J7</f>
        <v>-0.52941176470588236</v>
      </c>
    </row>
    <row r="8" spans="1:14" ht="23.25" x14ac:dyDescent="0.35">
      <c r="A8" s="8"/>
      <c r="B8" s="119">
        <v>1500</v>
      </c>
      <c r="C8" s="122">
        <f t="shared" si="0"/>
        <v>3000</v>
      </c>
      <c r="D8" s="114">
        <v>0.5</v>
      </c>
      <c r="E8" s="8"/>
      <c r="F8" s="111">
        <f t="shared" si="1"/>
        <v>6000</v>
      </c>
      <c r="G8" s="8"/>
      <c r="H8" s="111">
        <f t="shared" si="2"/>
        <v>6000</v>
      </c>
      <c r="I8" s="8"/>
      <c r="J8" s="111">
        <f t="shared" si="3"/>
        <v>7500</v>
      </c>
      <c r="K8" s="8"/>
      <c r="L8" s="111">
        <f t="shared" si="4"/>
        <v>-1500</v>
      </c>
      <c r="M8" s="8"/>
      <c r="N8" s="112">
        <f t="shared" si="5"/>
        <v>-0.2</v>
      </c>
    </row>
    <row r="9" spans="1:14" ht="23.25" x14ac:dyDescent="0.35">
      <c r="A9" s="8"/>
      <c r="B9" s="119">
        <v>1500</v>
      </c>
      <c r="C9" s="122">
        <f t="shared" si="0"/>
        <v>2250</v>
      </c>
      <c r="D9" s="115">
        <f>1/1.5</f>
        <v>0.66666666666666663</v>
      </c>
      <c r="E9" s="8"/>
      <c r="F9" s="111">
        <f t="shared" si="1"/>
        <v>3375</v>
      </c>
      <c r="G9" s="8"/>
      <c r="H9" s="111">
        <f t="shared" si="2"/>
        <v>4500</v>
      </c>
      <c r="I9" s="8"/>
      <c r="J9" s="111">
        <f t="shared" si="3"/>
        <v>4875</v>
      </c>
      <c r="K9" s="8"/>
      <c r="L9" s="111">
        <f t="shared" si="4"/>
        <v>-375</v>
      </c>
      <c r="M9" s="8"/>
      <c r="N9" s="112">
        <f t="shared" si="5"/>
        <v>-7.6923076923076927E-2</v>
      </c>
    </row>
    <row r="10" spans="1:14" ht="23.25" x14ac:dyDescent="0.35">
      <c r="A10" s="8"/>
      <c r="B10" s="120">
        <v>1500</v>
      </c>
      <c r="C10" s="123">
        <f t="shared" si="0"/>
        <v>1500</v>
      </c>
      <c r="D10" s="116">
        <v>1</v>
      </c>
      <c r="E10" s="8"/>
      <c r="F10" s="107">
        <f t="shared" si="1"/>
        <v>1500</v>
      </c>
      <c r="G10" s="8"/>
      <c r="H10" s="107">
        <f t="shared" si="2"/>
        <v>3000</v>
      </c>
      <c r="I10" s="8"/>
      <c r="J10" s="107">
        <f t="shared" si="3"/>
        <v>3000</v>
      </c>
      <c r="K10" s="8"/>
      <c r="L10" s="107">
        <f t="shared" si="4"/>
        <v>0</v>
      </c>
      <c r="M10" s="8"/>
      <c r="N10" s="108">
        <f t="shared" si="5"/>
        <v>0</v>
      </c>
    </row>
    <row r="11" spans="1:14" ht="23.25" x14ac:dyDescent="0.35">
      <c r="A11" s="8"/>
      <c r="B11" s="119">
        <v>1500</v>
      </c>
      <c r="C11" s="122">
        <f t="shared" si="0"/>
        <v>1000</v>
      </c>
      <c r="D11" s="114">
        <v>1.5</v>
      </c>
      <c r="E11" s="8"/>
      <c r="F11" s="111">
        <f t="shared" si="1"/>
        <v>666.66666666666663</v>
      </c>
      <c r="G11" s="8"/>
      <c r="H11" s="111">
        <f t="shared" si="2"/>
        <v>2000</v>
      </c>
      <c r="I11" s="8"/>
      <c r="J11" s="111">
        <f t="shared" si="3"/>
        <v>2166.6666666666665</v>
      </c>
      <c r="K11" s="8"/>
      <c r="L11" s="111">
        <f t="shared" si="4"/>
        <v>-166.66666666666652</v>
      </c>
      <c r="M11" s="8"/>
      <c r="N11" s="112">
        <f t="shared" si="5"/>
        <v>-7.6923076923076858E-2</v>
      </c>
    </row>
    <row r="12" spans="1:14" ht="23.25" x14ac:dyDescent="0.35">
      <c r="A12" s="8"/>
      <c r="B12" s="119">
        <v>1500</v>
      </c>
      <c r="C12" s="122">
        <f t="shared" si="0"/>
        <v>750</v>
      </c>
      <c r="D12" s="114">
        <v>2</v>
      </c>
      <c r="E12" s="8"/>
      <c r="F12" s="111">
        <f t="shared" si="1"/>
        <v>375</v>
      </c>
      <c r="G12" s="8"/>
      <c r="H12" s="111">
        <f t="shared" si="2"/>
        <v>1500</v>
      </c>
      <c r="I12" s="8"/>
      <c r="J12" s="111">
        <f t="shared" si="3"/>
        <v>1875</v>
      </c>
      <c r="K12" s="8"/>
      <c r="L12" s="111">
        <f t="shared" si="4"/>
        <v>-375</v>
      </c>
      <c r="M12" s="8"/>
      <c r="N12" s="112">
        <f t="shared" si="5"/>
        <v>-0.2</v>
      </c>
    </row>
    <row r="13" spans="1:14" ht="23.25" x14ac:dyDescent="0.35">
      <c r="A13" s="8"/>
      <c r="B13" s="119">
        <v>1500</v>
      </c>
      <c r="C13" s="122">
        <f t="shared" si="0"/>
        <v>375</v>
      </c>
      <c r="D13" s="114">
        <v>4</v>
      </c>
      <c r="E13" s="8"/>
      <c r="F13" s="111">
        <f t="shared" si="1"/>
        <v>93.75</v>
      </c>
      <c r="G13" s="8"/>
      <c r="H13" s="111">
        <f t="shared" si="2"/>
        <v>750</v>
      </c>
      <c r="I13" s="8"/>
      <c r="J13" s="111">
        <f t="shared" si="3"/>
        <v>1593.75</v>
      </c>
      <c r="K13" s="8"/>
      <c r="L13" s="111">
        <f t="shared" si="4"/>
        <v>-843.75</v>
      </c>
      <c r="M13" s="8"/>
      <c r="N13" s="112">
        <f t="shared" si="5"/>
        <v>-0.52941176470588236</v>
      </c>
    </row>
    <row r="14" spans="1:14" ht="23.25" x14ac:dyDescent="0.3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 ht="23.25" x14ac:dyDescent="0.35">
      <c r="A15" s="8"/>
      <c r="B15" s="9" t="s">
        <v>21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 ht="23.25" x14ac:dyDescent="0.35">
      <c r="A16" s="8"/>
      <c r="B16" s="9" t="s">
        <v>22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ht="23.25" x14ac:dyDescent="0.35">
      <c r="A17" s="8"/>
      <c r="B17" s="9" t="s">
        <v>23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ht="23.25" x14ac:dyDescent="0.35">
      <c r="A18" s="8"/>
      <c r="B18" s="9" t="s">
        <v>24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ht="23.25" x14ac:dyDescent="0.35">
      <c r="A19" s="8"/>
      <c r="B19" s="9" t="s">
        <v>25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ht="23.25" x14ac:dyDescent="0.3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 ht="23.25" x14ac:dyDescent="0.3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ht="23.25" x14ac:dyDescent="0.3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ht="23.25" x14ac:dyDescent="0.3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ht="23.25" x14ac:dyDescent="0.3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ht="23.25" x14ac:dyDescent="0.3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ht="23.25" x14ac:dyDescent="0.3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ht="23.25" x14ac:dyDescent="0.3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ht="23.25" x14ac:dyDescent="0.3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 ht="23.25" x14ac:dyDescent="0.3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ht="23.25" x14ac:dyDescent="0.3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ht="23.25" x14ac:dyDescent="0.3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ht="23.25" x14ac:dyDescent="0.3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ht="23.25" x14ac:dyDescent="0.3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ht="23.25" x14ac:dyDescent="0.3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ht="23.25" x14ac:dyDescent="0.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ht="23.25" x14ac:dyDescent="0.3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ht="23.25" x14ac:dyDescent="0.3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ht="23.25" x14ac:dyDescent="0.3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ht="23.25" x14ac:dyDescent="0.3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ht="23.25" x14ac:dyDescent="0.3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ht="23.25" x14ac:dyDescent="0.3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ht="23.25" x14ac:dyDescent="0.3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ht="23.25" x14ac:dyDescent="0.3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ht="23.25" x14ac:dyDescent="0.3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ht="23.25" x14ac:dyDescent="0.3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ht="23.25" x14ac:dyDescent="0.3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G37"/>
  <sheetViews>
    <sheetView showGridLines="0" tabSelected="1" topLeftCell="A30" workbookViewId="0">
      <selection activeCell="E26" sqref="E26"/>
    </sheetView>
  </sheetViews>
  <sheetFormatPr defaultColWidth="12.7109375" defaultRowHeight="12.75" x14ac:dyDescent="0.2"/>
  <cols>
    <col min="2" max="2" width="56.140625" customWidth="1"/>
    <col min="3" max="3" width="29" customWidth="1"/>
    <col min="4" max="4" width="27.28515625" customWidth="1"/>
    <col min="5" max="5" width="34.5703125" customWidth="1"/>
    <col min="7" max="7" width="31" bestFit="1" customWidth="1"/>
  </cols>
  <sheetData>
    <row r="2" spans="2:7" ht="44.25" x14ac:dyDescent="0.55000000000000004">
      <c r="B2" s="7" t="s">
        <v>12</v>
      </c>
    </row>
    <row r="3" spans="2:7" ht="23.25" x14ac:dyDescent="0.35">
      <c r="B3" s="8"/>
      <c r="D3" s="8"/>
      <c r="E3" s="8"/>
      <c r="F3" s="8"/>
      <c r="G3" s="8"/>
    </row>
    <row r="4" spans="2:7" ht="23.25" x14ac:dyDescent="0.35">
      <c r="B4" s="23" t="s">
        <v>44</v>
      </c>
      <c r="D4" s="8"/>
      <c r="E4" s="8"/>
      <c r="F4" s="8"/>
      <c r="G4" s="8"/>
    </row>
    <row r="5" spans="2:7" ht="23.25" x14ac:dyDescent="0.35">
      <c r="B5" s="8" t="s">
        <v>13</v>
      </c>
      <c r="D5" s="8"/>
      <c r="E5" s="8"/>
      <c r="F5" s="8"/>
      <c r="G5" s="8"/>
    </row>
    <row r="6" spans="2:7" ht="23.25" x14ac:dyDescent="0.35">
      <c r="B6" s="8" t="s">
        <v>14</v>
      </c>
      <c r="D6" s="8"/>
      <c r="E6" s="8"/>
      <c r="F6" s="8"/>
      <c r="G6" s="8"/>
    </row>
    <row r="7" spans="2:7" ht="23.25" x14ac:dyDescent="0.35">
      <c r="C7" s="8"/>
      <c r="D7" s="8"/>
      <c r="E7" s="8"/>
      <c r="F7" s="8"/>
      <c r="G7" s="8"/>
    </row>
    <row r="8" spans="2:7" ht="23.25" x14ac:dyDescent="0.35">
      <c r="C8" s="19" t="s">
        <v>56</v>
      </c>
      <c r="D8" s="81">
        <v>0.5</v>
      </c>
      <c r="E8" s="8"/>
      <c r="F8" s="8"/>
      <c r="G8" s="8"/>
    </row>
    <row r="9" spans="2:7" ht="23.25" x14ac:dyDescent="0.35">
      <c r="C9" s="19" t="s">
        <v>45</v>
      </c>
      <c r="D9" s="80">
        <v>3.0000000000000001E-3</v>
      </c>
      <c r="E9" s="8"/>
      <c r="F9" s="8"/>
      <c r="G9" s="8"/>
    </row>
    <row r="10" spans="2:7" ht="23.25" x14ac:dyDescent="0.35">
      <c r="C10" s="19" t="s">
        <v>57</v>
      </c>
      <c r="D10" s="127">
        <f>D8*(1-D9)</f>
        <v>0.4985</v>
      </c>
      <c r="E10" s="8"/>
      <c r="F10" s="8"/>
      <c r="G10" s="8"/>
    </row>
    <row r="11" spans="2:7" ht="23.25" x14ac:dyDescent="0.35">
      <c r="C11" s="8"/>
      <c r="D11" s="8"/>
      <c r="E11" s="8"/>
      <c r="F11" s="8"/>
      <c r="G11" s="8"/>
    </row>
    <row r="12" spans="2:7" ht="23.25" x14ac:dyDescent="0.35">
      <c r="C12" s="82" t="s">
        <v>9</v>
      </c>
      <c r="D12" s="83" t="s">
        <v>56</v>
      </c>
      <c r="E12" s="84" t="s">
        <v>55</v>
      </c>
      <c r="F12" s="8"/>
      <c r="G12" s="17" t="s">
        <v>8</v>
      </c>
    </row>
    <row r="13" spans="2:7" ht="23.25" x14ac:dyDescent="0.35">
      <c r="B13" s="19" t="s">
        <v>48</v>
      </c>
      <c r="C13" s="86">
        <f>D13*E13</f>
        <v>10</v>
      </c>
      <c r="D13" s="89">
        <v>1</v>
      </c>
      <c r="E13" s="88">
        <v>10</v>
      </c>
      <c r="G13" s="27">
        <f>D13/E13</f>
        <v>0.1</v>
      </c>
    </row>
    <row r="15" spans="2:7" ht="23.25" x14ac:dyDescent="0.35">
      <c r="B15" s="19" t="s">
        <v>49</v>
      </c>
      <c r="C15" s="98">
        <f>C13</f>
        <v>10</v>
      </c>
      <c r="D15" s="85">
        <f>D13+D10</f>
        <v>1.4984999999999999</v>
      </c>
      <c r="E15" s="129">
        <f>C15/D15</f>
        <v>6.6733400066733406</v>
      </c>
      <c r="G15" s="27">
        <f>D15/E15</f>
        <v>0.22455022499999996</v>
      </c>
    </row>
    <row r="16" spans="2:7" x14ac:dyDescent="0.2">
      <c r="E16" s="130"/>
    </row>
    <row r="17" spans="2:7" ht="23.25" x14ac:dyDescent="0.35">
      <c r="B17" s="92" t="s">
        <v>47</v>
      </c>
      <c r="C17" s="93"/>
      <c r="D17" s="94">
        <f>E17*G17</f>
        <v>0.5</v>
      </c>
      <c r="E17" s="132">
        <f>E13-E15</f>
        <v>3.3266599933266594</v>
      </c>
      <c r="G17" s="96">
        <f>D8/E17</f>
        <v>0.15030090270812441</v>
      </c>
    </row>
    <row r="18" spans="2:7" ht="22.5" customHeight="1" x14ac:dyDescent="0.2">
      <c r="E18" s="133"/>
    </row>
    <row r="19" spans="2:7" ht="46.5" x14ac:dyDescent="0.35">
      <c r="B19" s="99" t="s">
        <v>50</v>
      </c>
      <c r="C19" s="90">
        <f>D19*E19</f>
        <v>10.01001001001001</v>
      </c>
      <c r="D19" s="101">
        <f>D13+D17</f>
        <v>1.5</v>
      </c>
      <c r="E19" s="131">
        <f>E15</f>
        <v>6.6733400066733406</v>
      </c>
      <c r="G19" s="27">
        <f t="shared" ref="G19" si="0">D19/E19</f>
        <v>0.22477499999999997</v>
      </c>
    </row>
    <row r="20" spans="2:7" ht="23.25" x14ac:dyDescent="0.35">
      <c r="D20" s="75"/>
      <c r="E20" s="78"/>
      <c r="F20" s="8"/>
      <c r="G20" s="8"/>
    </row>
    <row r="21" spans="2:7" x14ac:dyDescent="0.2">
      <c r="E21" s="77"/>
    </row>
    <row r="22" spans="2:7" ht="23.25" x14ac:dyDescent="0.35">
      <c r="B22" s="23" t="s">
        <v>51</v>
      </c>
      <c r="D22" s="8"/>
      <c r="E22" s="8"/>
      <c r="F22" s="8"/>
      <c r="G22" s="8"/>
    </row>
    <row r="23" spans="2:7" ht="23.25" x14ac:dyDescent="0.35">
      <c r="B23" s="16" t="s">
        <v>52</v>
      </c>
      <c r="D23" s="8"/>
      <c r="E23" s="8"/>
      <c r="F23" s="8"/>
      <c r="G23" s="8"/>
    </row>
    <row r="24" spans="2:7" ht="23.25" x14ac:dyDescent="0.35">
      <c r="B24" s="8" t="s">
        <v>14</v>
      </c>
      <c r="D24" s="8"/>
      <c r="E24" s="8"/>
      <c r="F24" s="8"/>
      <c r="G24" s="8"/>
    </row>
    <row r="25" spans="2:7" ht="23.25" x14ac:dyDescent="0.35">
      <c r="C25" s="8"/>
      <c r="D25" s="8" t="s">
        <v>58</v>
      </c>
      <c r="E25" s="8"/>
      <c r="F25" s="8"/>
      <c r="G25" s="8"/>
    </row>
    <row r="26" spans="2:7" ht="23.25" x14ac:dyDescent="0.35">
      <c r="C26" s="19" t="s">
        <v>55</v>
      </c>
      <c r="D26" s="91">
        <v>3.3266599933266501</v>
      </c>
      <c r="E26" s="8"/>
      <c r="F26" s="8"/>
      <c r="G26" s="8"/>
    </row>
    <row r="27" spans="2:7" ht="23.25" x14ac:dyDescent="0.35">
      <c r="C27" s="19" t="s">
        <v>45</v>
      </c>
      <c r="D27" s="80">
        <v>3.0000000000000001E-3</v>
      </c>
      <c r="E27" s="8"/>
      <c r="F27" s="8"/>
      <c r="G27" s="8"/>
    </row>
    <row r="28" spans="2:7" ht="23.25" x14ac:dyDescent="0.35">
      <c r="C28" s="19" t="s">
        <v>46</v>
      </c>
      <c r="D28" s="100">
        <f>D26*(1-D27)</f>
        <v>3.3166800133466703</v>
      </c>
      <c r="E28" s="8"/>
      <c r="F28" s="8"/>
      <c r="G28" s="8"/>
    </row>
    <row r="29" spans="2:7" ht="23.25" x14ac:dyDescent="0.35">
      <c r="C29" s="8"/>
      <c r="D29" s="8"/>
      <c r="E29" s="8"/>
      <c r="F29" s="8"/>
      <c r="G29" s="8"/>
    </row>
    <row r="30" spans="2:7" ht="23.25" x14ac:dyDescent="0.35">
      <c r="C30" s="82" t="s">
        <v>9</v>
      </c>
      <c r="D30" s="83" t="s">
        <v>56</v>
      </c>
      <c r="E30" s="84" t="s">
        <v>55</v>
      </c>
      <c r="F30" s="8"/>
      <c r="G30" s="17" t="s">
        <v>8</v>
      </c>
    </row>
    <row r="31" spans="2:7" ht="23.25" x14ac:dyDescent="0.35">
      <c r="B31" s="19" t="s">
        <v>48</v>
      </c>
      <c r="C31" s="86">
        <f>D31*E31</f>
        <v>10.01001001001001</v>
      </c>
      <c r="D31" s="89">
        <f>D19</f>
        <v>1.5</v>
      </c>
      <c r="E31" s="88">
        <f>E19</f>
        <v>6.6733400066733406</v>
      </c>
      <c r="G31" s="27">
        <f>D31/E31</f>
        <v>0.22477499999999997</v>
      </c>
    </row>
    <row r="33" spans="2:7" ht="23.25" x14ac:dyDescent="0.35">
      <c r="B33" s="19" t="s">
        <v>53</v>
      </c>
      <c r="C33" s="98">
        <f>C31</f>
        <v>10.01001001001001</v>
      </c>
      <c r="D33" s="101">
        <f>C33/E33</f>
        <v>1.0020009959889908</v>
      </c>
      <c r="E33" s="97">
        <f>E31+D28</f>
        <v>9.9900200200200118</v>
      </c>
      <c r="G33" s="27">
        <f>D33/E33</f>
        <v>0.10030019899669668</v>
      </c>
    </row>
    <row r="35" spans="2:7" ht="23.25" x14ac:dyDescent="0.35">
      <c r="B35" s="92" t="s">
        <v>54</v>
      </c>
      <c r="C35" s="93"/>
      <c r="D35" s="94">
        <f>D31-D33</f>
        <v>0.49799900401100916</v>
      </c>
      <c r="E35" s="95">
        <f>D35/G35</f>
        <v>3.3266599933266501</v>
      </c>
      <c r="G35" s="96">
        <f>D35/D26</f>
        <v>0.14969939970120349</v>
      </c>
    </row>
    <row r="37" spans="2:7" ht="46.5" x14ac:dyDescent="0.35">
      <c r="B37" s="99" t="s">
        <v>50</v>
      </c>
      <c r="C37" s="90">
        <f>D37*E37</f>
        <v>10.020009959889899</v>
      </c>
      <c r="D37" s="134">
        <f>D33</f>
        <v>1.0020009959889908</v>
      </c>
      <c r="E37" s="128">
        <f>E35+E31</f>
        <v>9.9999999999999911</v>
      </c>
      <c r="G37" s="27">
        <f t="shared" ref="G37" si="1">D37/E37</f>
        <v>0.10020009959889917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Order Book</vt:lpstr>
      <vt:lpstr>Uniswap V2 - Preço</vt:lpstr>
      <vt:lpstr>Uniswap V2 - Taxas</vt:lpstr>
      <vt:lpstr>Uniswap V2 - LP e IL</vt:lpstr>
      <vt:lpstr>Uniswap V2 - Taxas (teste)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Ademar Arvati Filho</cp:lastModifiedBy>
  <dcterms:modified xsi:type="dcterms:W3CDTF">2022-08-30T18:32:01Z</dcterms:modified>
</cp:coreProperties>
</file>