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Working\Documents\Training\BootCamp\SEBC\resources\tools\"/>
    </mc:Choice>
  </mc:AlternateContent>
  <bookViews>
    <workbookView xWindow="-1260" yWindow="-30540" windowWidth="23700" windowHeight="21864"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2" l="1"/>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<sst xmlns="http://schemas.openxmlformats.org/spreadsheetml/2006/main" count="213" uniqueCount="170">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</sst>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92862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topLeftCell="A2" workbookViewId="0">
      <selection activeCell="E30" sqref="E30"/>
    </sheetView>
  </sheetViews>
  <sheetFormatPr defaultColWidth="11.19921875" defaultRowHeight="15.6" x14ac:dyDescent="0.3"/>
  <cols>
    <col min="6" max="6" width="12.19921875" customWidth="1"/>
  </cols>
  <sheetData>
    <row r="1" spans="1:8" s="7" customFormat="1" ht="55.05" customHeight="1" x14ac:dyDescent="0.3">
      <c r="A1" s="15"/>
      <c r="B1" s="15"/>
      <c r="C1" s="15"/>
      <c r="D1" s="15"/>
      <c r="E1" s="15"/>
      <c r="F1" s="15"/>
      <c r="G1" s="15"/>
    </row>
    <row r="2" spans="1:8" ht="46.2" x14ac:dyDescent="0.85">
      <c r="A2" s="23" t="s">
        <v>13</v>
      </c>
      <c r="B2" s="23"/>
      <c r="C2" s="23"/>
      <c r="D2" s="23"/>
      <c r="E2" s="23"/>
      <c r="F2" s="23"/>
      <c r="G2" s="23"/>
    </row>
    <row r="4" spans="1:8" ht="31.2" x14ac:dyDescent="0.6">
      <c r="A4" s="22" t="s">
        <v>12</v>
      </c>
      <c r="B4" s="22"/>
      <c r="C4" s="22"/>
      <c r="D4" s="22"/>
      <c r="E4" s="22"/>
      <c r="F4" s="22"/>
      <c r="G4" s="22"/>
    </row>
    <row r="5" spans="1:8" ht="82.05" customHeight="1" x14ac:dyDescent="0.3">
      <c r="A5" s="19" t="s">
        <v>0</v>
      </c>
      <c r="B5" s="19"/>
      <c r="C5" s="19"/>
      <c r="D5" s="19"/>
      <c r="E5" s="19"/>
      <c r="F5" s="19"/>
      <c r="G5" s="19"/>
      <c r="H5" s="19"/>
    </row>
    <row r="6" spans="1:8" x14ac:dyDescent="0.3">
      <c r="A6" s="1"/>
    </row>
    <row r="7" spans="1:8" ht="18" x14ac:dyDescent="0.35">
      <c r="A7" s="20" t="s">
        <v>1</v>
      </c>
      <c r="B7" s="20"/>
      <c r="C7" s="20"/>
      <c r="D7" s="2" t="s">
        <v>2</v>
      </c>
      <c r="E7" s="24" t="s">
        <v>3</v>
      </c>
      <c r="F7" s="24"/>
      <c r="G7" s="24"/>
      <c r="H7" s="24"/>
    </row>
    <row r="8" spans="1:8" x14ac:dyDescent="0.3">
      <c r="A8" s="17" t="s">
        <v>4</v>
      </c>
      <c r="B8" s="17"/>
      <c r="C8" s="17"/>
      <c r="D8" s="9">
        <v>128</v>
      </c>
      <c r="E8" s="17" t="s">
        <v>8</v>
      </c>
      <c r="F8" s="17"/>
      <c r="G8" s="17"/>
      <c r="H8" s="17"/>
    </row>
    <row r="9" spans="1:8" x14ac:dyDescent="0.3">
      <c r="A9" s="17" t="s">
        <v>5</v>
      </c>
      <c r="B9" s="17"/>
      <c r="C9" s="17"/>
      <c r="D9" s="9">
        <v>20</v>
      </c>
      <c r="E9" s="17" t="s">
        <v>9</v>
      </c>
      <c r="F9" s="17"/>
      <c r="G9" s="17"/>
      <c r="H9" s="17"/>
    </row>
    <row r="10" spans="1:8" x14ac:dyDescent="0.3">
      <c r="A10" s="17" t="s">
        <v>6</v>
      </c>
      <c r="B10" s="17"/>
      <c r="C10" s="17"/>
      <c r="D10" s="9">
        <v>12</v>
      </c>
      <c r="E10" s="17" t="s">
        <v>10</v>
      </c>
      <c r="F10" s="17"/>
      <c r="G10" s="17"/>
      <c r="H10" s="17"/>
    </row>
    <row r="11" spans="1:8" x14ac:dyDescent="0.3">
      <c r="A11" s="17" t="s">
        <v>7</v>
      </c>
      <c r="B11" s="17"/>
      <c r="C11" s="17"/>
      <c r="D11" s="9">
        <v>10</v>
      </c>
      <c r="E11" s="17" t="s">
        <v>11</v>
      </c>
      <c r="F11" s="17"/>
      <c r="G11" s="17"/>
      <c r="H11" s="17"/>
    </row>
    <row r="13" spans="1:8" x14ac:dyDescent="0.3">
      <c r="A13" s="21" t="s">
        <v>14</v>
      </c>
      <c r="B13" s="21"/>
      <c r="C13" s="21"/>
      <c r="D13" s="21"/>
      <c r="E13" s="21"/>
      <c r="F13" s="21"/>
      <c r="G13" s="21"/>
      <c r="H13" s="21"/>
    </row>
    <row r="14" spans="1:8" x14ac:dyDescent="0.3">
      <c r="A14" s="21"/>
      <c r="B14" s="21"/>
      <c r="C14" s="21"/>
      <c r="D14" s="21"/>
      <c r="E14" s="21"/>
      <c r="F14" s="21"/>
      <c r="G14" s="21"/>
      <c r="H14" s="21"/>
    </row>
    <row r="15" spans="1:8" ht="28.95" customHeight="1" x14ac:dyDescent="0.3">
      <c r="A15" s="21"/>
      <c r="B15" s="21"/>
      <c r="C15" s="21"/>
      <c r="D15" s="21"/>
      <c r="E15" s="21"/>
      <c r="F15" s="21"/>
      <c r="G15" s="21"/>
      <c r="H15" s="21"/>
    </row>
    <row r="16" spans="1:8" ht="79.05" customHeight="1" x14ac:dyDescent="0.3">
      <c r="A16" s="19" t="s">
        <v>166</v>
      </c>
      <c r="B16" s="19"/>
      <c r="C16" s="19"/>
      <c r="D16" s="19"/>
      <c r="E16" s="19"/>
      <c r="F16" s="19"/>
      <c r="G16" s="19"/>
      <c r="H16" s="19"/>
    </row>
    <row r="18" spans="1:7" ht="18" x14ac:dyDescent="0.35">
      <c r="A18" s="20" t="s">
        <v>15</v>
      </c>
      <c r="B18" s="20"/>
      <c r="C18" s="20"/>
      <c r="D18" s="2" t="s">
        <v>16</v>
      </c>
      <c r="E18" s="2" t="s">
        <v>17</v>
      </c>
      <c r="F18" s="2" t="s">
        <v>18</v>
      </c>
      <c r="G18" s="2" t="s">
        <v>19</v>
      </c>
    </row>
    <row r="19" spans="1:7" x14ac:dyDescent="0.3">
      <c r="A19" s="17" t="s">
        <v>20</v>
      </c>
      <c r="B19" s="17"/>
      <c r="C19" s="17"/>
      <c r="D19" t="s">
        <v>33</v>
      </c>
      <c r="E19" s="9">
        <v>1</v>
      </c>
      <c r="F19" s="9">
        <v>8192</v>
      </c>
      <c r="G19" t="s">
        <v>35</v>
      </c>
    </row>
    <row r="20" spans="1:7" x14ac:dyDescent="0.3">
      <c r="A20" s="17" t="s">
        <v>21</v>
      </c>
      <c r="B20" s="17"/>
      <c r="C20" s="17"/>
      <c r="D20" t="s">
        <v>33</v>
      </c>
      <c r="E20" s="9">
        <v>0</v>
      </c>
      <c r="F20" s="9">
        <v>8192</v>
      </c>
      <c r="G20" t="s">
        <v>36</v>
      </c>
    </row>
    <row r="21" spans="1:7" x14ac:dyDescent="0.3">
      <c r="A21" s="17" t="s">
        <v>22</v>
      </c>
      <c r="B21" s="17"/>
      <c r="C21" s="17"/>
      <c r="D21" t="s">
        <v>33</v>
      </c>
      <c r="E21" s="9">
        <v>1</v>
      </c>
      <c r="F21" s="9">
        <v>1024</v>
      </c>
      <c r="G21" t="s">
        <v>37</v>
      </c>
    </row>
    <row r="22" spans="1:7" x14ac:dyDescent="0.3">
      <c r="A22" s="17" t="s">
        <v>23</v>
      </c>
      <c r="B22" s="17"/>
      <c r="C22" s="17"/>
      <c r="D22" t="s">
        <v>33</v>
      </c>
      <c r="E22" s="9">
        <v>0</v>
      </c>
      <c r="F22" s="9">
        <v>0</v>
      </c>
      <c r="G22" t="s">
        <v>38</v>
      </c>
    </row>
    <row r="23" spans="1:7" x14ac:dyDescent="0.3">
      <c r="A23" s="17" t="s">
        <v>24</v>
      </c>
      <c r="B23" s="17"/>
      <c r="C23" s="17"/>
      <c r="D23" t="s">
        <v>34</v>
      </c>
      <c r="E23" s="9">
        <v>1</v>
      </c>
      <c r="F23" s="9">
        <v>1024</v>
      </c>
      <c r="G23" t="s">
        <v>39</v>
      </c>
    </row>
    <row r="24" spans="1:7" x14ac:dyDescent="0.3">
      <c r="A24" s="17" t="s">
        <v>25</v>
      </c>
      <c r="B24" s="17"/>
      <c r="C24" s="17"/>
      <c r="D24" t="s">
        <v>34</v>
      </c>
      <c r="E24" s="9">
        <v>0</v>
      </c>
      <c r="F24" s="9">
        <v>0</v>
      </c>
      <c r="G24" t="s">
        <v>43</v>
      </c>
    </row>
    <row r="25" spans="1:7" x14ac:dyDescent="0.3">
      <c r="A25" s="17" t="s">
        <v>26</v>
      </c>
      <c r="B25" s="17"/>
      <c r="C25" s="17"/>
      <c r="D25" t="s">
        <v>34</v>
      </c>
      <c r="E25" s="9">
        <v>0</v>
      </c>
      <c r="F25" s="9">
        <v>0</v>
      </c>
      <c r="G25" t="s">
        <v>44</v>
      </c>
    </row>
    <row r="26" spans="1:7" x14ac:dyDescent="0.3">
      <c r="A26" s="17" t="s">
        <v>27</v>
      </c>
      <c r="B26" s="17"/>
      <c r="C26" s="17"/>
      <c r="D26" t="s">
        <v>34</v>
      </c>
      <c r="E26" s="9">
        <v>0</v>
      </c>
      <c r="F26" s="9">
        <v>0</v>
      </c>
      <c r="G26" t="s">
        <v>45</v>
      </c>
    </row>
    <row r="27" spans="1:7" x14ac:dyDescent="0.3">
      <c r="A27" s="17" t="s">
        <v>28</v>
      </c>
      <c r="B27" s="17"/>
      <c r="C27" s="17"/>
      <c r="D27" t="s">
        <v>34</v>
      </c>
      <c r="E27" s="9">
        <v>1</v>
      </c>
      <c r="F27" s="9">
        <v>1024</v>
      </c>
      <c r="G27" t="s">
        <v>46</v>
      </c>
    </row>
    <row r="28" spans="1:7" x14ac:dyDescent="0.3">
      <c r="A28" s="18" t="s">
        <v>29</v>
      </c>
      <c r="B28" s="18"/>
      <c r="C28" s="18"/>
      <c r="D28" s="11"/>
      <c r="E28" s="11">
        <f>WorkerHostCPU-SUM(E19:E27)</f>
        <v>16</v>
      </c>
      <c r="F28" s="11">
        <f>(WorkerHostRAM*1024)-SUM(F19:F27)</f>
        <v>111616</v>
      </c>
    </row>
    <row r="29" spans="1:7" x14ac:dyDescent="0.3">
      <c r="A29" s="17" t="s">
        <v>30</v>
      </c>
      <c r="B29" s="17"/>
      <c r="C29" s="17"/>
      <c r="E29" s="9">
        <v>1</v>
      </c>
      <c r="G29" t="s">
        <v>76</v>
      </c>
    </row>
    <row r="30" spans="1:7" x14ac:dyDescent="0.3">
      <c r="A30" s="17" t="s">
        <v>31</v>
      </c>
      <c r="B30" s="17"/>
      <c r="C30" s="17"/>
      <c r="E30">
        <f>E29*E28</f>
        <v>16</v>
      </c>
      <c r="G30" t="s">
        <v>54</v>
      </c>
    </row>
    <row r="31" spans="1:7" x14ac:dyDescent="0.3">
      <c r="A31" s="17" t="s">
        <v>32</v>
      </c>
      <c r="B31" s="17"/>
      <c r="C31" s="17"/>
      <c r="F31">
        <f>F28</f>
        <v>111616</v>
      </c>
      <c r="G31" t="s">
        <v>54</v>
      </c>
    </row>
    <row r="34" spans="1:8" ht="31.2" x14ac:dyDescent="0.6">
      <c r="A34" s="16" t="s">
        <v>40</v>
      </c>
      <c r="B34" s="16"/>
      <c r="C34" s="16"/>
      <c r="D34" s="16"/>
      <c r="E34" s="16"/>
      <c r="F34" s="16"/>
      <c r="G34" s="16"/>
      <c r="H34" s="10"/>
    </row>
    <row r="35" spans="1:8" ht="39" customHeight="1" x14ac:dyDescent="0.3">
      <c r="A35" s="19" t="s">
        <v>41</v>
      </c>
      <c r="B35" s="19"/>
      <c r="C35" s="19"/>
      <c r="D35" s="19"/>
      <c r="E35" s="19"/>
      <c r="F35" s="19"/>
      <c r="G35" s="19"/>
      <c r="H35" s="19"/>
    </row>
    <row r="37" spans="1:8" x14ac:dyDescent="0.3">
      <c r="D37" t="s">
        <v>2</v>
      </c>
    </row>
    <row r="38" spans="1:8" x14ac:dyDescent="0.3">
      <c r="A38" s="17" t="s">
        <v>42</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28" workbookViewId="0">
      <selection activeCell="F37" sqref="F37"/>
    </sheetView>
  </sheetViews>
  <sheetFormatPr defaultColWidth="11.19921875" defaultRowHeight="15.6" x14ac:dyDescent="0.3"/>
  <cols>
    <col min="4" max="4" width="24.296875" customWidth="1"/>
    <col min="5" max="5" width="13.296875" customWidth="1"/>
  </cols>
  <sheetData>
    <row r="1" spans="1:8" s="7" customFormat="1" ht="54" customHeight="1" x14ac:dyDescent="0.3">
      <c r="A1" s="15"/>
      <c r="B1" s="15"/>
      <c r="C1" s="15"/>
      <c r="D1" s="15"/>
      <c r="E1" s="15"/>
      <c r="F1" s="15"/>
    </row>
    <row r="2" spans="1:8" ht="46.95" customHeight="1" x14ac:dyDescent="0.85">
      <c r="A2" s="23" t="s">
        <v>104</v>
      </c>
      <c r="B2" s="23"/>
      <c r="C2" s="23"/>
      <c r="D2" s="23"/>
      <c r="E2" s="23"/>
      <c r="F2" s="23"/>
    </row>
    <row r="4" spans="1:8" ht="31.2" x14ac:dyDescent="0.6">
      <c r="A4" s="16" t="s">
        <v>47</v>
      </c>
      <c r="B4" s="16"/>
      <c r="C4" s="16"/>
      <c r="D4" s="16"/>
      <c r="E4" s="16"/>
      <c r="F4" s="16"/>
      <c r="G4" s="16"/>
    </row>
    <row r="5" spans="1:8" ht="40.950000000000003" customHeight="1" x14ac:dyDescent="0.3">
      <c r="A5" s="19" t="s">
        <v>51</v>
      </c>
      <c r="B5" s="19"/>
      <c r="C5" s="19"/>
      <c r="D5" s="19"/>
      <c r="E5" s="19"/>
      <c r="F5" s="19"/>
      <c r="G5" s="19"/>
      <c r="H5" s="19"/>
    </row>
    <row r="7" spans="1:8" ht="18" x14ac:dyDescent="0.35">
      <c r="A7" s="20" t="s">
        <v>63</v>
      </c>
      <c r="B7" s="20"/>
      <c r="C7" s="20"/>
      <c r="D7" s="20"/>
      <c r="E7" s="20"/>
      <c r="F7" s="2" t="s">
        <v>52</v>
      </c>
    </row>
    <row r="8" spans="1:8" x14ac:dyDescent="0.3">
      <c r="A8" s="25" t="s">
        <v>49</v>
      </c>
      <c r="B8" s="25"/>
      <c r="C8" s="25"/>
      <c r="D8" s="25"/>
      <c r="E8" s="25"/>
      <c r="F8">
        <f>HostAvailableVcore</f>
        <v>16</v>
      </c>
      <c r="G8" t="s">
        <v>53</v>
      </c>
    </row>
    <row r="9" spans="1:8" x14ac:dyDescent="0.3">
      <c r="A9" s="25" t="s">
        <v>50</v>
      </c>
      <c r="B9" s="25"/>
      <c r="C9" s="25"/>
      <c r="D9" s="25"/>
      <c r="E9" s="25"/>
      <c r="F9">
        <f>HostAvailableMemory</f>
        <v>111616</v>
      </c>
      <c r="G9" t="s">
        <v>53</v>
      </c>
    </row>
    <row r="11" spans="1:8" ht="31.2" x14ac:dyDescent="0.6">
      <c r="A11" s="16" t="s">
        <v>55</v>
      </c>
      <c r="B11" s="16"/>
      <c r="C11" s="16"/>
      <c r="D11" s="16"/>
      <c r="E11" s="16"/>
      <c r="F11" s="16"/>
      <c r="G11" s="16"/>
    </row>
    <row r="12" spans="1:8" ht="67.05" customHeight="1" x14ac:dyDescent="0.3">
      <c r="A12" s="19" t="s">
        <v>58</v>
      </c>
      <c r="B12" s="19"/>
      <c r="C12" s="19"/>
      <c r="D12" s="19"/>
      <c r="E12" s="19"/>
      <c r="F12" s="19"/>
      <c r="G12" s="19"/>
      <c r="H12" s="19"/>
    </row>
    <row r="14" spans="1:8" ht="18" x14ac:dyDescent="0.35">
      <c r="A14" s="20" t="s">
        <v>60</v>
      </c>
      <c r="B14" s="20"/>
      <c r="C14" s="20"/>
      <c r="D14" s="20"/>
      <c r="E14" s="20"/>
      <c r="F14" s="2" t="s">
        <v>52</v>
      </c>
      <c r="G14" t="s">
        <v>77</v>
      </c>
    </row>
    <row r="15" spans="1:8" x14ac:dyDescent="0.3">
      <c r="A15" s="17" t="s">
        <v>61</v>
      </c>
      <c r="B15" s="17"/>
      <c r="C15" s="17"/>
      <c r="D15" s="17"/>
      <c r="E15" s="17"/>
      <c r="F15">
        <f>HostAvailableVcore*ClusterHostCount</f>
        <v>160</v>
      </c>
      <c r="G15" t="s">
        <v>56</v>
      </c>
    </row>
    <row r="16" spans="1:8" x14ac:dyDescent="0.3">
      <c r="A16" s="17" t="s">
        <v>62</v>
      </c>
      <c r="B16" s="17"/>
      <c r="C16" s="17"/>
      <c r="D16" s="17"/>
      <c r="E16" s="17"/>
      <c r="F16">
        <f>(HostAvailableMemory*ClusterHostCount)/1024</f>
        <v>1090</v>
      </c>
      <c r="G16" t="s">
        <v>57</v>
      </c>
    </row>
    <row r="18" spans="1:8" ht="31.2" x14ac:dyDescent="0.6">
      <c r="A18" s="16" t="s">
        <v>59</v>
      </c>
      <c r="B18" s="16"/>
      <c r="C18" s="16"/>
      <c r="D18" s="16"/>
      <c r="E18" s="16"/>
      <c r="F18" s="16"/>
      <c r="G18" s="16"/>
    </row>
    <row r="19" spans="1:8" ht="28.95" customHeight="1" x14ac:dyDescent="0.3">
      <c r="A19" s="19" t="s">
        <v>168</v>
      </c>
      <c r="B19" s="19"/>
      <c r="C19" s="19"/>
      <c r="D19" s="19"/>
      <c r="E19" s="19"/>
      <c r="F19" s="19"/>
      <c r="G19" s="19"/>
      <c r="H19" s="19"/>
    </row>
    <row r="21" spans="1:8" ht="18" x14ac:dyDescent="0.35">
      <c r="A21" s="20" t="s">
        <v>67</v>
      </c>
      <c r="B21" s="20"/>
      <c r="C21" s="20"/>
      <c r="D21" s="20"/>
      <c r="E21" s="20"/>
      <c r="F21" s="2" t="s">
        <v>52</v>
      </c>
      <c r="G21" t="s">
        <v>3</v>
      </c>
    </row>
    <row r="22" spans="1:8" x14ac:dyDescent="0.3">
      <c r="A22" s="25" t="s">
        <v>64</v>
      </c>
      <c r="B22" s="25"/>
      <c r="C22" s="25"/>
      <c r="D22" s="25"/>
      <c r="E22" s="25"/>
      <c r="F22" s="9">
        <v>1</v>
      </c>
      <c r="G22" t="s">
        <v>86</v>
      </c>
    </row>
    <row r="23" spans="1:8" x14ac:dyDescent="0.3">
      <c r="A23" s="25" t="s">
        <v>65</v>
      </c>
      <c r="B23" s="25"/>
      <c r="C23" s="25"/>
      <c r="D23" s="25"/>
      <c r="E23" s="25"/>
      <c r="F23" s="9">
        <v>1</v>
      </c>
      <c r="G23" t="s">
        <v>87</v>
      </c>
    </row>
    <row r="24" spans="1:8" x14ac:dyDescent="0.3">
      <c r="A24" s="25" t="s">
        <v>66</v>
      </c>
      <c r="B24" s="25"/>
      <c r="C24" s="25"/>
      <c r="D24" s="25"/>
      <c r="E24" s="25"/>
      <c r="F24" s="9">
        <v>1</v>
      </c>
      <c r="G24" t="s">
        <v>88</v>
      </c>
    </row>
    <row r="26" spans="1:8" ht="18" x14ac:dyDescent="0.35">
      <c r="A26" s="20" t="s">
        <v>68</v>
      </c>
      <c r="B26" s="20"/>
      <c r="C26" s="20"/>
      <c r="D26" s="20"/>
      <c r="E26" s="20"/>
      <c r="F26" s="2" t="s">
        <v>52</v>
      </c>
    </row>
    <row r="27" spans="1:8" x14ac:dyDescent="0.3">
      <c r="A27" s="25" t="s">
        <v>69</v>
      </c>
      <c r="B27" s="25"/>
      <c r="C27" s="25"/>
      <c r="D27" s="25"/>
      <c r="E27" s="25"/>
      <c r="F27" s="9">
        <v>1024</v>
      </c>
      <c r="G27" t="s">
        <v>89</v>
      </c>
    </row>
    <row r="28" spans="1:8" x14ac:dyDescent="0.3">
      <c r="A28" s="25" t="s">
        <v>70</v>
      </c>
      <c r="B28" s="25"/>
      <c r="C28" s="25"/>
      <c r="D28" s="25"/>
      <c r="E28" s="25"/>
      <c r="F28" s="9">
        <v>8192</v>
      </c>
      <c r="G28" t="s">
        <v>90</v>
      </c>
    </row>
    <row r="29" spans="1:8" x14ac:dyDescent="0.3">
      <c r="A29" s="25" t="s">
        <v>71</v>
      </c>
      <c r="B29" s="25"/>
      <c r="C29" s="25"/>
      <c r="D29" s="25"/>
      <c r="E29" s="25"/>
      <c r="F29" s="9">
        <v>512</v>
      </c>
      <c r="G29" t="s">
        <v>91</v>
      </c>
    </row>
    <row r="32" spans="1:8" ht="31.2" x14ac:dyDescent="0.6">
      <c r="A32" s="16" t="s">
        <v>80</v>
      </c>
      <c r="B32" s="16"/>
      <c r="C32" s="16"/>
      <c r="D32" s="16"/>
      <c r="E32" s="16"/>
      <c r="F32" s="16"/>
      <c r="G32" s="16"/>
    </row>
    <row r="33" spans="1:9" ht="34.950000000000003" customHeight="1" x14ac:dyDescent="0.3">
      <c r="A33" s="19" t="s">
        <v>167</v>
      </c>
      <c r="B33" s="19"/>
      <c r="C33" s="19"/>
      <c r="D33" s="19"/>
      <c r="E33" s="19"/>
      <c r="F33" s="19"/>
      <c r="G33" s="19"/>
      <c r="H33" s="19"/>
    </row>
    <row r="35" spans="1:9" ht="18" x14ac:dyDescent="0.35">
      <c r="A35" s="20" t="s">
        <v>85</v>
      </c>
      <c r="B35" s="20"/>
      <c r="C35" s="20"/>
      <c r="D35" s="20"/>
      <c r="E35" s="20"/>
      <c r="F35" s="2" t="s">
        <v>52</v>
      </c>
    </row>
    <row r="36" spans="1:9" x14ac:dyDescent="0.3">
      <c r="A36" s="17" t="s">
        <v>81</v>
      </c>
      <c r="B36" s="17"/>
      <c r="C36" s="17"/>
      <c r="D36" s="17"/>
      <c r="E36" s="17"/>
      <c r="F36" s="7">
        <f>FLOOR((ClusterAvailableMemoryGB*1024)/SchedulerMinAllocMb,1)</f>
        <v>1090</v>
      </c>
    </row>
    <row r="37" spans="1:9" x14ac:dyDescent="0.3">
      <c r="A37" s="17" t="s">
        <v>82</v>
      </c>
      <c r="B37" s="17"/>
      <c r="C37" s="17"/>
      <c r="D37" s="17"/>
      <c r="E37" s="17"/>
      <c r="F37" s="7">
        <f>FLOOR((ClusterAvailableMemoryGB*1024)/SchedulerMaxAllocMb,1)</f>
        <v>136</v>
      </c>
    </row>
    <row r="38" spans="1:9" x14ac:dyDescent="0.3">
      <c r="A38" s="17" t="s">
        <v>83</v>
      </c>
      <c r="B38" s="17"/>
      <c r="C38" s="17"/>
      <c r="D38" s="17"/>
      <c r="E38" s="17"/>
      <c r="F38" s="7">
        <f>IF(SchedulerMinAllocVcore=0,ClusterAvailableVcore,FLOOR(ClusterAvailableVcore/SchedulerMinAllocVcore,1))</f>
        <v>160</v>
      </c>
    </row>
    <row r="39" spans="1:9" x14ac:dyDescent="0.3">
      <c r="A39" s="17" t="s">
        <v>84</v>
      </c>
      <c r="B39" s="17"/>
      <c r="C39" s="17"/>
      <c r="D39" s="17"/>
      <c r="E39" s="17"/>
      <c r="F39" s="7">
        <f>FLOOR(ClusterAvailableVcore/SchedulerMaxAllocVcore,1)</f>
        <v>160</v>
      </c>
    </row>
    <row r="41" spans="1:9" ht="31.2" x14ac:dyDescent="0.6">
      <c r="A41" s="16" t="s">
        <v>79</v>
      </c>
      <c r="B41" s="16"/>
      <c r="C41" s="16"/>
      <c r="D41" s="16"/>
      <c r="E41" s="16"/>
      <c r="F41" s="16"/>
      <c r="G41" s="16"/>
    </row>
    <row r="42" spans="1:9" ht="48" customHeight="1" x14ac:dyDescent="0.3">
      <c r="A42" s="19" t="s">
        <v>72</v>
      </c>
      <c r="B42" s="19"/>
      <c r="C42" s="19"/>
      <c r="D42" s="19"/>
      <c r="E42" s="19"/>
      <c r="F42" s="19"/>
      <c r="G42" s="19"/>
      <c r="H42" s="19"/>
    </row>
    <row r="44" spans="1:9" ht="18" x14ac:dyDescent="0.35">
      <c r="A44" s="2" t="s">
        <v>78</v>
      </c>
      <c r="E44" s="2" t="s">
        <v>73</v>
      </c>
      <c r="F44" s="2" t="s">
        <v>3</v>
      </c>
    </row>
    <row r="45" spans="1:9" ht="16.05" customHeight="1" x14ac:dyDescent="0.3">
      <c r="A45" s="17" t="s">
        <v>74</v>
      </c>
      <c r="B45" s="17"/>
      <c r="C45" s="17"/>
      <c r="D45" s="17"/>
      <c r="E45" s="13" t="str">
        <f>IF(SchedulerMaxAllocVcore&gt;=SchedulerMinAllocVcore,"GOOD","BAD")</f>
        <v>GOOD</v>
      </c>
      <c r="F45" s="6" t="s">
        <v>92</v>
      </c>
      <c r="G45" s="6"/>
      <c r="H45" s="6"/>
      <c r="I45" s="6"/>
    </row>
    <row r="46" spans="1:9" x14ac:dyDescent="0.3">
      <c r="A46" s="26" t="s">
        <v>75</v>
      </c>
      <c r="B46" s="26"/>
      <c r="C46" s="26"/>
      <c r="D46" s="26"/>
      <c r="E46" s="14" t="str">
        <f>IF(SchedulerMaxAllocMb&gt;=SchedulerMinAllocMb,"GOOD","BAD")</f>
        <v>GOOD</v>
      </c>
      <c r="F46" t="s">
        <v>93</v>
      </c>
    </row>
    <row r="47" spans="1:9" x14ac:dyDescent="0.3">
      <c r="A47" s="26" t="s">
        <v>102</v>
      </c>
      <c r="B47" s="26"/>
      <c r="C47" s="26"/>
      <c r="D47" s="26"/>
      <c r="E47" s="14" t="str">
        <f>IF(SchedulerMinAllocVcore&gt;=0,"GOOD","BAD")</f>
        <v>GOOD</v>
      </c>
      <c r="F47" t="s">
        <v>94</v>
      </c>
    </row>
    <row r="48" spans="1:9" x14ac:dyDescent="0.3">
      <c r="A48" s="27" t="s">
        <v>95</v>
      </c>
      <c r="B48" s="27"/>
      <c r="C48" s="27"/>
      <c r="D48" s="27"/>
      <c r="E48" s="14" t="str">
        <f>IF(SchedulerMinAllocVcore&lt;=F8,"GOOD","BAD")</f>
        <v>GOOD</v>
      </c>
      <c r="F48" t="s">
        <v>96</v>
      </c>
    </row>
    <row r="49" spans="1:6" x14ac:dyDescent="0.3">
      <c r="A49" s="28" t="s">
        <v>103</v>
      </c>
      <c r="B49" s="28"/>
      <c r="C49" s="28"/>
      <c r="D49" s="28"/>
      <c r="E49" s="14" t="str">
        <f>IF(SchedulerMaxAllocVcore&gt;=1,"GOOD","BAD")</f>
        <v>GOOD</v>
      </c>
      <c r="F49" t="s">
        <v>98</v>
      </c>
    </row>
    <row r="50" spans="1:6" x14ac:dyDescent="0.3">
      <c r="A50" s="28" t="s">
        <v>97</v>
      </c>
      <c r="B50" s="28"/>
      <c r="C50" s="28"/>
      <c r="D50" s="28"/>
      <c r="E50" s="14" t="str">
        <f>IF(SchedulerMaxAllocVcore&lt;=HostAvailableVcore,"GOOD","BAD")</f>
        <v>GOOD</v>
      </c>
      <c r="F50" t="s">
        <v>99</v>
      </c>
    </row>
    <row r="51" spans="1:6" x14ac:dyDescent="0.3">
      <c r="A51" s="28" t="s">
        <v>100</v>
      </c>
      <c r="B51" s="28"/>
      <c r="C51" s="28"/>
      <c r="D51" s="28"/>
      <c r="E51" s="14" t="str">
        <f>IF(SchedulerMinAllocMb&lt;1024,IF(SchedulerMinAllocMb&lt;256,"BAD","WARN"),"GOOD")</f>
        <v>GOOD</v>
      </c>
      <c r="F51" t="s">
        <v>101</v>
      </c>
    </row>
    <row r="52" spans="1:6" x14ac:dyDescent="0.3">
      <c r="A52" s="26"/>
      <c r="B52" s="26"/>
      <c r="C52" s="26"/>
      <c r="D52" s="26"/>
    </row>
    <row r="53" spans="1:6" x14ac:dyDescent="0.3">
      <c r="A53" s="26"/>
      <c r="B53" s="26"/>
      <c r="C53" s="26"/>
      <c r="D53" s="26"/>
    </row>
    <row r="54" spans="1:6" x14ac:dyDescent="0.3">
      <c r="A54" s="26"/>
      <c r="B54" s="26"/>
      <c r="C54" s="26"/>
      <c r="D54" s="26"/>
    </row>
    <row r="55" spans="1:6" x14ac:dyDescent="0.3">
      <c r="A55" s="26"/>
      <c r="B55" s="26"/>
      <c r="C55" s="26"/>
      <c r="D55" s="26"/>
    </row>
    <row r="56" spans="1:6" x14ac:dyDescent="0.3">
      <c r="A56" s="26"/>
      <c r="B56" s="26"/>
      <c r="C56" s="26"/>
      <c r="D56" s="26"/>
    </row>
    <row r="57" spans="1:6" x14ac:dyDescent="0.3">
      <c r="A57" s="26"/>
      <c r="B57" s="26"/>
      <c r="C57" s="26"/>
      <c r="D57" s="26"/>
    </row>
    <row r="58" spans="1:6" x14ac:dyDescent="0.3">
      <c r="A58" s="26"/>
      <c r="B58" s="26"/>
      <c r="C58" s="26"/>
      <c r="D58" s="26"/>
    </row>
    <row r="59" spans="1:6" x14ac:dyDescent="0.3">
      <c r="A59" s="26"/>
      <c r="B59" s="26"/>
      <c r="C59" s="26"/>
      <c r="D59" s="26"/>
    </row>
    <row r="60" spans="1:6" x14ac:dyDescent="0.3">
      <c r="A60" s="26"/>
      <c r="B60" s="26"/>
      <c r="C60" s="26"/>
      <c r="D60" s="26"/>
    </row>
    <row r="61" spans="1:6" x14ac:dyDescent="0.3">
      <c r="A61" s="26"/>
      <c r="B61" s="26"/>
      <c r="C61" s="26"/>
      <c r="D61" s="26"/>
    </row>
    <row r="62" spans="1:6" x14ac:dyDescent="0.3">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3" workbookViewId="0">
      <selection activeCell="H7" sqref="H7"/>
    </sheetView>
  </sheetViews>
  <sheetFormatPr defaultColWidth="11.19921875" defaultRowHeight="15.6" x14ac:dyDescent="0.3"/>
  <cols>
    <col min="5" max="5" width="10.796875" customWidth="1"/>
    <col min="6" max="6" width="15.296875" customWidth="1"/>
    <col min="7" max="7" width="18.796875" customWidth="1"/>
    <col min="8" max="8" width="10.796875" customWidth="1"/>
    <col min="9" max="9" width="12.5" customWidth="1"/>
  </cols>
  <sheetData>
    <row r="1" spans="1:9" s="7" customFormat="1" ht="55.05" customHeight="1" x14ac:dyDescent="0.3"/>
    <row r="2" spans="1:9" ht="46.95" customHeight="1" x14ac:dyDescent="0.85">
      <c r="A2" s="29" t="s">
        <v>105</v>
      </c>
      <c r="B2" s="29"/>
      <c r="C2" s="29"/>
      <c r="D2" s="29"/>
      <c r="E2" s="29"/>
      <c r="F2" s="29"/>
      <c r="G2" s="29"/>
      <c r="H2" s="3"/>
    </row>
    <row r="3" spans="1:9" ht="31.2" x14ac:dyDescent="0.6">
      <c r="A3" s="16" t="s">
        <v>106</v>
      </c>
      <c r="B3" s="16"/>
      <c r="C3" s="16"/>
      <c r="D3" s="16"/>
      <c r="E3" s="16"/>
      <c r="F3" s="16"/>
      <c r="G3" s="16"/>
    </row>
    <row r="6" spans="1:9" ht="18" x14ac:dyDescent="0.35">
      <c r="A6" s="2" t="s">
        <v>48</v>
      </c>
      <c r="F6" s="2" t="s">
        <v>107</v>
      </c>
      <c r="G6" s="2" t="s">
        <v>108</v>
      </c>
      <c r="H6" s="2" t="s">
        <v>52</v>
      </c>
      <c r="I6" s="2" t="s">
        <v>3</v>
      </c>
    </row>
    <row r="7" spans="1:9" x14ac:dyDescent="0.3">
      <c r="A7" s="17" t="s">
        <v>110</v>
      </c>
      <c r="B7" s="17"/>
      <c r="C7" s="17"/>
      <c r="D7" s="17"/>
      <c r="E7" s="17"/>
      <c r="F7" t="s">
        <v>114</v>
      </c>
      <c r="G7" t="s">
        <v>115</v>
      </c>
      <c r="H7" s="9">
        <v>1</v>
      </c>
      <c r="I7" t="s">
        <v>124</v>
      </c>
    </row>
    <row r="8" spans="1:9" x14ac:dyDescent="0.3">
      <c r="A8" s="17" t="s">
        <v>109</v>
      </c>
      <c r="B8" s="17"/>
      <c r="C8" s="17"/>
      <c r="D8" s="17"/>
      <c r="E8" s="17"/>
      <c r="F8" t="s">
        <v>114</v>
      </c>
      <c r="G8" t="s">
        <v>115</v>
      </c>
      <c r="H8" s="9">
        <v>1024</v>
      </c>
      <c r="I8" t="s">
        <v>125</v>
      </c>
    </row>
    <row r="9" spans="1:9" x14ac:dyDescent="0.3">
      <c r="A9" s="17" t="s">
        <v>111</v>
      </c>
      <c r="B9" s="17"/>
      <c r="C9" s="17"/>
      <c r="D9" s="17"/>
      <c r="E9" s="17"/>
      <c r="F9" t="s">
        <v>113</v>
      </c>
      <c r="G9" t="s">
        <v>115</v>
      </c>
      <c r="H9" s="9">
        <v>1024</v>
      </c>
      <c r="I9" t="s">
        <v>126</v>
      </c>
    </row>
    <row r="10" spans="1:9" x14ac:dyDescent="0.3">
      <c r="A10" s="17" t="s">
        <v>117</v>
      </c>
      <c r="B10" s="17"/>
      <c r="C10" s="17"/>
      <c r="D10" s="17"/>
      <c r="E10" s="17"/>
      <c r="F10" t="s">
        <v>114</v>
      </c>
      <c r="G10" t="s">
        <v>118</v>
      </c>
      <c r="H10" s="9">
        <v>1</v>
      </c>
      <c r="I10" t="s">
        <v>128</v>
      </c>
    </row>
    <row r="11" spans="1:9" x14ac:dyDescent="0.3">
      <c r="A11" s="17" t="s">
        <v>112</v>
      </c>
      <c r="B11" s="17"/>
      <c r="C11" s="17"/>
      <c r="D11" s="17"/>
      <c r="E11" s="17"/>
      <c r="F11" t="s">
        <v>114</v>
      </c>
      <c r="G11" t="s">
        <v>118</v>
      </c>
      <c r="H11" s="9">
        <v>1024</v>
      </c>
      <c r="I11" t="s">
        <v>129</v>
      </c>
    </row>
    <row r="12" spans="1:9" x14ac:dyDescent="0.3">
      <c r="A12" s="17" t="s">
        <v>116</v>
      </c>
      <c r="B12" s="17"/>
      <c r="C12" s="17"/>
      <c r="D12" s="17"/>
      <c r="E12" s="17"/>
      <c r="F12" t="s">
        <v>113</v>
      </c>
      <c r="G12" t="s">
        <v>118</v>
      </c>
      <c r="H12" s="9">
        <v>1024</v>
      </c>
      <c r="I12" t="s">
        <v>131</v>
      </c>
    </row>
    <row r="13" spans="1:9" x14ac:dyDescent="0.3">
      <c r="A13" s="17" t="s">
        <v>119</v>
      </c>
      <c r="B13" s="17"/>
      <c r="C13" s="17"/>
      <c r="D13" s="17"/>
      <c r="E13" s="17"/>
      <c r="F13" t="s">
        <v>114</v>
      </c>
      <c r="G13" t="s">
        <v>123</v>
      </c>
      <c r="H13" s="9">
        <v>1</v>
      </c>
      <c r="I13" t="s">
        <v>130</v>
      </c>
    </row>
    <row r="14" spans="1:9" x14ac:dyDescent="0.3">
      <c r="A14" s="17" t="s">
        <v>122</v>
      </c>
      <c r="B14" s="17"/>
      <c r="C14" s="17"/>
      <c r="D14" s="17"/>
      <c r="E14" s="17"/>
      <c r="F14" t="s">
        <v>114</v>
      </c>
      <c r="G14" t="s">
        <v>123</v>
      </c>
      <c r="H14" s="9">
        <v>1024</v>
      </c>
      <c r="I14" t="s">
        <v>132</v>
      </c>
    </row>
    <row r="15" spans="1:9" x14ac:dyDescent="0.3">
      <c r="A15" s="17" t="s">
        <v>120</v>
      </c>
      <c r="B15" s="17"/>
      <c r="C15" s="17"/>
      <c r="D15" s="17"/>
      <c r="E15" s="17"/>
      <c r="F15" t="s">
        <v>113</v>
      </c>
      <c r="G15" t="s">
        <v>123</v>
      </c>
      <c r="H15" s="9">
        <v>1024</v>
      </c>
      <c r="I15" t="s">
        <v>127</v>
      </c>
    </row>
    <row r="16" spans="1:9" x14ac:dyDescent="0.3">
      <c r="A16" s="17" t="s">
        <v>121</v>
      </c>
      <c r="B16" s="17"/>
      <c r="C16" s="17"/>
      <c r="D16" s="17"/>
      <c r="E16" s="17"/>
      <c r="F16" t="s">
        <v>114</v>
      </c>
      <c r="G16" t="s">
        <v>133</v>
      </c>
      <c r="H16" s="9">
        <v>256</v>
      </c>
      <c r="I16" t="s">
        <v>134</v>
      </c>
    </row>
    <row r="18" spans="1:8" ht="46.2" x14ac:dyDescent="0.85">
      <c r="A18" s="12" t="s">
        <v>135</v>
      </c>
      <c r="B18" s="12"/>
      <c r="C18" s="12"/>
      <c r="D18" s="12"/>
      <c r="E18" s="12"/>
      <c r="F18" s="12"/>
      <c r="G18" s="12"/>
      <c r="H18" s="7"/>
    </row>
    <row r="19" spans="1:8" ht="19.95" customHeight="1" x14ac:dyDescent="0.3">
      <c r="A19" s="19" t="s">
        <v>169</v>
      </c>
      <c r="B19" s="19"/>
      <c r="C19" s="19"/>
      <c r="D19" s="19"/>
      <c r="E19" s="19"/>
      <c r="F19" s="19"/>
      <c r="G19" s="19"/>
      <c r="H19" s="19"/>
    </row>
    <row r="21" spans="1:8" ht="18" x14ac:dyDescent="0.35">
      <c r="A21" s="2" t="s">
        <v>151</v>
      </c>
      <c r="F21" s="2" t="s">
        <v>52</v>
      </c>
      <c r="G21" s="2" t="s">
        <v>3</v>
      </c>
      <c r="H21" s="2"/>
    </row>
    <row r="22" spans="1:8" x14ac:dyDescent="0.3">
      <c r="A22" t="s">
        <v>136</v>
      </c>
      <c r="F22" s="8" t="str">
        <f>IF(AppMasterCpuVcores&gt;=SchedulerMinAllocVcore,"GOOD","BAD")</f>
        <v>GOOD</v>
      </c>
      <c r="G22" t="s">
        <v>140</v>
      </c>
    </row>
    <row r="23" spans="1:8" x14ac:dyDescent="0.3">
      <c r="A23" t="s">
        <v>137</v>
      </c>
      <c r="F23" s="8" t="str">
        <f>IF(AppMasterCpuVcores&lt;=SchedulerMaxAllocVcore,"GOOD","BAD")</f>
        <v>GOOD</v>
      </c>
      <c r="G23" s="5" t="s">
        <v>141</v>
      </c>
    </row>
    <row r="24" spans="1:8" x14ac:dyDescent="0.3">
      <c r="A24" t="s">
        <v>138</v>
      </c>
      <c r="F24" s="8" t="str">
        <f>IF(AppMasterMemory&gt;=SchedulerMinAllocMb,"GOOD","BAD")</f>
        <v>GOOD</v>
      </c>
      <c r="G24" t="s">
        <v>142</v>
      </c>
    </row>
    <row r="25" spans="1:8" x14ac:dyDescent="0.3">
      <c r="A25" t="s">
        <v>139</v>
      </c>
      <c r="F25" s="8" t="str">
        <f>IF(AppMasterMemory&lt;=SchedulerMaxAllocMb,"GOOD","BAD")</f>
        <v>GOOD</v>
      </c>
      <c r="G25" t="s">
        <v>141</v>
      </c>
    </row>
    <row r="26" spans="1:8" x14ac:dyDescent="0.3">
      <c r="A26" t="s">
        <v>143</v>
      </c>
      <c r="F26" s="8" t="str">
        <f>IF((AppMasterJavaHeap/AppMasterMemory)&gt;1,"BAD",IF((AppMasterJavaHeap/AppMasterMemory)&gt;=0.9,"GOOD",IF((AppMasterJavaHeap/AppMasterMemory)&gt;=0.5,"WARN","BAD")))</f>
        <v>GOOD</v>
      </c>
      <c r="G26" t="s">
        <v>144</v>
      </c>
    </row>
    <row r="28" spans="1:8" ht="18" x14ac:dyDescent="0.35">
      <c r="A28" s="4" t="s">
        <v>152</v>
      </c>
      <c r="F28" s="4" t="s">
        <v>52</v>
      </c>
      <c r="G28" s="4" t="s">
        <v>3</v>
      </c>
    </row>
    <row r="29" spans="1:8" x14ac:dyDescent="0.3">
      <c r="A29" t="s">
        <v>145</v>
      </c>
      <c r="F29" s="8" t="str">
        <f>IF(MapTaskCpuVcores&gt;=SchedulerMinAllocVcore,"GOOD","BAD")</f>
        <v>GOOD</v>
      </c>
      <c r="G29" t="s">
        <v>150</v>
      </c>
    </row>
    <row r="30" spans="1:8" x14ac:dyDescent="0.3">
      <c r="A30" s="5" t="s">
        <v>146</v>
      </c>
      <c r="F30" s="8" t="str">
        <f>IF(MapTaskCpuVcores&lt;=SchedulerMaxAllocVcore,"GOOD","BAD")</f>
        <v>GOOD</v>
      </c>
      <c r="G30" t="s">
        <v>141</v>
      </c>
    </row>
    <row r="31" spans="1:8" x14ac:dyDescent="0.3">
      <c r="A31" t="s">
        <v>147</v>
      </c>
      <c r="F31" s="8" t="str">
        <f>IF(MapTaskMemory&gt;=SchedulerMinAllocMb,"GOOD","BAD")</f>
        <v>GOOD</v>
      </c>
      <c r="G31" t="s">
        <v>153</v>
      </c>
    </row>
    <row r="32" spans="1:8" x14ac:dyDescent="0.3">
      <c r="A32" t="s">
        <v>148</v>
      </c>
      <c r="F32" s="8" t="str">
        <f>IF(MapTaskMemory&lt;=SchedulerMaxAllocMb,"GOOD","BAD")</f>
        <v>GOOD</v>
      </c>
      <c r="G32" t="s">
        <v>141</v>
      </c>
    </row>
    <row r="33" spans="1:7" x14ac:dyDescent="0.3">
      <c r="A33" t="s">
        <v>149</v>
      </c>
      <c r="F33" s="8" t="str">
        <f>IF((MapTaskJavaHeap/MapTaskMemory)&gt;1,"BAD",IF((MapTaskJavaHeap/MapTaskMemory)&gt;=0.9,"GOOD",IF((MapTaskJavaHeap/MapTaskMemory)&gt;=0.5,"WARN","BAD")))</f>
        <v>GOOD</v>
      </c>
      <c r="G33" t="s">
        <v>154</v>
      </c>
    </row>
    <row r="34" spans="1:7" x14ac:dyDescent="0.3">
      <c r="A34" t="s">
        <v>155</v>
      </c>
      <c r="F34" s="8" t="str">
        <f>IF((MapTaskJavaHeap-MapTaskIoSortMb)&gt;=768,"GOOD",IF((MapTaskJavaHeap-MapTaskIoSortMb)&gt;=384,"WARN","BAD"))</f>
        <v>GOOD</v>
      </c>
      <c r="G34" t="s">
        <v>156</v>
      </c>
    </row>
    <row r="36" spans="1:7" ht="18" x14ac:dyDescent="0.35">
      <c r="A36" s="4" t="s">
        <v>157</v>
      </c>
      <c r="F36" s="4" t="s">
        <v>52</v>
      </c>
      <c r="G36" s="4" t="s">
        <v>3</v>
      </c>
    </row>
    <row r="37" spans="1:7" x14ac:dyDescent="0.3">
      <c r="A37" s="5" t="s">
        <v>158</v>
      </c>
      <c r="B37" s="5"/>
      <c r="C37" s="5"/>
      <c r="D37" s="5"/>
      <c r="E37" s="5"/>
      <c r="F37" s="8" t="str">
        <f>IF(ReduceTaskCpuVcores&gt;=SchedulerMinAllocVcore,"GOOD","BAD")</f>
        <v>GOOD</v>
      </c>
      <c r="G37" s="5" t="s">
        <v>163</v>
      </c>
    </row>
    <row r="38" spans="1:7" x14ac:dyDescent="0.3">
      <c r="A38" s="5" t="s">
        <v>159</v>
      </c>
      <c r="B38" s="5"/>
      <c r="C38" s="5"/>
      <c r="D38" s="5"/>
      <c r="E38" s="5"/>
      <c r="F38" s="8" t="str">
        <f>IF(ReduceTaskCpuVcores&lt;=SchedulerMaxAllocVcore,"GOOD","BAD")</f>
        <v>GOOD</v>
      </c>
      <c r="G38" s="5" t="s">
        <v>141</v>
      </c>
    </row>
    <row r="39" spans="1:7" x14ac:dyDescent="0.3">
      <c r="A39" s="5" t="s">
        <v>160</v>
      </c>
      <c r="B39" s="5"/>
      <c r="C39" s="5"/>
      <c r="D39" s="5"/>
      <c r="E39" s="5"/>
      <c r="F39" s="8" t="str">
        <f>IF(ReduceTaskMemory&gt;=SchedulerMinAllocMb,"GOOD","BAD")</f>
        <v>GOOD</v>
      </c>
      <c r="G39" s="5" t="s">
        <v>164</v>
      </c>
    </row>
    <row r="40" spans="1:7" x14ac:dyDescent="0.3">
      <c r="A40" s="5" t="s">
        <v>161</v>
      </c>
      <c r="B40" s="5"/>
      <c r="C40" s="5"/>
      <c r="D40" s="5"/>
      <c r="E40" s="5"/>
      <c r="F40" s="8" t="str">
        <f>IF(ReduceTaskMemory&lt;=SchedulerMaxAllocMb,"GOOD","BAD")</f>
        <v>GOOD</v>
      </c>
      <c r="G40" s="5" t="s">
        <v>141</v>
      </c>
    </row>
    <row r="41" spans="1:7" x14ac:dyDescent="0.3">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Arvind Kumar</cp:lastModifiedBy>
  <dcterms:created xsi:type="dcterms:W3CDTF">2015-09-28T18:38:52Z</dcterms:created>
  <dcterms:modified xsi:type="dcterms:W3CDTF">2016-09-21T13:35:50Z</dcterms:modified>
</cp:coreProperties>
</file>