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520" yWindow="0" windowWidth="34120" windowHeight="19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  <c r="E35" i="1"/>
  <c r="E34" i="1"/>
  <c r="E28" i="1"/>
  <c r="E27" i="1"/>
  <c r="E29" i="1"/>
  <c r="I35" i="1"/>
  <c r="I36" i="1"/>
  <c r="N35" i="1"/>
  <c r="O35" i="1"/>
  <c r="N36" i="1"/>
  <c r="O36" i="1"/>
  <c r="O37" i="1"/>
  <c r="I34" i="1"/>
  <c r="K34" i="1"/>
  <c r="L34" i="1"/>
  <c r="K35" i="1"/>
  <c r="L35" i="1"/>
  <c r="K36" i="1"/>
  <c r="L36" i="1"/>
  <c r="L37" i="1"/>
  <c r="G37" i="1"/>
  <c r="E22" i="1"/>
  <c r="E21" i="1"/>
  <c r="E20" i="1"/>
  <c r="E15" i="1"/>
  <c r="E14" i="1"/>
  <c r="E13" i="1"/>
  <c r="I21" i="1"/>
  <c r="I22" i="1"/>
  <c r="N21" i="1"/>
  <c r="O21" i="1"/>
  <c r="N22" i="1"/>
  <c r="O22" i="1"/>
  <c r="O23" i="1"/>
  <c r="I20" i="1"/>
  <c r="K20" i="1"/>
  <c r="L20" i="1"/>
  <c r="K21" i="1"/>
  <c r="L21" i="1"/>
  <c r="K22" i="1"/>
  <c r="L22" i="1"/>
  <c r="L23" i="1"/>
  <c r="G23" i="1"/>
  <c r="G30" i="1"/>
  <c r="G16" i="1"/>
  <c r="G9" i="1"/>
  <c r="I28" i="1"/>
  <c r="I29" i="1"/>
  <c r="N28" i="1"/>
  <c r="O28" i="1"/>
  <c r="N29" i="1"/>
  <c r="O29" i="1"/>
  <c r="O30" i="1"/>
  <c r="I27" i="1"/>
  <c r="K27" i="1"/>
  <c r="L27" i="1"/>
  <c r="K28" i="1"/>
  <c r="L28" i="1"/>
  <c r="K29" i="1"/>
  <c r="L29" i="1"/>
  <c r="L30" i="1"/>
  <c r="I14" i="1"/>
  <c r="I15" i="1"/>
  <c r="N14" i="1"/>
  <c r="O14" i="1"/>
  <c r="N15" i="1"/>
  <c r="O15" i="1"/>
  <c r="O16" i="1"/>
  <c r="I13" i="1"/>
  <c r="K13" i="1"/>
  <c r="L13" i="1"/>
  <c r="K14" i="1"/>
  <c r="L14" i="1"/>
  <c r="K15" i="1"/>
  <c r="L15" i="1"/>
  <c r="L16" i="1"/>
  <c r="E7" i="1"/>
  <c r="I7" i="1"/>
  <c r="E8" i="1"/>
  <c r="I8" i="1"/>
  <c r="N8" i="1"/>
  <c r="N7" i="1"/>
  <c r="O8" i="1"/>
  <c r="O7" i="1"/>
  <c r="E6" i="1"/>
  <c r="I6" i="1"/>
  <c r="K8" i="1"/>
  <c r="L8" i="1"/>
  <c r="K7" i="1"/>
  <c r="L7" i="1"/>
  <c r="K6" i="1"/>
  <c r="L6" i="1"/>
  <c r="O9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D49" i="1"/>
  <c r="L9" i="1"/>
</calcChain>
</file>

<file path=xl/sharedStrings.xml><?xml version="1.0" encoding="utf-8"?>
<sst xmlns="http://schemas.openxmlformats.org/spreadsheetml/2006/main" count="90" uniqueCount="35">
  <si>
    <t>Combs</t>
  </si>
  <si>
    <t>0.5 to power</t>
  </si>
  <si>
    <t>Combs X Power</t>
  </si>
  <si>
    <t>CC</t>
  </si>
  <si>
    <t>TT</t>
  </si>
  <si>
    <t>CT</t>
  </si>
  <si>
    <t>Sum</t>
  </si>
  <si>
    <t>P(D)=sum(P(D/H).P(H))</t>
  </si>
  <si>
    <t>C</t>
  </si>
  <si>
    <t>CCCCTT</t>
  </si>
  <si>
    <t>TTTTTC</t>
  </si>
  <si>
    <t>Genotype</t>
  </si>
  <si>
    <t>P(D/G)</t>
  </si>
  <si>
    <t>P(G)</t>
  </si>
  <si>
    <t>P(D/G).P(G)</t>
  </si>
  <si>
    <t>P(G/D)</t>
  </si>
  <si>
    <t>P(G/D/variant)</t>
  </si>
  <si>
    <t>Reference</t>
  </si>
  <si>
    <t>Qualities</t>
  </si>
  <si>
    <t>Nb variant reads</t>
  </si>
  <si>
    <t>Observed bases</t>
  </si>
  <si>
    <t>Modify priors</t>
  </si>
  <si>
    <t>Modify qualities</t>
  </si>
  <si>
    <t>Modify base identities</t>
  </si>
  <si>
    <t>Red font = changes made relative the base line example</t>
  </si>
  <si>
    <t>Base line example</t>
  </si>
  <si>
    <t>Green font = the posterior probabilities</t>
  </si>
  <si>
    <t>Modify base identities and qualities</t>
  </si>
  <si>
    <t>&gt;&gt; increasing prior for CT raises the posterior for CT</t>
  </si>
  <si>
    <t>&gt;&gt; reducing of qualities of all bases significantly decreases posterior of CT, but the two TT reads still make CT the genotype with the highest posterior</t>
  </si>
  <si>
    <t>&gt;&gt; a stack of almost only Ts is not sufficient to call a TT genotype, due to the one C read and the high prior on CC</t>
  </si>
  <si>
    <t>&gt;&gt; despite a strong prior favouring the CC genotype, the read evidence updates the prior to give CT the highest posterior probability</t>
  </si>
  <si>
    <t>likelihood</t>
  </si>
  <si>
    <t>Prior</t>
  </si>
  <si>
    <t>Posterior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</si>
</sst>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E+00"/>
    <numFmt numFmtId="165" formatCode="0.000E+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theme="0" tint="-0.249977111117893"/>
      <name val="Calibri"/>
      <scheme val="minor"/>
    </font>
    <font>
      <sz val="12"/>
      <color rgb="FF008000"/>
      <name val="Calibri"/>
      <scheme val="minor"/>
    </font>
    <font>
      <b/>
      <sz val="12"/>
      <color rgb="FF008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0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4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6" fillId="2" borderId="0" xfId="0" applyFont="1" applyFill="1"/>
    <xf numFmtId="0" fontId="7" fillId="2" borderId="0" xfId="0" applyFont="1" applyFill="1"/>
    <xf numFmtId="0" fontId="8" fillId="0" borderId="0" xfId="0" applyFont="1" applyAlignment="1">
      <alignment horizontal="center"/>
    </xf>
    <xf numFmtId="165" fontId="7" fillId="0" borderId="0" xfId="0" applyNumberFormat="1" applyFont="1"/>
    <xf numFmtId="165" fontId="8" fillId="0" borderId="0" xfId="0" applyNumberFormat="1" applyFont="1"/>
    <xf numFmtId="0" fontId="7" fillId="0" borderId="0" xfId="0" applyFont="1"/>
    <xf numFmtId="164" fontId="7" fillId="2" borderId="0" xfId="0" applyNumberFormat="1" applyFont="1" applyFill="1"/>
    <xf numFmtId="164" fontId="8" fillId="0" borderId="0" xfId="0" applyNumberFormat="1" applyFont="1" applyAlignment="1">
      <alignment horizontal="center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>
      <selection activeCell="L5" sqref="L5"/>
    </sheetView>
  </sheetViews>
  <sheetFormatPr baseColWidth="10" defaultRowHeight="15" x14ac:dyDescent="0"/>
  <cols>
    <col min="1" max="1" width="14.83203125" customWidth="1"/>
    <col min="4" max="4" width="16.1640625" customWidth="1"/>
    <col min="5" max="5" width="14.6640625" customWidth="1"/>
    <col min="6" max="6" width="6.6640625" customWidth="1"/>
    <col min="7" max="7" width="14.5" customWidth="1"/>
    <col min="8" max="8" width="12.83203125" customWidth="1"/>
    <col min="9" max="9" width="12.1640625" bestFit="1" customWidth="1"/>
    <col min="10" max="10" width="6" customWidth="1"/>
    <col min="11" max="11" width="21" customWidth="1"/>
    <col min="12" max="12" width="12.6640625" style="17" customWidth="1"/>
    <col min="13" max="13" width="5" customWidth="1"/>
    <col min="14" max="15" width="17.5" bestFit="1" customWidth="1"/>
    <col min="16" max="16" width="15.83203125" customWidth="1"/>
  </cols>
  <sheetData>
    <row r="1" spans="1:16">
      <c r="A1" s="7" t="s">
        <v>24</v>
      </c>
    </row>
    <row r="2" spans="1:16">
      <c r="A2" s="17" t="s">
        <v>26</v>
      </c>
    </row>
    <row r="4" spans="1:16" s="10" customFormat="1">
      <c r="A4" s="9" t="s">
        <v>25</v>
      </c>
      <c r="E4" s="10" t="s">
        <v>32</v>
      </c>
      <c r="G4" s="10" t="s">
        <v>33</v>
      </c>
      <c r="L4" s="13" t="s">
        <v>34</v>
      </c>
    </row>
    <row r="5" spans="1:16" s="1" customFormat="1">
      <c r="A5" s="1" t="s">
        <v>17</v>
      </c>
      <c r="B5" s="1" t="s">
        <v>8</v>
      </c>
      <c r="C5" s="1" t="s">
        <v>18</v>
      </c>
      <c r="D5" s="1" t="s">
        <v>11</v>
      </c>
      <c r="E5" s="2" t="s">
        <v>12</v>
      </c>
      <c r="F5" s="2"/>
      <c r="G5" s="2" t="s">
        <v>13</v>
      </c>
      <c r="H5" s="2"/>
      <c r="I5" s="2" t="s">
        <v>14</v>
      </c>
      <c r="J5" s="2"/>
      <c r="K5" s="1" t="s">
        <v>7</v>
      </c>
      <c r="L5" s="14" t="s">
        <v>15</v>
      </c>
      <c r="M5" s="2"/>
      <c r="O5" s="1" t="s">
        <v>16</v>
      </c>
    </row>
    <row r="6" spans="1:16">
      <c r="A6" s="1" t="s">
        <v>20</v>
      </c>
      <c r="B6" s="1" t="s">
        <v>9</v>
      </c>
      <c r="C6" s="5">
        <v>30</v>
      </c>
      <c r="D6" t="s">
        <v>3</v>
      </c>
      <c r="E6">
        <f>POWER(10,2*-C6/10)</f>
        <v>9.9999999999999995E-7</v>
      </c>
      <c r="G6">
        <v>0.99850000000000005</v>
      </c>
      <c r="I6">
        <f>E6*G6</f>
        <v>9.9850000000000005E-7</v>
      </c>
      <c r="K6" s="8">
        <f>SUM(I6:I8)</f>
        <v>2.353735000005E-4</v>
      </c>
      <c r="L6" s="15">
        <f>I6/K6</f>
        <v>4.2421937898611314E-3</v>
      </c>
      <c r="M6" s="3"/>
      <c r="N6" s="8">
        <v>0</v>
      </c>
      <c r="O6">
        <v>0</v>
      </c>
    </row>
    <row r="7" spans="1:16">
      <c r="A7" s="1"/>
      <c r="B7" s="1"/>
      <c r="C7" s="5">
        <v>30</v>
      </c>
      <c r="D7" t="s">
        <v>4</v>
      </c>
      <c r="E7">
        <f>POWER(10,4*-C7/10)</f>
        <v>9.9999999999999998E-13</v>
      </c>
      <c r="G7">
        <v>5.0000000000000001E-4</v>
      </c>
      <c r="I7">
        <f>E7*G7</f>
        <v>5.0000000000000004E-16</v>
      </c>
      <c r="K7" s="8">
        <f>SUM(I6:I8)</f>
        <v>2.353735000005E-4</v>
      </c>
      <c r="L7" s="15">
        <f>I7/K7</f>
        <v>2.1242833199104314E-12</v>
      </c>
      <c r="M7" s="3"/>
      <c r="N7" s="8">
        <f>SUM(I7:I8)</f>
        <v>2.343750000005E-4</v>
      </c>
      <c r="O7" s="3">
        <f>I7/N7</f>
        <v>2.1333333333287823E-12</v>
      </c>
    </row>
    <row r="8" spans="1:16">
      <c r="C8" s="5">
        <v>30</v>
      </c>
      <c r="D8" t="s">
        <v>5</v>
      </c>
      <c r="E8">
        <f>POWER(0.5,6)*15</f>
        <v>0.234375</v>
      </c>
      <c r="G8">
        <v>1E-3</v>
      </c>
      <c r="I8">
        <f>E8*G8</f>
        <v>2.3437499999999999E-4</v>
      </c>
      <c r="K8" s="8">
        <f>SUM(I6:I8)</f>
        <v>2.353735000005E-4</v>
      </c>
      <c r="L8" s="16">
        <f>I8/K8</f>
        <v>0.99575780620801457</v>
      </c>
      <c r="M8" s="3"/>
      <c r="N8" s="8">
        <f>SUM(I7:I8)</f>
        <v>2.343750000005E-4</v>
      </c>
      <c r="O8" s="3">
        <f>I8/N8</f>
        <v>0.9999999999978666</v>
      </c>
    </row>
    <row r="9" spans="1:16">
      <c r="G9">
        <f>SUM(G6:G8)</f>
        <v>1</v>
      </c>
      <c r="L9" s="17">
        <f>SUM(L6:L8)</f>
        <v>1</v>
      </c>
      <c r="M9" s="3"/>
      <c r="O9">
        <f>SUM(O6:O8)</f>
        <v>0.99999999999999989</v>
      </c>
    </row>
    <row r="10" spans="1:16">
      <c r="L10" s="17" t="s">
        <v>31</v>
      </c>
      <c r="M10" s="3"/>
    </row>
    <row r="11" spans="1:16" s="10" customFormat="1">
      <c r="A11" s="9" t="s">
        <v>21</v>
      </c>
      <c r="L11" s="18"/>
      <c r="M11" s="11"/>
    </row>
    <row r="12" spans="1:16">
      <c r="A12" s="1" t="s">
        <v>17</v>
      </c>
      <c r="B12" s="1" t="s">
        <v>8</v>
      </c>
      <c r="C12" s="1"/>
      <c r="D12" s="1" t="s">
        <v>11</v>
      </c>
      <c r="E12" s="2" t="s">
        <v>12</v>
      </c>
      <c r="F12" s="2"/>
      <c r="G12" s="2" t="s">
        <v>13</v>
      </c>
      <c r="H12" s="2"/>
      <c r="I12" s="2" t="s">
        <v>14</v>
      </c>
      <c r="J12" s="2"/>
      <c r="K12" s="1" t="s">
        <v>7</v>
      </c>
      <c r="L12" s="19" t="s">
        <v>15</v>
      </c>
      <c r="M12" s="4"/>
      <c r="N12" s="1"/>
      <c r="O12" s="1" t="s">
        <v>16</v>
      </c>
    </row>
    <row r="13" spans="1:16">
      <c r="A13" s="1" t="s">
        <v>20</v>
      </c>
      <c r="B13" s="1" t="s">
        <v>9</v>
      </c>
      <c r="C13" s="5">
        <v>30</v>
      </c>
      <c r="D13" t="s">
        <v>3</v>
      </c>
      <c r="E13">
        <f>POWER(10,2*-C13/10)</f>
        <v>9.9999999999999995E-7</v>
      </c>
      <c r="G13" s="7">
        <v>0.5</v>
      </c>
      <c r="I13">
        <f>E13*G13</f>
        <v>4.9999999999999998E-7</v>
      </c>
      <c r="K13" s="8">
        <f>SUM(I13:I15)</f>
        <v>9.3750500000100004E-2</v>
      </c>
      <c r="L13" s="15">
        <f>I13/K13</f>
        <v>5.3333048890349025E-6</v>
      </c>
      <c r="M13" s="3"/>
      <c r="N13" s="8">
        <v>0</v>
      </c>
      <c r="O13">
        <v>0</v>
      </c>
    </row>
    <row r="14" spans="1:16">
      <c r="A14" s="1"/>
      <c r="B14" s="1"/>
      <c r="C14" s="5">
        <v>30</v>
      </c>
      <c r="D14" t="s">
        <v>4</v>
      </c>
      <c r="E14">
        <f>POWER(10,4*-C14/10)</f>
        <v>9.9999999999999998E-13</v>
      </c>
      <c r="G14" s="7">
        <v>0.1</v>
      </c>
      <c r="I14">
        <f>E14*G14</f>
        <v>1E-13</v>
      </c>
      <c r="K14" s="8">
        <f>SUM(I13:I15)</f>
        <v>9.3750500000100004E-2</v>
      </c>
      <c r="L14" s="15">
        <f>I14/K14</f>
        <v>1.0666609778069806E-12</v>
      </c>
      <c r="M14" s="3"/>
      <c r="N14" s="8">
        <f>SUM(I14:I15)</f>
        <v>9.3750000000100003E-2</v>
      </c>
      <c r="O14" s="3">
        <f>I14/N14</f>
        <v>1.0666666666655289E-12</v>
      </c>
    </row>
    <row r="15" spans="1:16">
      <c r="C15" s="5">
        <v>30</v>
      </c>
      <c r="D15" t="s">
        <v>5</v>
      </c>
      <c r="E15">
        <f>POWER(0.5,6)*15</f>
        <v>0.234375</v>
      </c>
      <c r="G15" s="7">
        <v>0.4</v>
      </c>
      <c r="I15">
        <f>E15*G15</f>
        <v>9.375E-2</v>
      </c>
      <c r="K15" s="8">
        <f>SUM(I13:I15)</f>
        <v>9.3750500000100004E-2</v>
      </c>
      <c r="L15" s="16">
        <f>I15/K15</f>
        <v>0.99999466669404424</v>
      </c>
      <c r="M15" s="3"/>
      <c r="N15" s="8">
        <f>SUM(I14:I15)</f>
        <v>9.3750000000100003E-2</v>
      </c>
      <c r="O15" s="3">
        <f>I15/N15</f>
        <v>0.9999999999989333</v>
      </c>
    </row>
    <row r="16" spans="1:16">
      <c r="G16">
        <f>SUM(G13:G15)</f>
        <v>1</v>
      </c>
      <c r="L16" s="17">
        <f>SUM(L13:L15)</f>
        <v>0.99999999999999989</v>
      </c>
      <c r="M16" s="3"/>
      <c r="O16">
        <f>SUM(O13:O15)</f>
        <v>1</v>
      </c>
      <c r="P16" s="8"/>
    </row>
    <row r="17" spans="1:16">
      <c r="L17" s="17" t="s">
        <v>28</v>
      </c>
      <c r="M17" s="3"/>
      <c r="P17" s="8"/>
    </row>
    <row r="18" spans="1:16" s="10" customFormat="1">
      <c r="A18" s="9" t="s">
        <v>22</v>
      </c>
      <c r="L18" s="13"/>
      <c r="M18" s="11"/>
      <c r="P18" s="12"/>
    </row>
    <row r="19" spans="1:16">
      <c r="A19" s="1" t="s">
        <v>17</v>
      </c>
      <c r="B19" s="1" t="s">
        <v>8</v>
      </c>
      <c r="C19" s="1"/>
      <c r="D19" s="1" t="s">
        <v>11</v>
      </c>
      <c r="E19" s="2" t="s">
        <v>12</v>
      </c>
      <c r="F19" s="2"/>
      <c r="G19" s="2" t="s">
        <v>13</v>
      </c>
      <c r="H19" s="2"/>
      <c r="I19" s="2" t="s">
        <v>14</v>
      </c>
      <c r="J19" s="2"/>
      <c r="K19" s="1" t="s">
        <v>7</v>
      </c>
      <c r="L19" s="19" t="s">
        <v>15</v>
      </c>
      <c r="M19" s="4"/>
      <c r="N19" s="1"/>
      <c r="O19" s="1" t="s">
        <v>16</v>
      </c>
      <c r="P19" s="8"/>
    </row>
    <row r="20" spans="1:16">
      <c r="A20" s="1" t="s">
        <v>20</v>
      </c>
      <c r="B20" s="1" t="s">
        <v>9</v>
      </c>
      <c r="C20" s="7">
        <v>20</v>
      </c>
      <c r="D20" t="s">
        <v>3</v>
      </c>
      <c r="E20">
        <f>POWER(10,2*-C20/10)</f>
        <v>1E-4</v>
      </c>
      <c r="G20">
        <v>0.99850000000000005</v>
      </c>
      <c r="I20">
        <f>E20*G20</f>
        <v>9.9850000000000015E-5</v>
      </c>
      <c r="K20" s="8">
        <f>SUM(I20:I22)</f>
        <v>3.3422500499999999E-4</v>
      </c>
      <c r="L20" s="15">
        <f>I20/K20</f>
        <v>0.29875083702968308</v>
      </c>
      <c r="M20" s="3"/>
      <c r="N20" s="8">
        <v>0</v>
      </c>
      <c r="O20">
        <v>0</v>
      </c>
    </row>
    <row r="21" spans="1:16">
      <c r="A21" s="1"/>
      <c r="B21" s="1"/>
      <c r="C21" s="7">
        <v>20</v>
      </c>
      <c r="D21" t="s">
        <v>4</v>
      </c>
      <c r="E21">
        <f>POWER(10,4*-C21/10)</f>
        <v>1E-8</v>
      </c>
      <c r="G21">
        <v>5.0000000000000001E-4</v>
      </c>
      <c r="I21">
        <f>E21*G21</f>
        <v>5.0000000000000005E-12</v>
      </c>
      <c r="K21" s="8">
        <f>SUM(I20:I22)</f>
        <v>3.3422500499999999E-4</v>
      </c>
      <c r="L21" s="15">
        <f>I21/K21</f>
        <v>1.4959981824220484E-8</v>
      </c>
      <c r="M21" s="3"/>
      <c r="N21" s="8">
        <f>SUM(I21:I22)</f>
        <v>2.34375005E-4</v>
      </c>
      <c r="O21" s="3">
        <f>I21/N21</f>
        <v>2.1333332878222235E-8</v>
      </c>
    </row>
    <row r="22" spans="1:16">
      <c r="C22" s="7">
        <v>20</v>
      </c>
      <c r="D22" t="s">
        <v>5</v>
      </c>
      <c r="E22">
        <f>POWER(0.5,6)*15</f>
        <v>0.234375</v>
      </c>
      <c r="G22">
        <v>1E-3</v>
      </c>
      <c r="I22">
        <f>E22*G22</f>
        <v>2.3437499999999999E-4</v>
      </c>
      <c r="K22" s="8">
        <f>SUM(I20:I22)</f>
        <v>3.3422500499999999E-4</v>
      </c>
      <c r="L22" s="16">
        <f>I22/K22</f>
        <v>0.70124914801033511</v>
      </c>
      <c r="M22" s="3"/>
      <c r="N22" s="8">
        <f>SUM(I21:I22)</f>
        <v>2.34375005E-4</v>
      </c>
      <c r="O22" s="3">
        <f>I22/N22</f>
        <v>0.99999997866666712</v>
      </c>
    </row>
    <row r="23" spans="1:16">
      <c r="G23">
        <f>SUM(G20:G22)</f>
        <v>1</v>
      </c>
      <c r="L23" s="17">
        <f>SUM(L20:L22)</f>
        <v>1</v>
      </c>
      <c r="M23" s="3"/>
      <c r="O23">
        <f>SUM(O20:O22)</f>
        <v>1</v>
      </c>
    </row>
    <row r="24" spans="1:16">
      <c r="L24" s="17" t="s">
        <v>29</v>
      </c>
      <c r="M24" s="3"/>
    </row>
    <row r="25" spans="1:16" s="10" customFormat="1">
      <c r="A25" s="9" t="s">
        <v>23</v>
      </c>
      <c r="L25" s="18"/>
      <c r="M25" s="11"/>
    </row>
    <row r="26" spans="1:16">
      <c r="A26" s="1" t="s">
        <v>17</v>
      </c>
      <c r="B26" s="1" t="s">
        <v>8</v>
      </c>
      <c r="C26" s="1"/>
      <c r="D26" s="1" t="s">
        <v>11</v>
      </c>
      <c r="E26" s="2" t="s">
        <v>12</v>
      </c>
      <c r="F26" s="2"/>
      <c r="G26" s="2" t="s">
        <v>13</v>
      </c>
      <c r="H26" s="2"/>
      <c r="I26" s="2" t="s">
        <v>14</v>
      </c>
      <c r="J26" s="2"/>
      <c r="K26" s="1" t="s">
        <v>7</v>
      </c>
      <c r="L26" s="19" t="s">
        <v>15</v>
      </c>
      <c r="M26" s="4"/>
      <c r="N26" s="1"/>
      <c r="O26" s="1" t="s">
        <v>16</v>
      </c>
    </row>
    <row r="27" spans="1:16">
      <c r="A27" s="1" t="s">
        <v>20</v>
      </c>
      <c r="B27" s="6" t="s">
        <v>10</v>
      </c>
      <c r="C27" s="5">
        <v>30</v>
      </c>
      <c r="D27" t="s">
        <v>3</v>
      </c>
      <c r="E27">
        <f>POWER(10,5*-C27/10)</f>
        <v>1.0000000000000001E-15</v>
      </c>
      <c r="G27">
        <v>0.99850000000000005</v>
      </c>
      <c r="I27">
        <f>E27*G27</f>
        <v>9.9850000000000015E-16</v>
      </c>
      <c r="K27" s="8">
        <f>SUM(I27:I29)</f>
        <v>2.348750000009985E-4</v>
      </c>
      <c r="L27" s="15">
        <f>I27/K27</f>
        <v>4.2511974454316354E-12</v>
      </c>
      <c r="M27" s="3"/>
      <c r="N27" s="8">
        <v>0</v>
      </c>
      <c r="O27">
        <v>0</v>
      </c>
    </row>
    <row r="28" spans="1:16">
      <c r="A28" s="1"/>
      <c r="B28" s="1"/>
      <c r="C28" s="5">
        <v>30</v>
      </c>
      <c r="D28" t="s">
        <v>4</v>
      </c>
      <c r="E28">
        <f>POWER(10,1*-C28/10)</f>
        <v>1E-3</v>
      </c>
      <c r="G28">
        <v>5.0000000000000001E-4</v>
      </c>
      <c r="I28">
        <f>E28*G28</f>
        <v>4.9999999999999998E-7</v>
      </c>
      <c r="K28" s="8">
        <f>SUM(I27:I29)</f>
        <v>2.348750000009985E-4</v>
      </c>
      <c r="L28" s="15">
        <f>I28/K28</f>
        <v>2.1287919105816896E-3</v>
      </c>
      <c r="M28" s="3"/>
      <c r="N28" s="8">
        <f>SUM(I28:I29)</f>
        <v>2.34875E-4</v>
      </c>
      <c r="O28" s="3">
        <f>I28/N28</f>
        <v>2.1287919105907396E-3</v>
      </c>
    </row>
    <row r="29" spans="1:16">
      <c r="C29" s="5">
        <v>30</v>
      </c>
      <c r="D29" t="s">
        <v>5</v>
      </c>
      <c r="E29">
        <f>POWER(0.5,6)*15</f>
        <v>0.234375</v>
      </c>
      <c r="G29">
        <v>1E-3</v>
      </c>
      <c r="I29">
        <f>E29*G29</f>
        <v>2.3437499999999999E-4</v>
      </c>
      <c r="K29" s="8">
        <f>SUM(I27:I29)</f>
        <v>2.348750000009985E-4</v>
      </c>
      <c r="L29" s="16">
        <f>I29/K29</f>
        <v>0.99787120808516705</v>
      </c>
      <c r="M29" s="3"/>
      <c r="N29" s="8">
        <f>SUM(I28:I29)</f>
        <v>2.34875E-4</v>
      </c>
      <c r="O29" s="3">
        <f>I29/N29</f>
        <v>0.99787120808940921</v>
      </c>
    </row>
    <row r="30" spans="1:16">
      <c r="G30">
        <f>SUM(G27:G29)</f>
        <v>1</v>
      </c>
      <c r="L30" s="17">
        <f>SUM(L27:L29)</f>
        <v>0.99999999999999989</v>
      </c>
      <c r="M30" s="3"/>
      <c r="O30">
        <f>SUM(O27:O29)</f>
        <v>1</v>
      </c>
    </row>
    <row r="31" spans="1:16">
      <c r="L31" s="17" t="s">
        <v>30</v>
      </c>
      <c r="M31" s="3"/>
    </row>
    <row r="32" spans="1:16" s="10" customFormat="1">
      <c r="A32" s="9" t="s">
        <v>27</v>
      </c>
      <c r="L32" s="13"/>
    </row>
    <row r="33" spans="1:15">
      <c r="A33" s="1" t="s">
        <v>17</v>
      </c>
      <c r="B33" s="1" t="s">
        <v>8</v>
      </c>
      <c r="C33" s="1"/>
      <c r="D33" s="1" t="s">
        <v>11</v>
      </c>
      <c r="E33" s="2" t="s">
        <v>12</v>
      </c>
      <c r="F33" s="2"/>
      <c r="G33" s="2" t="s">
        <v>13</v>
      </c>
      <c r="H33" s="2"/>
      <c r="I33" s="2" t="s">
        <v>14</v>
      </c>
      <c r="J33" s="2"/>
      <c r="K33" s="1" t="s">
        <v>7</v>
      </c>
      <c r="L33" s="19" t="s">
        <v>15</v>
      </c>
      <c r="M33" s="4"/>
      <c r="N33" s="1"/>
      <c r="O33" s="1" t="s">
        <v>16</v>
      </c>
    </row>
    <row r="34" spans="1:15">
      <c r="A34" s="1" t="s">
        <v>20</v>
      </c>
      <c r="B34" s="6" t="s">
        <v>10</v>
      </c>
      <c r="C34" s="7">
        <v>20</v>
      </c>
      <c r="D34" t="s">
        <v>3</v>
      </c>
      <c r="E34">
        <f>POWER(10,5*-C34/10)</f>
        <v>1E-10</v>
      </c>
      <c r="G34">
        <v>0.99850000000000005</v>
      </c>
      <c r="I34">
        <f>E34*G34</f>
        <v>9.9850000000000009E-11</v>
      </c>
      <c r="K34" s="8">
        <f>SUM(I34:I36)</f>
        <v>2.3937509984999999E-4</v>
      </c>
      <c r="L34" s="15">
        <f>I34/K34</f>
        <v>4.1712776334117117E-7</v>
      </c>
      <c r="M34" s="3"/>
      <c r="N34" s="8">
        <v>0</v>
      </c>
      <c r="O34">
        <v>0</v>
      </c>
    </row>
    <row r="35" spans="1:15">
      <c r="A35" s="1"/>
      <c r="B35" s="1"/>
      <c r="C35" s="7">
        <v>20</v>
      </c>
      <c r="D35" t="s">
        <v>4</v>
      </c>
      <c r="E35">
        <f>POWER(10,1*-C35/10)</f>
        <v>0.01</v>
      </c>
      <c r="G35">
        <v>5.0000000000000001E-4</v>
      </c>
      <c r="I35">
        <f>E35*G35</f>
        <v>5.0000000000000004E-6</v>
      </c>
      <c r="K35" s="8">
        <f>SUM(I34:I36)</f>
        <v>2.3937509984999999E-4</v>
      </c>
      <c r="L35" s="15">
        <f>I35/K35</f>
        <v>2.0887719746678576E-2</v>
      </c>
      <c r="M35" s="3"/>
      <c r="N35" s="8">
        <f>SUM(I35:I36)</f>
        <v>2.39375E-4</v>
      </c>
      <c r="O35" s="3">
        <f>I35/N35</f>
        <v>2.0887728459530026E-2</v>
      </c>
    </row>
    <row r="36" spans="1:15">
      <c r="C36" s="7">
        <v>20</v>
      </c>
      <c r="D36" t="s">
        <v>5</v>
      </c>
      <c r="E36">
        <f>POWER(0.5,6)*15</f>
        <v>0.234375</v>
      </c>
      <c r="G36">
        <v>1E-3</v>
      </c>
      <c r="I36">
        <f>E36*G36</f>
        <v>2.3437499999999999E-4</v>
      </c>
      <c r="K36" s="8">
        <f>SUM(I34:I36)</f>
        <v>2.3937509984999999E-4</v>
      </c>
      <c r="L36" s="16">
        <f>I36/K36</f>
        <v>0.97911186312555809</v>
      </c>
      <c r="M36" s="3"/>
      <c r="N36" s="8">
        <f>SUM(I35:I36)</f>
        <v>2.39375E-4</v>
      </c>
      <c r="O36" s="3">
        <f>I36/N36</f>
        <v>0.97911227154046987</v>
      </c>
    </row>
    <row r="37" spans="1:15">
      <c r="G37">
        <f>SUM(G34:G36)</f>
        <v>1</v>
      </c>
      <c r="L37" s="17">
        <f>SUM(L34:L36)</f>
        <v>1</v>
      </c>
      <c r="M37" s="3"/>
      <c r="O37">
        <f>SUM(O34:O36)</f>
        <v>0.99999999999999989</v>
      </c>
    </row>
    <row r="41" spans="1:15">
      <c r="A41" s="1" t="s">
        <v>19</v>
      </c>
      <c r="B41" s="1" t="s">
        <v>0</v>
      </c>
      <c r="C41" s="1" t="s">
        <v>1</v>
      </c>
      <c r="D41" s="1" t="s">
        <v>2</v>
      </c>
    </row>
    <row r="42" spans="1:15">
      <c r="A42">
        <v>0</v>
      </c>
      <c r="B42">
        <f t="shared" ref="B42:B48" si="0">FACT(6)/(FACT(6-A42)*FACT(A42))</f>
        <v>1</v>
      </c>
      <c r="C42">
        <f>POWER(0.5,6)</f>
        <v>1.5625E-2</v>
      </c>
      <c r="D42">
        <f>B42*C42</f>
        <v>1.5625E-2</v>
      </c>
    </row>
    <row r="43" spans="1:15">
      <c r="A43">
        <v>1</v>
      </c>
      <c r="B43">
        <f t="shared" si="0"/>
        <v>6</v>
      </c>
      <c r="C43">
        <f t="shared" ref="C43:C48" si="1">POWER(0.5,6)</f>
        <v>1.5625E-2</v>
      </c>
      <c r="D43">
        <f t="shared" ref="D43:D48" si="2">B43*C43</f>
        <v>9.375E-2</v>
      </c>
    </row>
    <row r="44" spans="1:15">
      <c r="A44">
        <v>2</v>
      </c>
      <c r="B44">
        <f t="shared" si="0"/>
        <v>15</v>
      </c>
      <c r="C44">
        <f t="shared" si="1"/>
        <v>1.5625E-2</v>
      </c>
      <c r="D44">
        <f t="shared" si="2"/>
        <v>0.234375</v>
      </c>
    </row>
    <row r="45" spans="1:15">
      <c r="A45">
        <v>3</v>
      </c>
      <c r="B45">
        <f t="shared" si="0"/>
        <v>20</v>
      </c>
      <c r="C45">
        <f t="shared" si="1"/>
        <v>1.5625E-2</v>
      </c>
      <c r="D45">
        <f t="shared" si="2"/>
        <v>0.3125</v>
      </c>
    </row>
    <row r="46" spans="1:15">
      <c r="A46">
        <v>4</v>
      </c>
      <c r="B46">
        <f t="shared" si="0"/>
        <v>15</v>
      </c>
      <c r="C46">
        <f t="shared" si="1"/>
        <v>1.5625E-2</v>
      </c>
      <c r="D46">
        <f t="shared" si="2"/>
        <v>0.234375</v>
      </c>
    </row>
    <row r="47" spans="1:15">
      <c r="A47">
        <v>5</v>
      </c>
      <c r="B47">
        <f t="shared" si="0"/>
        <v>6</v>
      </c>
      <c r="C47">
        <f t="shared" si="1"/>
        <v>1.5625E-2</v>
      </c>
      <c r="D47">
        <f t="shared" si="2"/>
        <v>9.375E-2</v>
      </c>
    </row>
    <row r="48" spans="1:15">
      <c r="A48">
        <v>6</v>
      </c>
      <c r="B48">
        <f t="shared" si="0"/>
        <v>1</v>
      </c>
      <c r="C48">
        <f t="shared" si="1"/>
        <v>1.5625E-2</v>
      </c>
      <c r="D48">
        <f t="shared" si="2"/>
        <v>1.5625E-2</v>
      </c>
    </row>
    <row r="49" spans="3:4">
      <c r="C49" s="1" t="s">
        <v>6</v>
      </c>
      <c r="D49">
        <f>SUM(D42:D48)</f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Hughes</dc:creator>
  <cp:lastModifiedBy>Timothy Hughes</cp:lastModifiedBy>
  <dcterms:created xsi:type="dcterms:W3CDTF">2016-09-28T18:20:30Z</dcterms:created>
  <dcterms:modified xsi:type="dcterms:W3CDTF">2017-09-24T12:45:52Z</dcterms:modified>
</cp:coreProperties>
</file>