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vin\OneDrive\Documents\Boot Camp\Lesson 1 - Excel\Homework\"/>
    </mc:Choice>
  </mc:AlternateContent>
  <xr:revisionPtr revIDLastSave="0" documentId="13_ncr:1_{0C7CD0EF-74B9-4383-80A1-556DC9499DBC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Activity 1" sheetId="4" r:id="rId1"/>
    <sheet name="Activity 2" sheetId="5" r:id="rId2"/>
    <sheet name="Activity 3" sheetId="10" r:id="rId3"/>
    <sheet name="Sheet1" sheetId="16" r:id="rId4"/>
    <sheet name="Dataset" sheetId="1" r:id="rId5"/>
    <sheet name="Bonus" sheetId="11" r:id="rId6"/>
    <sheet name="Bonus Statistics" sheetId="15" r:id="rId7"/>
  </sheets>
  <definedNames>
    <definedName name="_xlnm._FilterDatabase" localSheetId="4" hidden="1">Dataset!$A$1:$T$4115</definedName>
  </definedNames>
  <calcPr calcId="191029"/>
  <pivotCaches>
    <pivotCache cacheId="0" r:id="rId8"/>
    <pivotCache cacheId="1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99" i="15" l="1"/>
  <c r="G499" i="15"/>
  <c r="H498" i="15"/>
  <c r="G498" i="15"/>
  <c r="G503" i="15" l="1"/>
  <c r="H503" i="15"/>
  <c r="H502" i="15"/>
  <c r="G502" i="15"/>
  <c r="H501" i="15"/>
  <c r="G501" i="15"/>
  <c r="H500" i="15"/>
  <c r="G500" i="15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E12" i="11" s="1"/>
  <c r="B11" i="11"/>
  <c r="E11" i="11" s="1"/>
  <c r="B10" i="11"/>
  <c r="B9" i="11"/>
  <c r="B8" i="11"/>
  <c r="B7" i="11"/>
  <c r="B6" i="11"/>
  <c r="E6" i="11" s="1"/>
  <c r="B5" i="11"/>
  <c r="B4" i="11"/>
  <c r="E4" i="11" s="1"/>
  <c r="B3" i="11"/>
  <c r="E3" i="11" s="1"/>
  <c r="B2" i="11"/>
  <c r="E2" i="1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11" l="1"/>
  <c r="G4" i="11"/>
  <c r="G12" i="11"/>
  <c r="G6" i="11"/>
  <c r="H2" i="11"/>
  <c r="H4" i="11"/>
  <c r="H12" i="11"/>
  <c r="H11" i="11"/>
  <c r="H6" i="11"/>
  <c r="G3" i="11"/>
  <c r="G11" i="11"/>
  <c r="H3" i="11"/>
  <c r="E10" i="11"/>
  <c r="H10" i="11" s="1"/>
  <c r="F2" i="11"/>
  <c r="F12" i="11"/>
  <c r="F4" i="11"/>
  <c r="E9" i="11"/>
  <c r="G9" i="11" s="1"/>
  <c r="E8" i="11"/>
  <c r="G8" i="11" s="1"/>
  <c r="F6" i="11"/>
  <c r="E7" i="11"/>
  <c r="H7" i="11" s="1"/>
  <c r="F11" i="11"/>
  <c r="F3" i="11"/>
  <c r="E13" i="11"/>
  <c r="H13" i="11" s="1"/>
  <c r="E5" i="11"/>
  <c r="H5" i="11" s="1"/>
  <c r="H9" i="11" l="1"/>
  <c r="F7" i="11"/>
  <c r="G13" i="11"/>
  <c r="G10" i="11"/>
  <c r="F10" i="11"/>
  <c r="H8" i="11"/>
  <c r="G7" i="11"/>
  <c r="F8" i="11"/>
  <c r="F13" i="11"/>
  <c r="G5" i="11"/>
  <c r="F5" i="11"/>
  <c r="F9" i="11"/>
</calcChain>
</file>

<file path=xl/sharedStrings.xml><?xml version="1.0" encoding="utf-8"?>
<sst xmlns="http://schemas.openxmlformats.org/spreadsheetml/2006/main" count="24838" uniqueCount="8414">
  <si>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</si>
  <si>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</si>
  <si>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</si>
  <si>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</si>
  <si>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</si>
  <si>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</si>
  <si>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</si>
  <si>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</si>
  <si>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</si>
  <si>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</si>
  <si>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</si>
  <si>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</si>
  <si>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</si>
  <si>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</si>
  <si>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</si>
  <si>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</si>
  <si>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</si>
  <si>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</si>
  <si>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</si>
  <si>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</si>
  <si>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</si>
  <si>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</si>
  <si>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</si>
  <si>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</si>
  <si>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</si>
  <si>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</si>
  <si>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</si>
  <si>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</si>
  <si>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</si>
  <si>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</si>
  <si>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</si>
  <si>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</si>
  <si>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</si>
  <si>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</si>
  <si>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</si>
  <si>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</si>
  <si>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</si>
  <si>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</si>
  <si>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</si>
  <si>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</si>
  <si>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</si>
  <si>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</si>
  <si>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</si>
  <si>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</si>
  <si>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</si>
  <si>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</si>
  <si>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</si>
  <si>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</si>
  <si>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</si>
  <si>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</si>
  <si>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</si>
  <si>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</si>
  <si>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</si>
  <si>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</si>
  <si>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</si>
  <si>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</si>
  <si>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</si>
  <si>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</si>
  <si>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</si>
  <si>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</si>
  <si>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</si>
  <si>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</si>
  <si>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</si>
  <si>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</si>
  <si>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</si>
  <si>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</si>
  <si>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</si>
  <si>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</si>
  <si>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</si>
  <si>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</si>
  <si>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</si>
  <si>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</si>
  <si>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</si>
  <si>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</si>
  <si>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</si>
  <si>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</si>
  <si>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</si>
  <si>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</si>
  <si>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</si>
  <si>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</si>
  <si>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</si>
  <si>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</si>
  <si>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</si>
  <si>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</si>
  <si>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</si>
  <si>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</si>
  <si>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</si>
  <si>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</si>
  <si>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</si>
  <si>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</si>
  <si>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</si>
  <si>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</si>
  <si>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</si>
  <si>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</si>
  <si>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</si>
  <si>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</si>
  <si>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</si>
  <si>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</si>
  <si>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</si>
  <si>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</si>
  <si>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</si>
  <si>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</si>
  <si>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</si>
  <si>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</si>
  <si>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</si>
  <si>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</si>
  <si>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</si>
  <si>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</si>
  <si>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</si>
  <si>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</si>
  <si>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</si>
  <si>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</si>
  <si>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</si>
  <si>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</si>
  <si>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</si>
  <si>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</si>
  <si>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</si>
  <si>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</si>
  <si>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</si>
  <si>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</si>
  <si>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</si>
  <si>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</si>
  <si>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</si>
  <si>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</si>
  <si>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</si>
  <si>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</si>
  <si>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</si>
  <si>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</si>
  <si>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</si>
  <si>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</si>
  <si>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</si>
  <si>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</si>
  <si>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</si>
  <si>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</si>
  <si>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</si>
  <si>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</si>
  <si>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</si>
  <si>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</si>
  <si>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</si>
  <si>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</si>
  <si>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</si>
  <si>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</si>
  <si>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</si>
  <si>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</si>
  <si>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</si>
  <si>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</si>
  <si>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</si>
  <si>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</si>
  <si>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</si>
  <si>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</si>
  <si>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</si>
  <si>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</si>
  <si>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</si>
  <si>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</si>
  <si>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</si>
  <si>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</si>
  <si>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</si>
  <si>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</si>
  <si>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</si>
  <si>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</si>
  <si>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</si>
  <si>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</si>
  <si>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</si>
  <si>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</si>
  <si>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</si>
  <si>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</si>
  <si>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</si>
  <si>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</si>
  <si>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</si>
  <si>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</si>
  <si>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</si>
  <si>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</si>
  <si>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</si>
  <si>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</si>
  <si>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</si>
  <si>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</si>
  <si>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</si>
  <si>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</si>
  <si>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</si>
  <si>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</si>
  <si>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</si>
  <si>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</si>
  <si>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</si>
  <si>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</si>
  <si>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</si>
  <si>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</si>
  <si>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</si>
  <si>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</si>
  <si>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</si>
  <si>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</si>
  <si>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</si>
  <si>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</si>
  <si>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</si>
  <si>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</si>
  <si>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</si>
  <si>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</si>
  <si>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</si>
  <si>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</si>
  <si>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</si>
  <si>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</si>
  <si>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</si>
  <si>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</si>
  <si>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</si>
  <si>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</si>
  <si>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</si>
  <si>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</si>
  <si>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</si>
  <si>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</si>
  <si>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</si>
  <si>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</si>
  <si>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</si>
  <si>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</si>
  <si>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</si>
  <si>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</si>
  <si>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</si>
  <si>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</si>
  <si>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</si>
  <si>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</si>
  <si>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</si>
  <si>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</si>
  <si>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</si>
  <si>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</si>
  <si>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</si>
  <si>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</si>
  <si>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</si>
  <si>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</si>
  <si>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</si>
  <si>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</si>
  <si>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</si>
  <si>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</si>
  <si>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</si>
  <si>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</si>
  <si>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</si>
  <si>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</si>
  <si>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</si>
  <si>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</si>
  <si>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</si>
  <si>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</si>
  <si>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</si>
  <si>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</si>
  <si>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</si>
  <si>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</si>
  <si>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</si>
  <si>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</si>
  <si>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</si>
  <si>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</si>
  <si>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</si>
  <si>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</si>
  <si>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</si>
  <si>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</si>
  <si>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</si>
  <si>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</si>
  <si>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</si>
  <si>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</si>
  <si>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</si>
  <si>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</si>
  <si>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</si>
  <si>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</si>
  <si>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</si>
  <si>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</si>
  <si>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</si>
  <si>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</si>
  <si>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</si>
  <si>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</si>
  <si>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</si>
  <si>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</si>
  <si>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</si>
  <si>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</si>
  <si>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</si>
  <si>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</si>
  <si>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</si>
  <si>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</si>
  <si>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</si>
  <si>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</si>
  <si>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</si>
  <si>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</si>
  <si>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</si>
  <si>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</si>
  <si>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</si>
  <si>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</si>
  <si>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</si>
  <si>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</si>
  <si>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</si>
  <si>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</si>
  <si>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</si>
  <si>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</si>
  <si>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</si>
  <si>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</si>
  <si>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</si>
  <si>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</si>
  <si>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</si>
  <si>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</si>
  <si>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</si>
  <si>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</si>
  <si>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</si>
  <si>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</si>
  <si>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</si>
  <si>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</si>
  <si>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</si>
  <si>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</si>
  <si>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</si>
  <si>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</si>
  <si>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</si>
  <si>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</si>
  <si>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</si>
  <si>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</si>
  <si>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</si>
  <si>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</si>
  <si>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</si>
  <si>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</si>
  <si>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</si>
  <si>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</si>
  <si>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</si>
  <si>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</si>
  <si>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</si>
  <si>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</si>
  <si>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</si>
  <si>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</si>
  <si>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</si>
  <si>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</si>
  <si>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</si>
  <si>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</si>
  <si>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</si>
  <si>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</si>
  <si>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</si>
  <si>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</si>
  <si>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</si>
  <si>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</si>
  <si>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</si>
  <si>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</si>
  <si>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</si>
  <si>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</si>
  <si>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</si>
  <si>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</si>
  <si>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</si>
  <si>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</si>
  <si>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</si>
  <si>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</si>
  <si>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</si>
  <si>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</si>
  <si>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</si>
  <si>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</si>
  <si>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</si>
  <si>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</si>
  <si>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</si>
  <si>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</si>
  <si>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</si>
  <si>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</si>
  <si>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</si>
  <si>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</si>
  <si>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</si>
  <si>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</si>
  <si>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</si>
  <si>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</si>
  <si>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</si>
  <si>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</si>
  <si>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</si>
  <si>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</si>
  <si>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</si>
  <si>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</si>
  <si>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</si>
  <si>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</si>
  <si>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</si>
  <si>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</si>
  <si>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</si>
  <si>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</si>
  <si>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</si>
  <si>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</si>
  <si>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</si>
  <si>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</si>
  <si>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</si>
  <si>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</si>
  <si>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</si>
  <si>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</si>
  <si>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</si>
  <si>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</si>
  <si>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</si>
  <si>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</si>
  <si>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</si>
  <si>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</si>
  <si>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</si>
  <si>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</si>
  <si>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</si>
  <si>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</si>
  <si>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</si>
  <si>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</si>
  <si>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</si>
  <si>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</si>
  <si>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</si>
  <si>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</si>
  <si>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</si>
  <si>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</si>
  <si>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</si>
  <si>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</si>
  <si>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</si>
  <si>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</si>
  <si>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</si>
  <si>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</si>
  <si>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</si>
  <si>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</si>
  <si>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</si>
  <si>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</si>
  <si>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</si>
  <si>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</si>
  <si>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</si>
  <si>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</si>
  <si>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</si>
  <si>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</si>
  <si>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</si>
  <si>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</si>
  <si>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</si>
  <si>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</si>
  <si>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</si>
  <si>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</si>
  <si>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</si>
  <si>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</si>
  <si>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</si>
  <si>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</si>
  <si>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</si>
  <si>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</si>
  <si>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</si>
  <si>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</si>
  <si>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</si>
  <si>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</si>
  <si>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</si>
  <si>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</si>
  <si>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</si>
  <si>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</si>
  <si>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</si>
  <si>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</si>
  <si>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</si>
  <si>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</si>
  <si>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</si>
  <si>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</si>
  <si>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</si>
  <si>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</si>
  <si>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</si>
  <si>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</si>
  <si>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</si>
  <si>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</si>
  <si>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</si>
  <si>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</si>
  <si>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</si>
  <si>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</si>
  <si>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</si>
  <si>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</si>
  <si>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</si>
  <si>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</si>
  <si>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</si>
  <si>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</si>
  <si>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</si>
  <si>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</si>
  <si>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</si>
  <si>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</si>
  <si>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</si>
  <si>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</si>
  <si>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</si>
  <si>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</si>
  <si>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</si>
  <si>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</si>
  <si>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</si>
  <si>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</si>
  <si>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</si>
  <si>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</si>
  <si>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</si>
  <si>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</si>
  <si>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</si>
  <si>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</si>
  <si>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</si>
  <si>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</si>
  <si>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</si>
  <si>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</si>
  <si>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</si>
  <si>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</si>
  <si>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</si>
  <si>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</si>
  <si>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</si>
  <si>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</si>
  <si>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</si>
  <si>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</si>
  <si>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</si>
  <si>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</si>
  <si>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</si>
  <si>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</si>
  <si>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</si>
  <si>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</si>
  <si>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</si>
  <si>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</si>
  <si>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</si>
  <si>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</si>
  <si>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</si>
  <si>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</si>
  <si>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</si>
  <si>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</si>
  <si>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</si>
  <si>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</si>
  <si>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</si>
  <si>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</si>
  <si>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</si>
  <si>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</si>
  <si>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</si>
  <si>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</si>
  <si>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</si>
  <si>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</si>
  <si>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</si>
  <si>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</si>
  <si>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</si>
  <si>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</si>
  <si>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</si>
  <si>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</si>
  <si>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</si>
  <si>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</si>
  <si>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</si>
  <si>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</si>
  <si>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</si>
  <si>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</si>
  <si>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</si>
  <si>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</si>
  <si>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</si>
  <si>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</si>
  <si>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</si>
  <si>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</si>
  <si>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</si>
  <si>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</si>
  <si>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</si>
  <si>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</si>
  <si>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</si>
  <si>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</si>
  <si>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</si>
  <si>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</si>
  <si>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</si>
  <si>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</si>
  <si>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</si>
  <si>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</si>
  <si>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</si>
  <si>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</si>
  <si>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</si>
  <si>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</si>
  <si>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</si>
  <si>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</si>
  <si>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</si>
  <si>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</si>
  <si>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</si>
  <si>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</si>
  <si>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</si>
  <si>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</si>
  <si>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</si>
  <si>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</si>
  <si>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</si>
  <si>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</si>
  <si>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</si>
  <si>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</si>
  <si>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</si>
  <si>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</si>
  <si>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</si>
  <si>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</si>
  <si>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</si>
  <si>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</si>
  <si>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</si>
  <si>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</si>
  <si>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</si>
  <si>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</si>
  <si>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</si>
  <si>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</si>
  <si>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</si>
  <si>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</si>
  <si>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</si>
  <si>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</si>
  <si>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</si>
  <si>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</si>
  <si>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</si>
  <si>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</si>
  <si>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</si>
  <si>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</si>
  <si>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</si>
  <si>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</si>
  <si>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</si>
  <si>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</si>
  <si>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</si>
  <si>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</si>
  <si>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</si>
  <si>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</si>
  <si>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</si>
  <si>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</si>
  <si>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</si>
  <si>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</si>
  <si>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</si>
  <si>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</si>
  <si>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</si>
  <si>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</si>
  <si>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</si>
  <si>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</si>
  <si>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</si>
  <si>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</si>
  <si>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</si>
  <si>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</si>
  <si>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</si>
  <si>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</si>
  <si>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</si>
  <si>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</si>
  <si>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</si>
  <si>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</si>
  <si>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</si>
  <si>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</si>
  <si>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</si>
  <si>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</si>
  <si>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</si>
  <si>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</si>
  <si>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</si>
  <si>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</si>
  <si>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</si>
  <si>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</si>
  <si>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</si>
  <si>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</si>
  <si>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</si>
  <si>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</si>
  <si>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</si>
  <si>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</si>
  <si>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</si>
  <si>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</si>
  <si>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</si>
  <si>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</si>
  <si>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</si>
  <si>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</si>
  <si>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</si>
  <si>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</si>
  <si>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</si>
  <si>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</si>
  <si>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</si>
  <si>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</si>
  <si>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</si>
  <si>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</si>
  <si>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</si>
  <si>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</si>
  <si>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</si>
  <si>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</si>
  <si>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</si>
  <si>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</si>
  <si>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</si>
  <si>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</si>
  <si>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</si>
  <si>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</si>
  <si>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</si>
  <si>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</si>
  <si>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</si>
  <si>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</si>
  <si>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</si>
  <si>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</si>
  <si>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</si>
  <si>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</si>
  <si>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</si>
  <si>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</si>
  <si>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</si>
  <si>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</si>
  <si>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</si>
  <si>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</si>
  <si>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</si>
  <si>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</si>
  <si>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</si>
  <si>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</si>
  <si>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</si>
  <si>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</si>
  <si>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</si>
  <si>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</si>
  <si>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</si>
  <si>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</si>
  <si>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</si>
  <si>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</si>
  <si>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</si>
  <si>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</si>
  <si>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</si>
  <si>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</si>
  <si>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</si>
  <si>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</si>
  <si>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</si>
  <si>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</si>
  <si>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</si>
  <si>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</si>
  <si>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</si>
  <si>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</si>
  <si>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</si>
  <si>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</si>
  <si>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</si>
  <si>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</si>
  <si>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</si>
  <si>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</si>
  <si>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</si>
  <si>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</si>
  <si>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</si>
  <si>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</si>
  <si>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</si>
  <si>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</si>
  <si>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</si>
  <si>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</si>
  <si>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</si>
  <si>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</si>
  <si>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</si>
  <si>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</si>
  <si>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</si>
  <si>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</si>
  <si>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</si>
  <si>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</si>
  <si>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</si>
  <si>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</si>
  <si>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</si>
  <si>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</si>
  <si>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</si>
  <si>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</si>
  <si>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</si>
  <si>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</si>
  <si>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</si>
  <si>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</si>
  <si>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</si>
  <si>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</si>
  <si>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</si>
  <si>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</si>
  <si>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</si>
  <si>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</si>
  <si>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</si>
  <si>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</si>
  <si>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</si>
  <si>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</si>
  <si>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</si>
  <si>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</si>
  <si>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</si>
  <si>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</si>
  <si>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</si>
  <si>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</si>
  <si>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</si>
  <si>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</si>
  <si>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</si>
  <si>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</si>
  <si>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</si>
  <si>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</si>
  <si>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</si>
  <si>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</si>
  <si>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</si>
  <si>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</si>
  <si>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</si>
  <si>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</si>
  <si>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</si>
  <si>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</si>
  <si>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</si>
  <si>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</si>
  <si>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</si>
  <si>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</si>
  <si>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</si>
  <si>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</si>
  <si>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</si>
  <si>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</si>
  <si>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</si>
  <si>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</si>
  <si>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</si>
  <si>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</si>
  <si>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</si>
  <si>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</si>
  <si>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</si>
  <si>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</si>
  <si>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</si>
  <si>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</si>
  <si>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</si>
  <si>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</si>
  <si>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</si>
  <si>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</si>
  <si>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</si>
  <si>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</si>
  <si>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</si>
  <si>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</si>
  <si>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</si>
  <si>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</si>
  <si>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</si>
  <si>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</si>
  <si>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</si>
  <si>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</si>
  <si>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</si>
  <si>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</si>
  <si>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</si>
  <si>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</si>
  <si>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</si>
  <si>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</si>
  <si>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</si>
  <si>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</si>
  <si>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</si>
  <si>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</si>
  <si>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</si>
  <si>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</si>
  <si>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</si>
  <si>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</si>
  <si>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</si>
  <si>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</si>
  <si>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</si>
  <si>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</si>
  <si>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</si>
  <si>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</si>
  <si>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</si>
  <si>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</si>
  <si>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</si>
  <si>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</si>
  <si>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</si>
  <si>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</si>
  <si>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</si>
  <si>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</si>
  <si>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</si>
  <si>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</si>
  <si>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</si>
  <si>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</si>
  <si>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</si>
  <si>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</si>
  <si>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</si>
  <si>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</si>
  <si>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</si>
  <si>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</si>
  <si>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</si>
  <si>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</si>
  <si>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</si>
  <si>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</si>
  <si>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</si>
  <si>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</si>
  <si>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</si>
  <si>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</si>
  <si>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</si>
  <si>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</si>
  <si>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</si>
  <si>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</si>
  <si>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</si>
  <si>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</si>
  <si>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</si>
  <si>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</si>
  <si>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</si>
  <si>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</si>
  <si>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</si>
  <si>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</si>
  <si>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</si>
  <si>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</si>
  <si>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</si>
  <si>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</si>
  <si>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</si>
  <si>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</si>
  <si>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</si>
  <si>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</si>
  <si>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</si>
  <si>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</si>
  <si>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</si>
  <si>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</si>
  <si>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</si>
  <si>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</si>
  <si>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</si>
  <si>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</si>
  <si>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</si>
  <si>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</si>
  <si>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</si>
  <si>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</si>
  <si>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</si>
  <si>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</si>
  <si>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</si>
  <si>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</si>
  <si>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</si>
  <si>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</si>
  <si>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</si>
  <si>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</si>
  <si>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</si>
  <si>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</si>
  <si>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</si>
  <si>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</si>
  <si>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</si>
  <si>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</si>
  <si>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</si>
  <si>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</si>
  <si>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</si>
  <si>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</si>
  <si>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</si>
  <si>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</si>
  <si>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</si>
  <si>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</si>
  <si>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</si>
  <si>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</si>
  <si>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</si>
  <si>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</si>
  <si>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</si>
  <si>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</si>
  <si>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</si>
  <si>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</si>
  <si>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</si>
  <si>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</si>
  <si>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</si>
  <si>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</si>
  <si>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</si>
  <si>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</si>
  <si>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</si>
  <si>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</si>
  <si>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</si>
  <si>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</si>
  <si>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</si>
  <si>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</si>
  <si>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</si>
  <si>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</si>
  <si>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</si>
  <si>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</si>
  <si>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</si>
  <si>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</si>
  <si>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</si>
  <si>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</si>
  <si>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</si>
  <si>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</si>
  <si>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</si>
  <si>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</si>
  <si>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</si>
  <si>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</si>
  <si>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</si>
  <si>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</si>
  <si>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</si>
  <si>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</si>
  <si>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</si>
  <si>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</si>
  <si>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</si>
  <si>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</si>
  <si>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</si>
  <si>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</si>
  <si>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</si>
  <si>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</si>
  <si>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</si>
  <si>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</si>
  <si>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</si>
  <si>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</si>
  <si>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</si>
  <si>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</si>
  <si>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</si>
  <si>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</si>
  <si>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</si>
  <si>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</si>
  <si>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</si>
  <si>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</si>
  <si>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</si>
  <si>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</si>
  <si>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</si>
  <si>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</si>
  <si>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</si>
  <si>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</si>
  <si>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</si>
  <si>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</si>
  <si>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</si>
  <si>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</si>
  <si>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</si>
  <si>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</si>
  <si>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</si>
  <si>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</si>
  <si>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</si>
  <si>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</si>
  <si>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</si>
  <si>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</si>
  <si>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</si>
  <si>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</si>
  <si>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</si>
  <si>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</si>
  <si>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</si>
  <si>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</si>
  <si>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</si>
  <si>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</si>
  <si>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</si>
  <si>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</si>
  <si>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</si>
  <si>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</si>
  <si>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</si>
  <si>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</si>
  <si>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</si>
  <si>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</si>
  <si>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</si>
  <si>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</si>
  <si>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</si>
  <si>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</si>
  <si>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</si>
  <si>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</si>
  <si>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</si>
  <si>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</si>
  <si>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</si>
  <si>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</si>
  <si>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</si>
  <si>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</si>
  <si>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</si>
  <si>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</si>
  <si>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</si>
  <si>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</si>
  <si>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</si>
  <si>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</si>
  <si>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</si>
  <si>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</si>
  <si>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</si>
  <si>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</si>
  <si>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</si>
  <si>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</si>
  <si>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</si>
  <si>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</si>
  <si>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</si>
  <si>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</si>
  <si>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</si>
  <si>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</si>
  <si>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</si>
  <si>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</si>
  <si>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</si>
  <si>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</si>
  <si>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</si>
  <si>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</si>
  <si>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</si>
  <si>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</si>
  <si>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</si>
  <si>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</si>
  <si>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</si>
  <si>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</si>
  <si>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</si>
  <si>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</si>
  <si>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</si>
  <si>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</si>
  <si>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</si>
  <si>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</si>
  <si>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</si>
  <si>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</si>
  <si>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</si>
  <si>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</si>
  <si>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</si>
  <si>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</si>
  <si>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</si>
  <si>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</si>
  <si>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</si>
  <si>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</si>
  <si>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</si>
  <si>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</si>
  <si>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</si>
  <si>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</si>
  <si>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</si>
  <si>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</si>
  <si>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</si>
  <si>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</si>
  <si>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</si>
  <si>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</si>
  <si>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</si>
  <si>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</si>
  <si>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</si>
  <si>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</si>
  <si>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</si>
  <si>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</si>
  <si>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</si>
  <si>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</si>
  <si>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</si>
  <si>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</si>
  <si>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</si>
  <si>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</si>
  <si>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</si>
  <si>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</si>
  <si>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</si>
  <si>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</si>
  <si>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</si>
  <si>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</si>
  <si>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</si>
  <si>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</si>
  <si>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</si>
  <si>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</si>
  <si>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</si>
  <si>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</si>
  <si>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</si>
  <si>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</si>
  <si>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</si>
  <si>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</si>
  <si>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</si>
  <si>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</si>
  <si>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</si>
  <si>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</si>
  <si>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</si>
  <si>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</si>
  <si>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</si>
  <si>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</si>
  <si>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</si>
  <si>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</si>
  <si>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</si>
  <si>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</si>
  <si>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</si>
  <si>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</si>
  <si>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</si>
  <si>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</si>
  <si>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</si>
  <si>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</si>
  <si>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</si>
  <si>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</si>
  <si>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</si>
  <si>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</si>
  <si>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</si>
  <si>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</si>
  <si>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</si>
  <si>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</si>
  <si>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</si>
  <si>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</si>
  <si>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</si>
  <si>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</si>
  <si>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</si>
  <si>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</si>
  <si>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</si>
  <si>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</si>
  <si>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</si>
  <si>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</si>
  <si>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</si>
  <si>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</si>
  <si>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</si>
  <si>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</si>
  <si>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</si>
  <si>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</si>
  <si>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</si>
  <si>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</si>
  <si>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</si>
  <si>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</si>
  <si>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</si>
  <si>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</si>
  <si>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</si>
  <si>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</si>
  <si>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</si>
  <si>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</si>
  <si>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</si>
  <si>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</si>
  <si>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</si>
  <si>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</si>
  <si>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</si>
  <si>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</si>
  <si>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</si>
  <si>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</si>
  <si>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</si>
  <si>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</si>
  <si>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</si>
  <si>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</si>
  <si>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</si>
  <si>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</si>
  <si>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</si>
  <si>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</si>
  <si>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</si>
  <si>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</si>
  <si>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</si>
  <si>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</si>
  <si>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</si>
  <si>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</si>
  <si>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</si>
  <si>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</si>
  <si>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</si>
  <si>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</si>
  <si>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</si>
  <si>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</si>
  <si>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</si>
  <si>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</si>
  <si>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</si>
  <si>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</si>
  <si>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</si>
  <si>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</si>
  <si>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</si>
  <si>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</si>
  <si>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</si>
  <si>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</si>
  <si>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</si>
  <si>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</si>
  <si>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</si>
  <si>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</si>
  <si>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</si>
  <si>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</si>
  <si>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</si>
  <si>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</si>
  <si>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</si>
  <si>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</si>
  <si>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</si>
  <si>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</si>
  <si>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</si>
  <si>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</si>
  <si>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</si>
  <si>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</si>
  <si>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</si>
  <si>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</si>
  <si>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</si>
  <si>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</si>
  <si>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</si>
  <si>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</si>
  <si>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</si>
  <si>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</si>
  <si>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</si>
  <si>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</si>
  <si>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</si>
  <si>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</si>
  <si>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</si>
  <si>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</si>
  <si>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</si>
  <si>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</si>
  <si>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</si>
  <si>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</si>
  <si>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</si>
  <si>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</si>
  <si>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</si>
  <si>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</si>
  <si>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</si>
  <si>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</si>
  <si>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</si>
  <si>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</si>
  <si>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</si>
  <si>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</si>
  <si>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</si>
  <si>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</si>
  <si>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</si>
  <si>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</si>
  <si>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</si>
  <si>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</si>
  <si>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</si>
  <si>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</si>
  <si>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</si>
  <si>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</si>
  <si>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</si>
  <si>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</si>
  <si>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</si>
  <si>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</si>
  <si>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</si>
  <si>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</si>
  <si>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</si>
  <si>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</si>
  <si>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</si>
  <si>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</si>
  <si>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</si>
  <si>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</si>
  <si>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</si>
  <si>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</si>
  <si>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</si>
  <si>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</si>
  <si>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</si>
  <si>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</si>
  <si>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</si>
  <si>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</si>
  <si>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</si>
  <si>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</si>
  <si>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</si>
  <si>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</si>
  <si>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</si>
  <si>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</si>
  <si>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</si>
  <si>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</si>
  <si>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</si>
  <si>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</si>
  <si>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</si>
  <si>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</si>
  <si>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</si>
  <si>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</si>
  <si>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</si>
  <si>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</si>
  <si>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</si>
  <si>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</si>
  <si>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</si>
  <si>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</si>
  <si>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</si>
  <si>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</si>
  <si>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</si>
  <si>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</si>
  <si>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</si>
  <si>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</si>
  <si>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</si>
  <si>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</si>
  <si>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</si>
  <si>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</si>
  <si>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</si>
  <si>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</si>
  <si>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</si>
  <si>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</si>
  <si>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</si>
  <si>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</si>
  <si>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</si>
  <si>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</si>
  <si>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</si>
  <si>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</si>
  <si>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</si>
  <si>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</si>
  <si>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</si>
  <si>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</si>
  <si>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</si>
  <si>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</si>
  <si>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</si>
  <si>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</si>
  <si>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</si>
  <si>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</si>
  <si>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</si>
  <si>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</si>
  <si>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</si>
  <si>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</si>
  <si>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</si>
  <si>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</si>
  <si>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</si>
  <si>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</si>
  <si>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</si>
  <si>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</si>
  <si>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</si>
  <si>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</si>
  <si>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</si>
  <si>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</si>
  <si>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</si>
  <si>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</si>
  <si>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</si>
  <si>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</si>
  <si>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</si>
  <si>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</si>
  <si>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</si>
  <si>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</si>
  <si>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</si>
  <si>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</si>
  <si>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</si>
  <si>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</si>
  <si>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</si>
  <si>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</si>
  <si>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</si>
  <si>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</si>
  <si>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</si>
  <si>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</si>
  <si>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</si>
  <si>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</si>
  <si>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</si>
  <si>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</si>
  <si>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</si>
  <si>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</si>
  <si>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</si>
  <si>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</si>
  <si>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</si>
  <si>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</si>
  <si>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</si>
  <si>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</si>
  <si>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</si>
  <si>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</si>
  <si>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</si>
  <si>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</si>
  <si>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</si>
  <si>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</si>
  <si>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</si>
  <si>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</si>
  <si>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</si>
  <si>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</si>
  <si>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</si>
  <si>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</si>
  <si>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</si>
  <si>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</si>
  <si>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</si>
  <si>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</si>
  <si>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</si>
  <si>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</si>
  <si>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</si>
  <si>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</si>
  <si>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</si>
  <si>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</si>
  <si>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</si>
  <si>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</si>
  <si>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</si>
  <si>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</si>
  <si>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</si>
  <si>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</si>
  <si>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</si>
  <si>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</si>
  <si>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</si>
  <si>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</si>
  <si>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</si>
  <si>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</si>
  <si>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</si>
  <si>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</si>
  <si>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</si>
  <si>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</si>
  <si>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</si>
  <si>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</si>
  <si>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</si>
  <si>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</si>
  <si>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</si>
  <si>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</si>
  <si>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</si>
  <si>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</si>
  <si>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</si>
  <si>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</si>
  <si>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</si>
  <si>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</si>
  <si>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</si>
  <si>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</si>
  <si>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</si>
  <si>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</si>
  <si>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</si>
  <si>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</si>
  <si>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</si>
  <si>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</si>
  <si>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</si>
  <si>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</si>
  <si>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</si>
  <si>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</si>
  <si>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</si>
  <si>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</si>
  <si>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</si>
  <si>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</si>
  <si>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</si>
  <si>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</si>
  <si>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</si>
  <si>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</si>
  <si>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</si>
  <si>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</si>
  <si>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</si>
  <si>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</si>
  <si>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</si>
  <si>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</si>
  <si>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</si>
  <si>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</si>
  <si>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</si>
  <si>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</si>
  <si>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</si>
  <si>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</si>
  <si>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</si>
  <si>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</si>
  <si>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</si>
  <si>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</si>
  <si>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</si>
  <si>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</si>
  <si>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</si>
  <si>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</si>
  <si>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</si>
  <si>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</si>
  <si>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</si>
  <si>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</si>
  <si>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</si>
  <si>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</si>
  <si>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</si>
  <si>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</si>
  <si>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</si>
  <si>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</si>
  <si>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</si>
  <si>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</si>
  <si>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</si>
  <si>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</si>
  <si>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</si>
  <si>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</si>
  <si>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</si>
  <si>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</si>
  <si>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</si>
  <si>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</si>
  <si>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</si>
  <si>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</si>
  <si>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</si>
  <si>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</si>
  <si>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</si>
  <si>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</si>
  <si>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</si>
  <si>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</si>
  <si>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</si>
  <si>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</si>
  <si>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</si>
  <si>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</si>
  <si>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</si>
  <si>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</si>
  <si>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</si>
  <si>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</si>
  <si>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</si>
  <si>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</si>
  <si>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</si>
  <si>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</si>
  <si>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</si>
  <si>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</si>
  <si>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</si>
  <si>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</si>
  <si>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</si>
  <si>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</si>
  <si>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</si>
  <si>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</si>
  <si>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</si>
  <si>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</si>
  <si>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</si>
  <si>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</si>
  <si>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</si>
  <si>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</si>
  <si>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</si>
  <si>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</si>
  <si>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</si>
  <si>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</si>
  <si>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</si>
  <si>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</si>
  <si>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</si>
  <si>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</si>
  <si>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</si>
  <si>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</si>
  <si>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</si>
  <si>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</si>
  <si>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</si>
  <si>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</si>
  <si>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</si>
  <si>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</si>
  <si>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</si>
  <si>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</si>
  <si>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</si>
  <si>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</si>
  <si>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</si>
  <si>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</si>
  <si>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</si>
  <si>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</si>
  <si>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</si>
  <si>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</si>
  <si>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</si>
  <si>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</si>
  <si>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</si>
  <si>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</si>
  <si>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</si>
  <si>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</si>
  <si>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</si>
  <si>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</si>
  <si>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</si>
  <si>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</si>
  <si>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</si>
  <si>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</si>
  <si>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</si>
  <si>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</si>
  <si>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</si>
  <si>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</si>
  <si>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</si>
  <si>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</si>
  <si>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</si>
  <si>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</si>
  <si>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</si>
  <si>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</si>
  <si>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</si>
  <si>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</si>
  <si>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</si>
  <si>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</si>
  <si>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</si>
  <si>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</si>
  <si>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</si>
  <si>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</si>
  <si>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</si>
  <si>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</si>
  <si>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</si>
  <si>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</si>
  <si>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</si>
  <si>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</si>
  <si>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</si>
  <si>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</si>
  <si>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</si>
  <si>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</si>
  <si>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</si>
  <si>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</si>
  <si>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</si>
  <si>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</si>
  <si>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</si>
  <si>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</si>
  <si>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</si>
  <si>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</si>
  <si>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</si>
  <si>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</si>
  <si>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</si>
  <si>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</si>
  <si>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</si>
  <si>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</si>
  <si>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</si>
  <si>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</si>
  <si>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</si>
  <si>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</si>
  <si>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</si>
  <si>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</si>
  <si>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</si>
  <si>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</si>
  <si>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</si>
  <si>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</si>
  <si>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</si>
  <si>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</si>
  <si>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</si>
  <si>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</si>
  <si>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</si>
  <si>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</si>
  <si>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</si>
  <si>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</si>
  <si>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</si>
  <si>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</si>
  <si>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</si>
  <si>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</si>
  <si>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</si>
  <si>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</si>
  <si>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</si>
  <si>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</si>
  <si>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</si>
  <si>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</si>
  <si>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</si>
  <si>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</si>
  <si>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</si>
  <si>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</si>
  <si>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</si>
  <si>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</si>
  <si>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</si>
  <si>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</si>
  <si>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</si>
  <si>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</si>
  <si>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</si>
  <si>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</si>
  <si>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</si>
  <si>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</si>
  <si>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</si>
  <si>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</si>
  <si>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</si>
  <si>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</si>
  <si>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</si>
  <si>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</si>
  <si>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</si>
  <si>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</si>
  <si>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</si>
  <si>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</si>
  <si>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</si>
  <si>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</si>
  <si>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</si>
  <si>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</si>
  <si>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</si>
  <si>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</si>
  <si>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</si>
  <si>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</si>
  <si>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</si>
  <si>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</si>
  <si>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</si>
  <si>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</si>
  <si>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</si>
  <si>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</si>
  <si>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</si>
  <si>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</si>
  <si>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</si>
  <si>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</si>
  <si>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</si>
  <si>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</si>
  <si>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</si>
  <si>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</si>
  <si>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</si>
  <si>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</si>
  <si>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</si>
  <si>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</si>
  <si>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</si>
  <si>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</si>
  <si>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</si>
  <si>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</si>
  <si>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</si>
  <si>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</si>
  <si>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</si>
  <si>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</si>
  <si>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</si>
  <si>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</si>
  <si>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</si>
  <si>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</si>
  <si>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</si>
  <si>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</si>
  <si>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</si>
  <si>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</si>
  <si>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</si>
  <si>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</si>
  <si>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</si>
  <si>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</si>
  <si>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</si>
  <si>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</si>
  <si>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</si>
  <si>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</si>
  <si>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</si>
  <si>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</si>
  <si>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</si>
  <si>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</si>
  <si>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</si>
  <si>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</si>
  <si>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</si>
  <si>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</si>
  <si>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</si>
  <si>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</si>
  <si>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</si>
  <si>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</si>
  <si>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</si>
  <si>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</si>
  <si>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</si>
  <si>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</si>
  <si>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</si>
  <si>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</si>
  <si>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</si>
  <si>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</si>
  <si>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</si>
  <si>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</si>
  <si>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</si>
  <si>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</si>
  <si>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</si>
  <si>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</si>
  <si>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</si>
  <si>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</si>
  <si>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</si>
  <si>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</si>
  <si>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</si>
  <si>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</si>
  <si>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</si>
  <si>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</si>
  <si>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</si>
  <si>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</si>
  <si>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</si>
  <si>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</si>
  <si>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</si>
  <si>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</si>
  <si>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</si>
  <si>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</si>
  <si>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</si>
  <si>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</si>
  <si>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</si>
  <si>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</si>
  <si>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</si>
  <si>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</si>
  <si>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</si>
  <si>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</si>
  <si>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</si>
  <si>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</si>
  <si>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</si>
  <si>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</si>
  <si>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</si>
  <si>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</si>
  <si>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</si>
  <si>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</si>
  <si>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</si>
  <si>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</si>
  <si>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</si>
  <si>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</si>
  <si>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</si>
  <si>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</si>
  <si>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</si>
  <si>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</si>
  <si>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</si>
  <si>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</si>
  <si>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</si>
  <si>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</si>
  <si>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</si>
  <si>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</si>
  <si>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</si>
  <si>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</si>
  <si>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</si>
  <si>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</si>
  <si>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</si>
  <si>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</si>
  <si>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</si>
  <si>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</si>
  <si>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</si>
  <si>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</si>
  <si>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</si>
  <si>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</si>
  <si>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</si>
  <si>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</si>
  <si>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</si>
  <si>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</si>
  <si>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</si>
  <si>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</si>
  <si>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</si>
  <si>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</si>
  <si>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</si>
  <si>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</si>
  <si>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</si>
  <si>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</si>
  <si>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</si>
  <si>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</si>
  <si>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</si>
  <si>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</si>
  <si>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</si>
  <si>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</si>
  <si>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</si>
  <si>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</si>
  <si>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</si>
  <si>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</si>
  <si>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</si>
  <si>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</si>
  <si>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</si>
  <si>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</si>
  <si>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</si>
  <si>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</si>
  <si>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</si>
  <si>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</si>
  <si>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</si>
  <si>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</si>
  <si>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</si>
  <si>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</si>
  <si>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</si>
  <si>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</si>
  <si>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</si>
  <si>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</si>
  <si>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</si>
  <si>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</si>
  <si>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</si>
  <si>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</si>
  <si>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</si>
  <si>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</si>
  <si>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</si>
  <si>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</si>
  <si>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</si>
  <si>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</si>
  <si>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</si>
  <si>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</si>
  <si>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</si>
  <si>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</si>
  <si>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</si>
  <si>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</si>
  <si>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</si>
  <si>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</si>
  <si>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</si>
  <si>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</si>
  <si>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</si>
  <si>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</si>
  <si>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</si>
  <si>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</si>
  <si>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</si>
  <si>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</si>
  <si>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</si>
  <si>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</si>
  <si>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</si>
  <si>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</si>
  <si>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</si>
  <si>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</si>
  <si>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</si>
  <si>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</si>
  <si>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</si>
  <si>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</si>
  <si>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</si>
  <si>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</si>
  <si>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</si>
  <si>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</si>
  <si>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</si>
  <si>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</si>
  <si>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</si>
  <si>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</si>
  <si>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</si>
  <si>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</si>
  <si>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</si>
  <si>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</si>
  <si>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</si>
  <si>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</si>
  <si>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</si>
  <si>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</si>
  <si>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</si>
  <si>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</si>
  <si>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</si>
  <si>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</si>
  <si>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</si>
  <si>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</si>
  <si>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</si>
  <si>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</si>
  <si>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</si>
  <si>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</si>
  <si>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</si>
  <si>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</si>
  <si>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</si>
  <si>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</si>
  <si>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</si>
  <si>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</si>
  <si>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</si>
  <si>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</si>
  <si>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</si>
  <si>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</si>
  <si>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</si>
  <si>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</si>
  <si>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</si>
  <si>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</si>
  <si>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</si>
  <si>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</si>
  <si>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</si>
  <si>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</si>
  <si>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</si>
  <si>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</si>
  <si>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</si>
  <si>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</si>
  <si>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</si>
  <si>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</si>
  <si>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</si>
  <si>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</si>
  <si>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</si>
  <si>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</si>
  <si>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</si>
  <si>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</si>
  <si>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</si>
  <si>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</si>
  <si>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</si>
  <si>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</si>
  <si>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</si>
  <si>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</si>
  <si>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</si>
  <si>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</si>
  <si>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</si>
  <si>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</si>
  <si>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</si>
  <si>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</si>
  <si>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</si>
  <si>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</si>
  <si>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</si>
  <si>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</si>
  <si>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</si>
  <si>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</si>
  <si>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</si>
  <si>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</si>
  <si>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</si>
  <si>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</si>
  <si>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</si>
  <si>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</si>
  <si>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</si>
  <si>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</si>
  <si>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</si>
  <si>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</si>
  <si>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</si>
  <si>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</si>
  <si>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</si>
  <si>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</si>
  <si>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</si>
  <si>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</si>
  <si>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</si>
  <si>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</si>
  <si>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</si>
  <si>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</si>
  <si>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</si>
  <si>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</si>
  <si>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</si>
  <si>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</si>
  <si>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</si>
  <si>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</si>
  <si>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</si>
  <si>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</si>
  <si>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</si>
  <si>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</si>
  <si>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</si>
  <si>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</si>
  <si>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</si>
  <si>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</si>
  <si>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</si>
  <si>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</si>
  <si>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</si>
  <si>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</si>
  <si>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</si>
  <si>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</si>
  <si>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</si>
  <si>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</si>
  <si>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</si>
  <si>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</si>
  <si>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</si>
  <si>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</si>
  <si>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</si>
  <si>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</si>
  <si>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</si>
  <si>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</si>
  <si>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</si>
  <si>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</si>
  <si>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</si>
  <si>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</si>
  <si>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</si>
  <si>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</si>
  <si>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</si>
  <si>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</si>
  <si>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</si>
  <si>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</si>
  <si>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</si>
  <si>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</si>
  <si>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</si>
  <si>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</si>
  <si>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</si>
  <si>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</si>
  <si>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</si>
  <si>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</si>
  <si>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</si>
  <si>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</si>
  <si>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</si>
  <si>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</si>
  <si>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</si>
  <si>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</si>
  <si>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</si>
  <si>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</si>
  <si>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</si>
  <si>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</si>
  <si>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</si>
  <si>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</si>
  <si>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</si>
  <si>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</si>
  <si>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</si>
  <si>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</si>
  <si>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</si>
  <si>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</si>
  <si>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</si>
  <si>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</si>
  <si>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</si>
  <si>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</si>
  <si>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</si>
  <si>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</si>
  <si>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</si>
  <si>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</si>
  <si>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</si>
  <si>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</si>
  <si>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</si>
  <si>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</si>
  <si>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</si>
  <si>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</si>
  <si>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</si>
  <si>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</si>
  <si>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</si>
  <si>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</si>
  <si>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</si>
  <si>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</si>
  <si>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</si>
  <si>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</si>
  <si>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</si>
  <si>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</si>
  <si>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</si>
  <si>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</si>
  <si>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</si>
  <si>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</si>
  <si>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</si>
  <si>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</si>
  <si>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</si>
  <si>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</si>
  <si>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</si>
  <si>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</si>
  <si>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</si>
  <si>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</si>
  <si>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</si>
  <si>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</si>
  <si>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</si>
  <si>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</si>
  <si>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</si>
  <si>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</si>
  <si>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</si>
  <si>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</si>
  <si>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</si>
  <si>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</si>
  <si>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</si>
  <si>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</si>
  <si>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</si>
  <si>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</si>
  <si>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</si>
  <si>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</si>
  <si>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</si>
  <si>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</si>
  <si>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</si>
  <si>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</si>
  <si>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</si>
  <si>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</si>
  <si>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</si>
  <si>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</si>
  <si>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</si>
  <si>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</si>
  <si>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</si>
  <si>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</si>
  <si>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</si>
  <si>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</si>
  <si>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</si>
  <si>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</si>
  <si>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</si>
  <si>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</si>
  <si>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</si>
  <si>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</si>
  <si>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</si>
  <si>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</si>
  <si>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</si>
  <si>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</si>
  <si>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</si>
  <si>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</si>
  <si>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</si>
  <si>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</si>
  <si>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</si>
  <si>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</si>
  <si>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</si>
  <si>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</si>
  <si>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</si>
  <si>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</si>
  <si>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</si>
  <si>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</si>
  <si>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</si>
  <si>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</si>
  <si>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</si>
  <si>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</si>
  <si>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</si>
  <si>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</si>
  <si>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</si>
  <si>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</si>
  <si>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</si>
  <si>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</si>
  <si>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</si>
  <si>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</si>
  <si>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</si>
  <si>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</si>
  <si>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</si>
  <si>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</si>
  <si>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</si>
  <si>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</si>
  <si>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</si>
  <si>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</si>
  <si>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</si>
  <si>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</si>
  <si>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</si>
  <si>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</si>
  <si>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</si>
  <si>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</si>
  <si>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</si>
  <si>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</si>
  <si>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</si>
  <si>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</si>
  <si>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</si>
  <si>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</si>
  <si>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</si>
  <si>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</si>
  <si>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</si>
  <si>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</si>
  <si>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</si>
  <si>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</si>
  <si>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</si>
  <si>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</si>
  <si>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</si>
  <si>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</si>
  <si>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</si>
  <si>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</si>
  <si>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</si>
  <si>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</si>
  <si>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</si>
  <si>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</si>
  <si>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</si>
  <si>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</si>
  <si>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</si>
  <si>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</si>
  <si>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</si>
  <si>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</si>
  <si>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</si>
  <si>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</si>
  <si>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</si>
  <si>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</si>
  <si>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</si>
  <si>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</si>
  <si>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</si>
  <si>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</si>
  <si>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</si>
  <si>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</si>
  <si>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</si>
  <si>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</si>
  <si>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</si>
  <si>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</si>
  <si>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</si>
  <si>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</si>
  <si>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</si>
  <si>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</si>
  <si>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</si>
  <si>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</si>
  <si>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</si>
  <si>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</si>
  <si>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</si>
  <si>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</si>
  <si>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</si>
  <si>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</si>
  <si>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</si>
  <si>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</si>
  <si>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</si>
  <si>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</si>
  <si>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</si>
  <si>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</si>
  <si>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</si>
  <si>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</si>
  <si>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</si>
  <si>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</si>
  <si>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</si>
  <si>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</si>
  <si>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</si>
  <si>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</si>
  <si>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</si>
  <si>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</si>
  <si>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</si>
  <si>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</si>
  <si>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</si>
  <si>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</si>
  <si>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</si>
  <si>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</si>
  <si>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</si>
  <si>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</si>
  <si>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</si>
  <si>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</si>
  <si>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</si>
  <si>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</si>
  <si>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</si>
  <si>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</si>
  <si>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</si>
  <si>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</si>
  <si>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</si>
  <si>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</si>
  <si>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</si>
  <si>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</si>
  <si>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</si>
  <si>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</si>
  <si>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</si>
  <si>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</si>
  <si>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</si>
  <si>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</si>
  <si>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</si>
  <si>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</si>
  <si>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</si>
  <si>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</si>
  <si>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</si>
  <si>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</si>
  <si>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</si>
  <si>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</si>
  <si>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</si>
  <si>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</si>
  <si>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</si>
  <si>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</si>
  <si>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</si>
  <si>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</si>
  <si>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</si>
  <si>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</si>
  <si>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</si>
  <si>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</si>
  <si>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</si>
  <si>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</si>
  <si>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</si>
  <si>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</si>
  <si>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</si>
  <si>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</si>
  <si>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</si>
  <si>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</si>
  <si>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</si>
  <si>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</si>
  <si>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</si>
  <si>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</si>
  <si>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</si>
  <si>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</si>
  <si>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</si>
  <si>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</si>
  <si>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</si>
  <si>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</si>
  <si>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</si>
  <si>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</si>
  <si>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</si>
  <si>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</si>
  <si>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</si>
  <si>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</si>
  <si>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</si>
  <si>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</si>
  <si>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</si>
  <si>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</si>
  <si>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</si>
  <si>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</si>
  <si>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</si>
  <si>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</si>
  <si>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</si>
  <si>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</si>
  <si>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</si>
  <si>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</si>
  <si>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</si>
  <si>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</si>
  <si>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</si>
  <si>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</si>
  <si>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</si>
  <si>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</si>
  <si>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</si>
  <si>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</si>
  <si>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</si>
  <si>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</si>
  <si>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</si>
  <si>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</si>
  <si>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</si>
  <si>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</si>
  <si>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</si>
  <si>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</si>
  <si>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</si>
  <si>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</si>
  <si>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</si>
  <si>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</si>
  <si>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</si>
  <si>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</si>
  <si>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</si>
  <si>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</si>
  <si>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</si>
  <si>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</si>
  <si>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</si>
  <si>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</si>
  <si>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</si>
  <si>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</si>
  <si>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</si>
  <si>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</si>
  <si>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</si>
  <si>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</si>
  <si>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</si>
  <si>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</si>
  <si>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</si>
  <si>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</si>
  <si>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</si>
  <si>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</si>
  <si>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</si>
  <si>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</si>
  <si>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</si>
  <si>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</si>
  <si>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</si>
  <si>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</si>
  <si>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</si>
  <si>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</si>
  <si>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</si>
  <si>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</si>
  <si>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</si>
  <si>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</si>
  <si>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</si>
  <si>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</si>
  <si>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</si>
  <si>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</si>
  <si>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</si>
  <si>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</si>
  <si>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</si>
  <si>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</si>
  <si>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</si>
  <si>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</si>
  <si>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</si>
  <si>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</si>
  <si>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</si>
  <si>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</si>
  <si>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</si>
  <si>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</si>
  <si>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</si>
  <si>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</si>
  <si>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</si>
  <si>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</si>
  <si>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</si>
  <si>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</si>
  <si>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</si>
  <si>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</si>
  <si>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</si>
  <si>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</si>
  <si>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</si>
  <si>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</si>
  <si>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</si>
  <si>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</si>
  <si>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</si>
  <si>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</si>
  <si>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</si>
  <si>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</si>
  <si>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</si>
  <si>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</si>
  <si>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</si>
  <si>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</si>
  <si>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</si>
  <si>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</si>
  <si>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</si>
  <si>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</si>
  <si>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</si>
  <si>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</si>
  <si>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</si>
  <si>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</si>
  <si>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</si>
  <si>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</si>
  <si>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</si>
  <si>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</si>
  <si>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</si>
  <si>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</si>
  <si>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</si>
  <si>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</si>
  <si>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</si>
  <si>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</si>
  <si>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</si>
  <si>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</si>
  <si>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</si>
  <si>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</si>
  <si>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</si>
  <si>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</si>
  <si>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</si>
  <si>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</si>
  <si>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</si>
  <si>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</si>
  <si>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</si>
  <si>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</si>
  <si>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</si>
  <si>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</si>
  <si>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</si>
  <si>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</si>
  <si>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</si>
  <si>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</si>
  <si>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</si>
  <si>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</si>
  <si>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</si>
  <si>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</si>
  <si>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</si>
  <si>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</si>
  <si>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</si>
  <si>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</si>
  <si>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</si>
  <si>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</si>
  <si>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</si>
  <si>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</si>
  <si>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</si>
  <si>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</si>
  <si>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</si>
  <si>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</si>
  <si>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</si>
  <si>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</si>
  <si>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</si>
  <si>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</si>
  <si>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</si>
  <si>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</si>
  <si>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</si>
  <si>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</si>
  <si>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</si>
  <si>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</si>
  <si>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</si>
  <si>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</si>
  <si>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</si>
  <si>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</si>
  <si>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</si>
  <si>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</si>
  <si>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</si>
  <si>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</si>
  <si>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</si>
  <si>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</si>
  <si>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</si>
  <si>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</si>
  <si>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</si>
  <si>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</si>
  <si>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</si>
  <si>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</si>
  <si>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</si>
  <si>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</si>
  <si>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</si>
  <si>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</si>
  <si>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</si>
  <si>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</si>
  <si>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</si>
  <si>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</si>
  <si>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</si>
  <si>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</si>
  <si>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</si>
  <si>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</si>
  <si>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</si>
  <si>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</si>
  <si>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</si>
  <si>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</si>
  <si>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</si>
  <si>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</si>
  <si>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</si>
  <si>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</si>
  <si>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</si>
  <si>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</si>
  <si>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</si>
  <si>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</si>
  <si>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</si>
  <si>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</si>
  <si>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</si>
  <si>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</si>
  <si>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</si>
  <si>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</si>
  <si>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</si>
  <si>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</si>
  <si>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</si>
  <si>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</si>
  <si>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</si>
  <si>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</si>
  <si>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</si>
  <si>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</si>
  <si>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</si>
  <si>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</si>
  <si>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</si>
  <si>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</si>
  <si>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</si>
  <si>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</si>
  <si>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</si>
  <si>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</si>
  <si>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</si>
  <si>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</si>
  <si>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</si>
  <si>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</si>
  <si>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</si>
  <si>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</si>
  <si>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</si>
  <si>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</si>
  <si>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</si>
  <si>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</si>
  <si>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</si>
  <si>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</si>
  <si>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</si>
  <si>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</si>
  <si>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</si>
  <si>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</si>
  <si>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</si>
  <si>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</si>
  <si>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</si>
  <si>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</si>
  <si>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</si>
  <si>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</si>
  <si>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</si>
  <si>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</si>
  <si>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</si>
  <si>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</si>
  <si>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</si>
  <si>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</si>
  <si>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</si>
  <si>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</si>
  <si>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</si>
  <si>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</si>
  <si>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</si>
  <si>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</si>
  <si>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</si>
  <si>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</si>
  <si>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</si>
  <si>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</si>
  <si>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</si>
  <si>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</si>
  <si>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</si>
  <si>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</si>
  <si>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</si>
  <si>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</si>
  <si>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</si>
  <si>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</si>
  <si>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</si>
  <si>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</si>
  <si>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</si>
  <si>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</si>
  <si>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</si>
  <si>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</si>
  <si>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</si>
  <si>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</si>
  <si>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</si>
  <si>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</si>
  <si>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</si>
  <si>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</si>
  <si>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</si>
  <si>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</si>
  <si>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</si>
  <si>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</si>
  <si>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</si>
  <si>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</si>
  <si>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</si>
  <si>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</si>
  <si>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</si>
  <si>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</si>
  <si>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</si>
  <si>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</si>
  <si>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</si>
  <si>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</si>
  <si>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</si>
  <si>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</si>
  <si>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</si>
  <si>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</si>
  <si>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</si>
  <si>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</si>
  <si>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</si>
  <si>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</si>
  <si>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</si>
  <si>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</si>
  <si>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</si>
  <si>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</si>
  <si>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</si>
  <si>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</si>
  <si>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</si>
  <si>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</si>
  <si>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</si>
  <si>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</si>
  <si>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</si>
  <si>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</si>
  <si>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</si>
  <si>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</si>
  <si>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</si>
  <si>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</si>
  <si>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</si>
  <si>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</si>
  <si>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</si>
  <si>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</si>
  <si>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</si>
  <si>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</si>
  <si>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</si>
  <si>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</si>
  <si>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</si>
  <si>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</si>
  <si>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</si>
  <si>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</si>
  <si>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</si>
  <si>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</si>
  <si>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</si>
  <si>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</si>
  <si>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</si>
  <si>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</si>
  <si>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</si>
  <si>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</si>
  <si>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</si>
  <si>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</si>
  <si>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</si>
  <si>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</si>
  <si>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</si>
  <si>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</si>
  <si>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</si>
  <si>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</si>
  <si>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</si>
  <si>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</si>
  <si>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</si>
  <si>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</si>
  <si>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</si>
  <si>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</si>
  <si>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</si>
  <si>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</si>
  <si>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</si>
  <si>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</si>
  <si>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</si>
  <si>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</si>
  <si>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</si>
  <si>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</si>
  <si>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</si>
  <si>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</si>
  <si>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</si>
  <si>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</si>
  <si>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</si>
  <si>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</si>
  <si>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</si>
  <si>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</si>
  <si>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</si>
  <si>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</si>
  <si>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</si>
  <si>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</si>
  <si>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</si>
  <si>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</si>
  <si>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</si>
  <si>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</si>
  <si>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</si>
  <si>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</si>
  <si>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</si>
  <si>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</si>
  <si>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</si>
  <si>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</si>
  <si>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</si>
  <si>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</si>
  <si>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</si>
  <si>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</si>
  <si>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</si>
  <si>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</si>
  <si>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</si>
  <si>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</si>
  <si>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</si>
  <si>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</si>
  <si>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</si>
  <si>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</si>
  <si>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</si>
  <si>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</si>
  <si>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</si>
  <si>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</si>
  <si>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</si>
  <si>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</si>
  <si>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</si>
  <si>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</si>
  <si>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</si>
  <si>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</si>
  <si>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</si>
  <si>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</si>
  <si>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</si>
  <si>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</si>
  <si>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</si>
  <si>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</si>
  <si>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</si>
  <si>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</si>
  <si>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</si>
  <si>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</si>
  <si>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</si>
  <si>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</si>
  <si>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</si>
  <si>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</si>
  <si>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</si>
  <si>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</si>
  <si>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</si>
  <si>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</si>
  <si>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</si>
  <si>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</si>
  <si>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</si>
  <si>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</si>
  <si>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</si>
  <si>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</si>
  <si>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</si>
  <si>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</si>
  <si>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</si>
  <si>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</si>
  <si>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</si>
  <si>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</si>
  <si>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</si>
  <si>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</si>
  <si>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</si>
  <si>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</si>
  <si>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</si>
  <si>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</si>
  <si>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</si>
  <si>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</si>
  <si>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</si>
  <si>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</si>
  <si>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</si>
  <si>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</si>
  <si>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</si>
  <si>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</si>
  <si>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</si>
  <si>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</si>
  <si>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</si>
  <si>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</si>
  <si>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</si>
  <si>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</si>
  <si>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</si>
  <si>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</si>
  <si>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</si>
  <si>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</si>
  <si>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</si>
  <si>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</si>
  <si>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</si>
  <si>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</si>
  <si>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</si>
  <si>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</si>
  <si>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</si>
  <si>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</si>
  <si>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</si>
  <si>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</si>
  <si>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</si>
  <si>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</si>
  <si>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</si>
  <si>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</si>
  <si>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</si>
  <si>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</si>
  <si>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</si>
  <si>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</si>
  <si>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</si>
  <si>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</si>
  <si>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</si>
  <si>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</si>
  <si>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</si>
  <si>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</si>
  <si>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</si>
  <si>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</si>
  <si>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</si>
  <si>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</si>
  <si>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</si>
  <si>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</si>
  <si>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</si>
  <si>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</si>
  <si>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</si>
  <si>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</si>
  <si>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</si>
  <si>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</si>
  <si>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</si>
  <si>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</si>
  <si>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</si>
  <si>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</si>
  <si>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</si>
  <si>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</si>
  <si>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</si>
  <si>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</si>
  <si>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</si>
  <si>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</si>
  <si>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</si>
  <si>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</si>
  <si>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</si>
  <si>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</si>
  <si>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</si>
  <si>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</si>
  <si>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</si>
  <si>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</si>
  <si>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</si>
  <si>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</si>
  <si>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</si>
  <si>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</si>
  <si>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</si>
  <si>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</si>
  <si>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</si>
  <si>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</si>
  <si>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</si>
  <si>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</si>
  <si>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</si>
  <si>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</si>
  <si>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</si>
  <si>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</si>
  <si>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</si>
  <si>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</si>
  <si>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</si>
  <si>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</si>
  <si>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</si>
  <si>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</si>
  <si>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</si>
  <si>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</si>
  <si>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</si>
  <si>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</si>
  <si>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</si>
  <si>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</si>
  <si>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</si>
  <si>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</si>
  <si>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</si>
  <si>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</si>
  <si>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</si>
  <si>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</si>
  <si>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</si>
  <si>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</si>
  <si>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</si>
  <si>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</si>
  <si>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</si>
  <si>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</si>
  <si>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</si>
  <si>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</si>
  <si>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</si>
  <si>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</si>
  <si>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</si>
  <si>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</si>
  <si>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</si>
  <si>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</si>
  <si>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</si>
  <si>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</si>
  <si>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</si>
  <si>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</si>
  <si>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</si>
  <si>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</si>
  <si>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</si>
  <si>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</si>
  <si>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</si>
  <si>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</si>
  <si>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</si>
  <si>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</si>
  <si>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</si>
  <si>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</si>
  <si>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</si>
  <si>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</si>
  <si>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</si>
  <si>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</si>
  <si>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</si>
  <si>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</si>
  <si>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</si>
  <si>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</si>
  <si>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</si>
  <si>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</si>
  <si>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</si>
  <si>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</si>
  <si>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</si>
  <si>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</si>
  <si>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</si>
  <si>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</si>
  <si>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</si>
  <si>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</si>
  <si>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</si>
  <si>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</si>
  <si>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</si>
  <si>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</si>
  <si>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</si>
  <si>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</si>
  <si>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</si>
  <si>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</si>
  <si>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</si>
  <si>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</si>
  <si>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</si>
  <si>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</si>
  <si>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</si>
  <si>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</si>
  <si>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</si>
  <si>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</si>
  <si>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</si>
  <si>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</si>
  <si>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</si>
  <si>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</si>
  <si>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</si>
  <si>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</si>
  <si>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</si>
  <si>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</si>
  <si>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</si>
  <si>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</si>
  <si>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</si>
  <si>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</si>
  <si>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</si>
  <si>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</si>
  <si>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</si>
  <si>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</si>
  <si>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</si>
  <si>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</si>
  <si>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</si>
  <si>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</si>
  <si>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</si>
  <si>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</si>
  <si>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</si>
  <si>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</si>
  <si>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</si>
  <si>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</si>
  <si>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</si>
  <si>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</si>
  <si>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</si>
  <si>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</si>
  <si>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</si>
  <si>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</si>
  <si>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</si>
  <si>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</si>
  <si>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</si>
  <si>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</si>
  <si>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</si>
  <si>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</si>
  <si>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</si>
  <si>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</si>
  <si>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</si>
  <si>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</si>
  <si>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</si>
  <si>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</si>
  <si>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</si>
  <si>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</si>
  <si>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</si>
  <si>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</si>
  <si>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</si>
  <si>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</si>
  <si>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</si>
  <si>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</si>
  <si>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</si>
  <si>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</si>
  <si>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</si>
  <si>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</si>
  <si>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</si>
  <si>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</si>
  <si>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</si>
  <si>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</si>
  <si>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</si>
  <si>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</si>
  <si>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</si>
  <si>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</si>
  <si>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</si>
  <si>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</si>
  <si>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</si>
  <si>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</si>
  <si>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</si>
  <si>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</si>
  <si>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</si>
  <si>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</si>
  <si>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</si>
  <si>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</si>
  <si>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</si>
  <si>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</si>
  <si>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</si>
  <si>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</si>
  <si>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</si>
  <si>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</si>
  <si>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</si>
  <si>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</si>
  <si>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</si>
  <si>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</si>
  <si>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</si>
  <si>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</si>
  <si>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</si>
  <si>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</si>
  <si>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</si>
  <si>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</si>
  <si>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</si>
  <si>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</si>
  <si>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</si>
  <si>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</si>
  <si>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</si>
  <si>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</si>
  <si>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</si>
  <si>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</si>
  <si>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</si>
  <si>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</si>
  <si>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</si>
  <si>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</si>
  <si>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</si>
  <si>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</si>
  <si>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</si>
  <si>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</si>
  <si>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</si>
  <si>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</si>
  <si>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</si>
  <si>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</si>
  <si>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</si>
  <si>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</si>
  <si>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</si>
  <si>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</si>
  <si>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</si>
  <si>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</si>
  <si>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</si>
  <si>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</si>
  <si>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</si>
  <si>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</si>
  <si>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</si>
  <si>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</si>
  <si>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</si>
  <si>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</si>
  <si>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</si>
  <si>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</si>
  <si>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</si>
  <si>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</si>
  <si>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</si>
  <si>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</si>
  <si>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</si>
  <si>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</si>
  <si>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</si>
  <si>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</si>
  <si>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</si>
  <si>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</si>
  <si>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</si>
  <si>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</si>
  <si>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</si>
  <si>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</si>
  <si>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</si>
  <si>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</si>
  <si>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</si>
  <si>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</si>
  <si>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</si>
  <si>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</si>
  <si>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</si>
  <si>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</si>
  <si>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</si>
  <si>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</si>
  <si>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</si>
  <si>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</si>
  <si>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</si>
  <si>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</si>
  <si>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</si>
  <si>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</si>
  <si>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</si>
  <si>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</si>
  <si>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</si>
  <si>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</si>
  <si>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</si>
  <si>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</si>
  <si>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</si>
  <si>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</si>
  <si>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</si>
  <si>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</si>
  <si>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</si>
  <si>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</si>
  <si>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</si>
  <si>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</si>
  <si>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</si>
  <si>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</si>
  <si>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</si>
  <si>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</si>
  <si>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</si>
  <si>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</si>
  <si>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</si>
  <si>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</si>
  <si>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</si>
  <si>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</si>
  <si>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</si>
  <si>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</si>
  <si>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</si>
  <si>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</si>
  <si>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</si>
  <si>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</si>
  <si>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</si>
  <si>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</si>
  <si>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</si>
  <si>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</si>
  <si>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</si>
  <si>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</si>
  <si>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</si>
  <si>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</si>
  <si>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</si>
  <si>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</si>
  <si>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</si>
  <si>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</si>
  <si>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</si>
  <si>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</si>
  <si>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</si>
  <si>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</si>
  <si>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</si>
  <si>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</si>
  <si>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</si>
  <si>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</si>
  <si>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</si>
  <si>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</si>
  <si>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</si>
  <si>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</si>
  <si>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</si>
  <si>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</si>
  <si>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</si>
  <si>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</si>
  <si>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</si>
  <si>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</si>
  <si>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</si>
  <si>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</si>
  <si>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</si>
  <si>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</si>
  <si>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</si>
  <si>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</si>
  <si>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</si>
  <si>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</si>
  <si>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</si>
  <si>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</si>
  <si>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</si>
  <si>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</si>
  <si>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</si>
  <si>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</si>
  <si>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</si>
  <si>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</si>
  <si>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</si>
  <si>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</si>
  <si>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</si>
  <si>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</si>
  <si>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</si>
  <si>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</si>
  <si>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</si>
  <si>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</si>
  <si>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</si>
  <si>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</si>
  <si>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</si>
  <si>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</si>
  <si>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</si>
  <si>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</si>
  <si>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</si>
  <si>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</si>
  <si>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</si>
  <si>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</si>
  <si>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</si>
  <si>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</si>
  <si>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</si>
  <si>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</si>
  <si>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</si>
  <si>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</si>
  <si>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</si>
  <si>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</si>
  <si>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</si>
  <si>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</si>
  <si>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</si>
  <si>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</si>
  <si>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</si>
  <si>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</si>
  <si>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</si>
  <si>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</si>
  <si>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</si>
  <si>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</si>
  <si>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</si>
  <si>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</si>
  <si>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</si>
  <si>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</si>
  <si>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</si>
  <si>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</si>
  <si>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</si>
  <si>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</si>
  <si>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</si>
  <si>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</si>
  <si>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</si>
  <si>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</si>
  <si>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</si>
  <si>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</si>
  <si>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</si>
  <si>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</si>
  <si>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</si>
  <si>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</si>
  <si>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</si>
  <si>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</si>
  <si>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</si>
  <si>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</si>
  <si>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</si>
  <si>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</si>
  <si>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</si>
  <si>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</si>
  <si>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</si>
  <si>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</si>
  <si>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</si>
  <si>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</si>
  <si>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</si>
  <si>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</si>
  <si>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</si>
  <si>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</si>
  <si>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</si>
  <si>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</si>
  <si>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</si>
  <si>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</si>
  <si>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</si>
  <si>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</si>
  <si>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</si>
  <si>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</si>
  <si>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</si>
  <si>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</si>
  <si>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</si>
  <si>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</si>
  <si>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</si>
  <si>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</si>
  <si>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</si>
  <si>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</si>
  <si>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</si>
  <si>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</si>
  <si>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</si>
  <si>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</si>
  <si>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</si>
  <si>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</si>
  <si>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</si>
  <si>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</si>
  <si>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</si>
  <si>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</si>
  <si>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</si>
  <si>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</si>
  <si>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</si>
  <si>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</si>
  <si>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</si>
  <si>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</si>
  <si>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</si>
  <si>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</si>
  <si>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</si>
  <si>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</si>
  <si>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</si>
  <si>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</si>
  <si>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</si>
  <si>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</si>
  <si>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</si>
  <si>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</si>
  <si>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</si>
  <si>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</si>
  <si>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</si>
  <si>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</si>
  <si>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</si>
  <si>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</si>
  <si>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</si>
  <si>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</si>
  <si>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</si>
  <si>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</si>
  <si>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</si>
  <si>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</si>
  <si>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</si>
  <si>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</si>
  <si>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</si>
  <si>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</si>
  <si>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</si>
  <si>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</si>
  <si>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</si>
  <si>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</si>
  <si>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</si>
  <si>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</si>
  <si>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</si>
  <si>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</si>
  <si>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</si>
  <si>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</si>
  <si>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</si>
  <si>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</si>
  <si>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</si>
  <si>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</si>
  <si>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</si>
  <si>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</si>
  <si>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</si>
  <si>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</si>
  <si>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</si>
  <si>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</si>
  <si>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</si>
  <si>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</si>
  <si>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</si>
  <si>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</si>
  <si>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</si>
  <si>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</si>
  <si>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</si>
  <si>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</si>
  <si>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</si>
  <si>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</si>
  <si>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</si>
  <si>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</si>
  <si>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</si>
  <si>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</si>
  <si>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</si>
  <si>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</si>
  <si>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</si>
  <si>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</si>
  <si>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</si>
  <si>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</si>
  <si>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</si>
  <si>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</si>
  <si>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</si>
  <si>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</si>
  <si>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</si>
  <si>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</si>
  <si>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</si>
  <si>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</si>
  <si>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</si>
  <si>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</si>
  <si>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</si>
  <si>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</si>
  <si>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</si>
  <si>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</si>
  <si>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</si>
  <si>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</si>
  <si>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</si>
  <si>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</si>
  <si>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</si>
  <si>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</si>
  <si>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</si>
  <si>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</si>
  <si>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</si>
  <si>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</si>
  <si>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</si>
  <si>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</si>
  <si>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</si>
  <si>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</si>
  <si>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</si>
  <si>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</si>
  <si>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</si>
  <si>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</si>
  <si>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</si>
  <si>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</si>
  <si>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</si>
  <si>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</si>
  <si>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</si>
  <si>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</si>
  <si>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</si>
  <si>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</si>
  <si>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</si>
  <si>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</si>
  <si>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</si>
  <si>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</si>
  <si>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</si>
  <si>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</si>
  <si>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</si>
  <si>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</si>
  <si>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</si>
  <si>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</si>
  <si>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</si>
  <si>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</si>
  <si>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</si>
  <si>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</si>
  <si>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</si>
  <si>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</si>
  <si>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</si>
  <si>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</si>
  <si>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</si>
  <si>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</si>
  <si>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</si>
  <si>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</si>
  <si>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</si>
  <si>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</si>
  <si>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</si>
  <si>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</si>
  <si>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</si>
  <si>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</si>
  <si>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</si>
  <si>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</si>
  <si>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</si>
  <si>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</si>
  <si>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</si>
  <si>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</si>
  <si>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</si>
  <si>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</si>
  <si>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</si>
  <si>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</si>
  <si>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</si>
  <si>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</si>
  <si>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</si>
  <si>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</si>
  <si>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</si>
  <si>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</si>
  <si>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</si>
  <si>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</si>
  <si>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</si>
  <si>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</si>
  <si>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</si>
  <si>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</si>
  <si>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</si>
  <si>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</si>
  <si>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</si>
  <si>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</si>
  <si>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</si>
  <si>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</si>
  <si>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</si>
  <si>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</si>
  <si>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</si>
  <si>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</si>
  <si>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</si>
  <si>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</si>
  <si>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</si>
  <si>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</si>
  <si>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</si>
  <si>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</si>
  <si>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</si>
  <si>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</si>
  <si>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</si>
  <si>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</si>
  <si>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</si>
  <si>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</si>
  <si>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</si>
  <si>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</si>
  <si>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</si>
  <si>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</si>
  <si>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</si>
  <si>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</si>
  <si>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</si>
  <si>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</si>
  <si>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</si>
  <si>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</si>
  <si>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</si>
  <si>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</si>
  <si>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</si>
  <si>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</si>
  <si>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</si>
  <si>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</si>
  <si>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</si>
  <si>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</si>
  <si>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</si>
  <si>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</si>
  <si>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</si>
  <si>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</si>
  <si>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</si>
  <si>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</si>
  <si>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</si>
  <si>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</si>
  <si>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</si>
  <si>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</si>
  <si>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</si>
  <si>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</si>
  <si>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</si>
  <si>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</si>
  <si>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</si>
  <si>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</si>
  <si>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</si>
  <si>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</si>
  <si>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</si>
  <si>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</si>
  <si>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</si>
  <si>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</si>
  <si>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</si>
  <si>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</si>
  <si>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</si>
  <si>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</si>
  <si>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</si>
  <si>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</si>
  <si>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</si>
  <si>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</si>
  <si>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</si>
  <si>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</si>
  <si>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</si>
  <si>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</si>
  <si>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</si>
  <si>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</si>
  <si>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</si>
  <si>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</si>
  <si>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</si>
  <si>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</si>
  <si>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</si>
  <si>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</si>
  <si>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</si>
  <si>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</si>
  <si>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</si>
  <si>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</si>
  <si>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</si>
  <si>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</si>
  <si>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</si>
  <si>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</si>
  <si>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</si>
  <si>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</si>
  <si>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</si>
  <si>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</si>
  <si>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</si>
  <si>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</si>
  <si>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</si>
  <si>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</si>
  <si>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</si>
  <si>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</si>
  <si>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</si>
  <si>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</si>
  <si>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</si>
  <si>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</si>
  <si>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</si>
  <si>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</si>
  <si>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</si>
  <si>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</si>
  <si>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</si>
  <si>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</si>
  <si>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</si>
  <si>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</si>
  <si>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</si>
  <si>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</si>
  <si>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</si>
  <si>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</si>
  <si>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</si>
  <si>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</si>
  <si>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</si>
  <si>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</si>
  <si>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</si>
  <si>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</si>
  <si>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</si>
  <si>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</si>
  <si>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</si>
  <si>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</si>
  <si>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</si>
  <si>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</si>
  <si>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</si>
  <si>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</si>
  <si>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</si>
  <si>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</si>
  <si>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</si>
  <si>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</si>
  <si>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</si>
  <si>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</si>
  <si>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</si>
  <si>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</si>
  <si>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</si>
  <si>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</si>
  <si>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</si>
  <si>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</si>
  <si>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</si>
  <si>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</si>
  <si>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</si>
  <si>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</si>
  <si>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</si>
  <si>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</si>
  <si>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</si>
  <si>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</si>
  <si>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</si>
  <si>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</si>
  <si>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</si>
  <si>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</si>
  <si>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</si>
  <si>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</si>
  <si>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</si>
  <si>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</si>
  <si>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</si>
  <si>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</si>
  <si>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</si>
  <si>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</si>
  <si>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</si>
  <si>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</si>
  <si>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</si>
  <si>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</si>
  <si>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</si>
  <si>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</si>
  <si>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</si>
  <si>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</si>
  <si>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</si>
  <si>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</si>
  <si>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</si>
  <si>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</si>
  <si>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</si>
  <si>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</si>
  <si>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</si>
  <si>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</si>
  <si>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</si>
  <si>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</si>
  <si>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</si>
  <si>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</si>
  <si>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</si>
  <si>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</si>
  <si>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</si>
  <si>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</si>
  <si>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</si>
  <si>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</si>
  <si>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</si>
  <si>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</si>
  <si>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</si>
  <si>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</si>
  <si>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</si>
  <si>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</si>
  <si>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</si>
  <si>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</si>
  <si>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</si>
  <si>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</si>
  <si>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</si>
  <si>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</si>
  <si>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</si>
  <si>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</si>
  <si>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</si>
  <si>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</si>
  <si>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</si>
  <si>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</si>
  <si>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</si>
  <si>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</si>
  <si>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</si>
  <si>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</si>
  <si>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</si>
  <si>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</si>
  <si>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</si>
  <si>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</si>
  <si>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</si>
  <si>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</si>
  <si>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</si>
  <si>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</si>
  <si>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</si>
  <si>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</si>
  <si>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</si>
  <si>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</si>
  <si>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</si>
  <si>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</si>
  <si>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</si>
  <si>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</si>
  <si>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</si>
  <si>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</si>
  <si>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</si>
  <si>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</si>
  <si>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</si>
  <si>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</si>
  <si>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</si>
  <si>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</si>
  <si>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</si>
  <si>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</si>
  <si>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</si>
  <si>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</si>
  <si>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</si>
  <si>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</si>
  <si>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</si>
  <si>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</si>
  <si>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</si>
  <si>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</si>
  <si>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</si>
  <si>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</si>
  <si>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</si>
  <si>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</si>
  <si>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</si>
  <si>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</si>
  <si>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</si>
  <si>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</si>
  <si>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</si>
  <si>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</si>
  <si>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</si>
  <si>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</si>
  <si>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</si>
  <si>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</si>
  <si>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</si>
  <si>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</si>
  <si>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</si>
  <si>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</si>
  <si>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</si>
  <si>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</si>
  <si>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</si>
  <si>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</si>
  <si>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</si>
  <si>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</si>
  <si>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</si>
  <si>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</si>
  <si>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</si>
  <si>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</si>
  <si>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</si>
  <si>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</si>
  <si>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</si>
  <si>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</si>
  <si>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</si>
  <si>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</si>
  <si>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</si>
  <si>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</si>
  <si>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</si>
  <si>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</si>
  <si>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</si>
  <si>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</si>
  <si>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</si>
  <si>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</si>
  <si>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</si>
  <si>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</si>
  <si>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</si>
  <si>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</si>
  <si>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</si>
  <si>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</si>
  <si>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</si>
  <si>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</si>
  <si>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</si>
  <si>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</si>
  <si>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</si>
  <si>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</si>
  <si>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</si>
  <si>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</si>
  <si>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</si>
  <si>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</si>
  <si>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</si>
  <si>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</si>
  <si>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</si>
  <si>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</si>
  <si>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</si>
  <si>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</si>
  <si>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</si>
  <si>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</si>
  <si>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</si>
  <si>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</si>
  <si>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</si>
  <si>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</si>
  <si>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</si>
  <si>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</si>
  <si>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</si>
  <si>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</si>
  <si>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</si>
  <si>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</si>
  <si>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</si>
  <si>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</si>
  <si>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</si>
  <si>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</si>
  <si>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</si>
  <si>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</si>
  <si>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</si>
  <si>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</si>
  <si>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</si>
  <si>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</si>
  <si>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</si>
  <si>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</si>
  <si>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</si>
  <si>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</si>
  <si>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</si>
  <si>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</si>
  <si>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</si>
  <si>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</si>
  <si>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</si>
  <si>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</si>
  <si>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</si>
  <si>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</si>
  <si>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</si>
  <si>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</si>
  <si>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</si>
  <si>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</si>
  <si>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</si>
  <si>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</si>
  <si>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</si>
  <si>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</si>
  <si>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</si>
  <si>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</si>
  <si>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</si>
  <si>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</si>
  <si>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</si>
  <si>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</si>
  <si>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</si>
  <si>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</si>
  <si>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</si>
  <si>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</si>
  <si>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</si>
  <si>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</si>
  <si>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</si>
  <si>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</si>
  <si>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</si>
  <si>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</si>
  <si>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</si>
  <si>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</si>
  <si>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</si>
  <si>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</si>
  <si>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</si>
  <si>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</si>
  <si>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</si>
  <si>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</si>
  <si>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</si>
  <si>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</si>
  <si>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</si>
  <si>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</si>
  <si>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</si>
  <si>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</si>
  <si>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</si>
  <si>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</si>
  <si>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</si>
  <si>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</si>
  <si>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</si>
  <si>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</si>
  <si>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</si>
  <si>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</si>
  <si>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</si>
  <si>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</si>
  <si>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</si>
  <si>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</si>
  <si>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</si>
  <si>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</si>
  <si>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</si>
  <si>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</si>
  <si>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</si>
  <si>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</si>
  <si>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</si>
  <si>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</si>
  <si>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</si>
  <si>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</si>
  <si>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</si>
  <si>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</si>
  <si>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</si>
  <si>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</si>
  <si>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</si>
  <si>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</si>
  <si>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</si>
  <si>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</si>
  <si>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</si>
  <si>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</si>
  <si>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</si>
  <si>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</si>
  <si>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</si>
  <si>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</si>
  <si>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</si>
  <si>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</si>
  <si>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</si>
  <si>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</si>
  <si>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</si>
  <si>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</si>
  <si>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</si>
  <si>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</si>
  <si>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</si>
  <si>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</si>
  <si>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</si>
  <si>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</si>
  <si>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</si>
  <si>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</si>
  <si>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</si>
  <si>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</si>
  <si>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</si>
  <si>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</si>
  <si>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</si>
  <si>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</si>
  <si>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</si>
  <si>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</si>
  <si>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</si>
  <si>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</si>
  <si>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</si>
  <si>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</si>
  <si>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</si>
  <si>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</si>
  <si>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</si>
  <si>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</si>
  <si>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</si>
  <si>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</si>
  <si>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</si>
  <si>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</si>
  <si>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</si>
  <si>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</si>
  <si>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</si>
  <si>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</si>
  <si>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</si>
  <si>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</si>
  <si>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</si>
  <si>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</si>
  <si>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</si>
  <si>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</si>
  <si>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</si>
  <si>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</si>
  <si>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</si>
  <si>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</si>
  <si>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</si>
  <si>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</si>
  <si>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</si>
  <si>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</si>
  <si>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</si>
  <si>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</si>
  <si>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</si>
  <si>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</si>
  <si>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</si>
  <si>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</si>
  <si>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</si>
  <si>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</si>
  <si>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</si>
  <si>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</si>
  <si>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</si>
  <si>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</si>
  <si>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</si>
  <si>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</si>
  <si>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</si>
  <si>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</si>
  <si>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</si>
  <si>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</si>
  <si>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</si>
  <si>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</si>
  <si>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</si>
  <si>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</si>
  <si>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</si>
  <si>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</si>
  <si>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</si>
  <si>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</si>
  <si>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</si>
  <si>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</si>
  <si>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</si>
  <si>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</si>
  <si>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</si>
  <si>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</si>
  <si>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</si>
  <si>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</si>
  <si>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</si>
  <si>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</si>
  <si>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</si>
  <si>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</si>
  <si>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</si>
  <si>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</si>
  <si>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</si>
  <si>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</si>
  <si>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</si>
  <si>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</si>
  <si>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</si>
  <si>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</si>
  <si>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</si>
  <si>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</si>
  <si>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</si>
  <si>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</si>
  <si>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</si>
  <si>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</si>
  <si>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</si>
  <si>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</si>
  <si>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</si>
  <si>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</si>
  <si>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</si>
  <si>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</si>
  <si>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</si>
  <si>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</si>
  <si>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</si>
  <si>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</si>
  <si>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</si>
  <si>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</si>
  <si>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</si>
  <si>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</si>
  <si>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</si>
  <si>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</si>
  <si>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</si>
  <si>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</si>
  <si>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</si>
  <si>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</si>
  <si>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</si>
  <si>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</si>
  <si>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</si>
  <si>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</si>
  <si>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</si>
  <si>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</si>
  <si>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</si>
  <si>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</si>
  <si>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</si>
  <si>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</si>
  <si>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</si>
  <si>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</si>
  <si>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</si>
  <si>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</si>
  <si>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</si>
  <si>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</si>
  <si>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</si>
  <si>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</si>
  <si>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</si>
  <si>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</si>
  <si>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</si>
  <si>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</si>
  <si>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</si>
  <si>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</si>
  <si>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</si>
  <si>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</si>
  <si>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</si>
  <si>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</si>
  <si>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</si>
  <si>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</si>
  <si>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</si>
  <si>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</si>
  <si>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</si>
  <si>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</si>
  <si>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</si>
  <si>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</si>
  <si>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</si>
  <si>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</si>
  <si>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</si>
  <si>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</si>
  <si>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</si>
  <si>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</si>
  <si>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</si>
  <si>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</si>
  <si>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</si>
  <si>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</si>
  <si>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</si>
  <si>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</si>
  <si>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</si>
  <si>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</si>
  <si>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</si>
  <si>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</si>
  <si>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</si>
  <si>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</si>
  <si>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</si>
  <si>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</si>
  <si>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</si>
  <si>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</si>
  <si>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</si>
  <si>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</si>
  <si>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</si>
  <si>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</si>
  <si>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</si>
  <si>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</si>
  <si>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</si>
  <si>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</si>
  <si>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</si>
  <si>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</si>
  <si>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</si>
  <si>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</si>
  <si>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</si>
  <si>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</si>
  <si>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</si>
  <si>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</si>
  <si>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</si>
  <si>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</si>
  <si>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</si>
  <si>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</si>
  <si>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</si>
  <si>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</si>
  <si>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</si>
  <si>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</si>
  <si>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</si>
  <si>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</si>
  <si>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</si>
  <si>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</si>
  <si>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</si>
  <si>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</si>
  <si>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</si>
  <si>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</si>
  <si>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</si>
  <si>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</si>
  <si>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</si>
  <si>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</si>
  <si>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</si>
  <si>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</si>
  <si>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</si>
  <si>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</si>
  <si>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</si>
  <si>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</si>
  <si>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</si>
  <si>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</si>
  <si>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</si>
  <si>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</si>
  <si>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</si>
  <si>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</si>
  <si>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</si>
  <si>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</si>
  <si>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</si>
  <si>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</si>
  <si>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</si>
  <si>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</si>
  <si>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</si>
  <si>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</si>
  <si>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</si>
  <si>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</si>
  <si>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</si>
  <si>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</si>
  <si>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</si>
  <si>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</si>
  <si>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</si>
  <si>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</si>
  <si>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</si>
  <si>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</si>
  <si>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</si>
  <si>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</si>
  <si>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</si>
  <si>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</si>
  <si>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</si>
  <si>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</si>
  <si>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</si>
  <si>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</si>
  <si>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</si>
  <si>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</si>
  <si>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</si>
  <si>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</si>
  <si>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</si>
  <si>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</si>
  <si>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</si>
  <si>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</si>
  <si>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</si>
  <si>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</si>
  <si>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</si>
  <si>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</si>
  <si>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</si>
  <si>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</si>
  <si>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</si>
  <si>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</si>
  <si>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</si>
  <si>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</si>
  <si>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</si>
  <si>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</si>
  <si>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</si>
  <si>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</si>
  <si>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</si>
  <si>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</si>
  <si>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</si>
  <si>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</si>
  <si>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</si>
  <si>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</si>
  <si>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</si>
  <si>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</si>
  <si>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</si>
  <si>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</si>
  <si>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</si>
  <si>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</si>
  <si>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</si>
  <si>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</si>
  <si>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</si>
  <si>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</si>
  <si>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</si>
  <si>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</si>
  <si>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</si>
  <si>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</si>
  <si>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</si>
  <si>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</si>
  <si>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</si>
  <si>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</si>
  <si>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</si>
  <si>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</si>
  <si>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</si>
  <si>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</si>
  <si>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</si>
  <si>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</si>
  <si>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</si>
  <si>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</si>
  <si>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</si>
  <si>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</si>
  <si>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</si>
  <si>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</si>
  <si>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</si>
  <si>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</si>
  <si>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</si>
  <si>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</si>
  <si>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</si>
  <si>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</si>
  <si>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</si>
  <si>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</si>
  <si>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</si>
  <si>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</si>
  <si>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</si>
  <si>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</si>
  <si>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</si>
  <si>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</si>
  <si>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</si>
  <si>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</si>
  <si>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</si>
  <si>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</si>
  <si>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</si>
  <si>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</si>
  <si>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</si>
  <si>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</si>
  <si>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</si>
  <si>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</si>
  <si>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</si>
  <si>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</si>
  <si>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</si>
  <si>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</si>
  <si>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</si>
  <si>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</si>
  <si>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</si>
  <si>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</si>
  <si>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</si>
  <si>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</si>
  <si>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</si>
  <si>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</si>
  <si>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</si>
  <si>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</si>
  <si>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</si>
  <si>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</si>
  <si>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</si>
  <si>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</si>
  <si>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</si>
  <si>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</si>
  <si>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</si>
  <si>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</si>
  <si>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</si>
  <si>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</si>
  <si>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</si>
  <si>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</si>
  <si>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</si>
  <si>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</si>
  <si>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</si>
  <si>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</si>
  <si>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</si>
  <si>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</si>
  <si>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</si>
  <si>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</si>
  <si>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</si>
  <si>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</si>
  <si>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</si>
  <si>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</si>
  <si>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</si>
  <si>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</si>
  <si>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</si>
  <si>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</si>
  <si>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</si>
  <si>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</si>
  <si>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</si>
  <si>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</si>
  <si>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</si>
  <si>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</si>
  <si>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</si>
  <si>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</si>
  <si>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</si>
  <si>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</si>
  <si>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</si>
  <si>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</si>
  <si>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</si>
  <si>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</si>
  <si>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</si>
  <si>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</si>
  <si>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</si>
  <si>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</si>
  <si>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</si>
  <si>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</si>
  <si>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</si>
  <si>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</si>
  <si>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</si>
  <si>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</si>
  <si>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</si>
  <si>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</si>
  <si>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</si>
  <si>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</si>
  <si>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</si>
  <si>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</si>
  <si>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</si>
  <si>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</si>
  <si>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</si>
  <si>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</si>
  <si>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</si>
  <si>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</si>
  <si>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</si>
  <si>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</si>
  <si>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</si>
  <si>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</si>
  <si>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</si>
  <si>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</si>
  <si>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</si>
  <si>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</si>
  <si>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</si>
  <si>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</si>
  <si>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</si>
  <si>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</si>
  <si>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</si>
  <si>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</si>
  <si>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</si>
  <si>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</si>
  <si>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</si>
  <si>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</si>
  <si>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</si>
  <si>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</si>
  <si>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</si>
  <si>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</si>
  <si>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</si>
  <si>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</si>
  <si>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</si>
  <si>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</si>
  <si>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</si>
  <si>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</si>
  <si>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</si>
  <si>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</si>
  <si>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</si>
  <si>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</si>
  <si>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</si>
  <si>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</si>
  <si>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</si>
  <si>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</si>
  <si>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</si>
  <si>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</si>
  <si>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</si>
  <si>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</si>
  <si>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</si>
  <si>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</si>
  <si>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</si>
  <si>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</si>
  <si>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</si>
  <si>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</si>
  <si>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</si>
  <si>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</si>
  <si>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</si>
  <si>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</si>
  <si>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</si>
  <si>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</si>
  <si>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</si>
  <si>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</si>
  <si>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</si>
  <si>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</si>
  <si>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</si>
  <si>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</si>
  <si>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</si>
  <si>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</si>
  <si>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</si>
  <si>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</si>
  <si>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</si>
  <si>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</si>
  <si>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</si>
  <si>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</si>
  <si>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</si>
  <si>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</si>
  <si>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</si>
  <si>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</si>
  <si>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</si>
  <si>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</si>
  <si>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</si>
  <si>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</si>
  <si>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</si>
  <si>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</si>
  <si>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</si>
  <si>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</si>
  <si>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</si>
  <si>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</si>
  <si>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</si>
  <si>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</si>
  <si>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</si>
  <si>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</si>
  <si>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</si>
  <si>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</si>
  <si>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</si>
  <si>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</si>
  <si>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</si>
  <si>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</si>
  <si>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</si>
  <si>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</si>
  <si>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</si>
  <si>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</si>
  <si>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</si>
  <si>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</si>
  <si>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</si>
  <si>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</si>
  <si>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</si>
  <si>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</si>
  <si>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</si>
  <si>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</si>
  <si>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</si>
  <si>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</si>
  <si>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</si>
  <si>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</si>
  <si>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</si>
  <si>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</si>
  <si>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</si>
  <si>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</si>
  <si>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</si>
  <si>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</si>
  <si>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</si>
  <si>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</si>
  <si>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</si>
  <si>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</si>
  <si>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</si>
  <si>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</si>
  <si>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</si>
  <si>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</si>
  <si>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</si>
  <si>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</si>
  <si>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</si>
  <si>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</si>
  <si>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</si>
  <si>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</si>
  <si>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</si>
  <si>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</si>
  <si>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</si>
  <si>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</si>
  <si>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</si>
  <si>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</si>
  <si>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</si>
  <si>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</si>
  <si>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</si>
  <si>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</si>
  <si>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</si>
  <si>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</si>
  <si>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</si>
  <si>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</si>
  <si>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</si>
  <si>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</si>
  <si>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</si>
  <si>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</si>
  <si>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</si>
  <si>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</si>
  <si>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</si>
  <si>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</si>
  <si>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</si>
  <si>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</si>
  <si>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</si>
  <si>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</si>
  <si>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</si>
  <si>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</si>
  <si>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</si>
  <si>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</si>
  <si>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</si>
  <si>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</si>
  <si>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</si>
  <si>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</si>
  <si>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</si>
  <si>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</si>
  <si>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</si>
  <si>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</si>
  <si>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</si>
  <si>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</si>
  <si>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</si>
  <si>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</si>
  <si>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</si>
  <si>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</si>
  <si>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</si>
  <si>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</si>
  <si>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</si>
  <si>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</si>
  <si>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</si>
  <si>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</si>
  <si>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</si>
  <si>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</si>
  <si>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</si>
  <si>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</si>
  <si>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</si>
  <si>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</si>
  <si>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</si>
  <si>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</si>
  <si>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</si>
  <si>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</si>
  <si>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</si>
  <si>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</si>
  <si>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</si>
  <si>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</si>
  <si>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</si>
  <si>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</si>
  <si>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</si>
  <si>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</si>
  <si>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</si>
  <si>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</si>
  <si>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</si>
  <si>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</si>
  <si>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</si>
  <si>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</si>
  <si>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</si>
  <si>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</si>
  <si>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</si>
  <si>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</si>
  <si>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</si>
  <si>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</si>
  <si>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</si>
  <si>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</si>
  <si>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</si>
  <si>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</si>
  <si>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</si>
  <si>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</si>
  <si>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</si>
  <si>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</si>
  <si>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</si>
  <si>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</si>
  <si>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</si>
  <si>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</si>
  <si>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</si>
  <si>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</si>
  <si>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</si>
  <si>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</si>
  <si>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</si>
  <si>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</si>
  <si>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</si>
  <si>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</si>
  <si>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</si>
  <si>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</si>
  <si>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</si>
  <si>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</si>
  <si>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</si>
  <si>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</si>
  <si>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</si>
  <si>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</si>
  <si>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</si>
  <si>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</si>
  <si>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</si>
  <si>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</si>
  <si>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</si>
  <si>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</si>
  <si>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</si>
  <si>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</si>
  <si>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</si>
  <si>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</si>
  <si>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</si>
  <si>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</si>
  <si>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</si>
  <si>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</si>
  <si>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</si>
  <si>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</si>
  <si>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</si>
  <si>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</si>
  <si>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</si>
  <si>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</si>
  <si>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</si>
  <si>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</si>
  <si>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</si>
  <si>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</si>
  <si>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</si>
  <si>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</si>
  <si>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</si>
  <si>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</si>
  <si>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</si>
  <si>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</si>
  <si>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</si>
  <si>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</si>
  <si>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</si>
  <si>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</si>
  <si>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</si>
  <si>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</si>
  <si>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</si>
  <si>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</si>
  <si>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</si>
  <si>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</si>
  <si>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</si>
  <si>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</si>
  <si>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</si>
  <si>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</si>
  <si>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</si>
  <si>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</si>
  <si>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</si>
  <si>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</si>
  <si>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</si>
  <si>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</si>
  <si>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</si>
  <si>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</si>
  <si>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</si>
  <si>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</si>
  <si>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</si>
  <si>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</si>
  <si>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</si>
  <si>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</si>
  <si>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</si>
  <si>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</si>
  <si>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</si>
  <si>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</si>
  <si>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</si>
  <si>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</si>
  <si>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</si>
  <si>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</si>
  <si>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</si>
  <si>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</si>
  <si>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</si>
  <si>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</si>
  <si>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</si>
  <si>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</si>
  <si>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</si>
  <si>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</si>
  <si>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</si>
  <si>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</si>
  <si>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</si>
  <si>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</si>
  <si>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</si>
  <si>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</si>
  <si>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</si>
  <si>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</si>
  <si>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</si>
  <si>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</si>
  <si>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</si>
  <si>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</si>
  <si>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</si>
  <si>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</si>
  <si>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</si>
  <si>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</si>
  <si>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</si>
  <si>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</si>
  <si>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</si>
  <si>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</si>
  <si>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</si>
  <si>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</si>
  <si>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</si>
  <si>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</si>
  <si>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</si>
  <si>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</si>
  <si>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</si>
  <si>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</si>
  <si>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</si>
  <si>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</si>
  <si>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</si>
  <si>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</si>
  <si>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</si>
  <si>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</si>
  <si>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</si>
  <si>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</si>
  <si>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</si>
  <si>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</si>
  <si>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</si>
  <si>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</si>
  <si>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</si>
  <si>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</si>
  <si>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</si>
  <si>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</si>
  <si>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</si>
  <si>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</si>
  <si>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</si>
  <si>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</si>
  <si>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</si>
  <si>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</si>
  <si>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</si>
  <si>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</si>
  <si>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</si>
  <si>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</si>
  <si>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</si>
  <si>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</si>
  <si>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</si>
  <si>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</si>
  <si>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</si>
  <si>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</si>
  <si>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</si>
  <si>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</si>
  <si>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</si>
  <si>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</si>
  <si>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</si>
  <si>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</si>
  <si>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</si>
  <si>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</si>
  <si>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</si>
  <si>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</si>
  <si>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</si>
  <si>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</si>
  <si>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</si>
  <si>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</si>
  <si>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</si>
  <si>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</si>
  <si>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</si>
  <si>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</si>
  <si>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</si>
  <si>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</si>
  <si>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</si>
  <si>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</si>
  <si>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</si>
  <si>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</si>
  <si>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</si>
  <si>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</si>
  <si>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</si>
  <si>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</si>
  <si>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</si>
  <si>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</si>
  <si>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</si>
  <si>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</si>
  <si>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</si>
  <si>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</si>
  <si>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</si>
  <si>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</si>
  <si>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</si>
  <si>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</si>
  <si>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</si>
  <si>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</si>
  <si>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</si>
  <si>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</si>
  <si>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</si>
  <si>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</si>
  <si>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</si>
  <si>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</si>
  <si>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</si>
  <si>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</si>
  <si>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</si>
  <si>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</si>
  <si>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</si>
  <si>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</si>
  <si>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</si>
  <si>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</si>
  <si>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</si>
  <si>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</si>
  <si>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</si>
  <si>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</si>
  <si>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</si>
  <si>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</si>
  <si>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</si>
  <si>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</si>
  <si>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</si>
  <si>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</si>
  <si>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</si>
  <si>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</si>
  <si>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</si>
  <si>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</si>
  <si>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</si>
  <si>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</si>
  <si>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</si>
  <si>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</si>
  <si>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</si>
  <si>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</si>
  <si>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</si>
  <si>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</si>
  <si>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</si>
  <si>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</si>
  <si>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</si>
  <si>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</si>
  <si>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</si>
  <si>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</si>
  <si>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</si>
  <si>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</si>
  <si>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</si>
  <si>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</si>
  <si>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</si>
  <si>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</si>
  <si>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</si>
  <si>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</si>
  <si>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</si>
  <si>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</si>
  <si>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</si>
  <si>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</si>
  <si>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</si>
  <si>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</si>
  <si>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</si>
  <si>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</si>
  <si>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</si>
  <si>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</si>
  <si>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</si>
  <si>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</si>
  <si>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</si>
  <si>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</si>
  <si>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</si>
  <si>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</si>
  <si>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</si>
  <si>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</si>
  <si>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</si>
  <si>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</si>
  <si>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</si>
  <si>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</si>
  <si>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</si>
  <si>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</si>
  <si>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</si>
  <si>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</si>
  <si>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</si>
  <si>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</si>
  <si>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</si>
  <si>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</si>
  <si>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</si>
  <si>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</si>
  <si>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</si>
  <si>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</si>
  <si>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</si>
  <si>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</si>
  <si>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</si>
  <si>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</si>
  <si>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</si>
  <si>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</si>
  <si>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</si>
  <si>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</si>
  <si>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</si>
  <si>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</si>
  <si>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</si>
  <si>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</si>
  <si>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</si>
  <si>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</si>
  <si>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</si>
  <si>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</si>
  <si>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</si>
  <si>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</si>
  <si>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</si>
  <si>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</si>
  <si>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</si>
  <si>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</si>
  <si>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</si>
  <si>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</si>
  <si>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</si>
  <si>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</si>
  <si>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</si>
  <si>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</si>
  <si>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</si>
  <si>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</si>
  <si>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</si>
  <si>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</si>
  <si>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</si>
  <si>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</si>
  <si>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</si>
  <si>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</si>
  <si>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</si>
  <si>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</si>
  <si>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</si>
  <si>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</si>
  <si>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</si>
  <si>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</si>
  <si>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</si>
  <si>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</si>
  <si>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</si>
  <si>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</si>
  <si>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</si>
  <si>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</si>
  <si>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</si>
  <si>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</si>
  <si>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</si>
  <si>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</si>
  <si>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</si>
  <si>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</si>
  <si>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</si>
  <si>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</si>
  <si>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</si>
  <si>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</si>
  <si>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</si>
  <si>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</si>
  <si>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</si>
  <si>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</si>
  <si>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</si>
  <si>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</si>
  <si>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</si>
  <si>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</si>
  <si>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</si>
  <si>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</si>
  <si>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</si>
  <si>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</si>
  <si>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</si>
  <si>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</si>
  <si>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</si>
  <si>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</si>
  <si>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</si>
  <si>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</si>
  <si>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</si>
  <si>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</si>
  <si>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</si>
  <si>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</si>
  <si>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</si>
  <si>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</si>
  <si>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</si>
  <si>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</si>
  <si>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</si>
  <si>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</si>
  <si>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</si>
  <si>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</si>
  <si>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</si>
  <si>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</si>
  <si>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</si>
  <si>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</si>
  <si>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</si>
  <si>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</si>
  <si>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</si>
  <si>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</si>
  <si>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</si>
  <si>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</si>
  <si>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</si>
  <si>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</si>
  <si>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</si>
  <si>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</si>
  <si>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</si>
  <si>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</si>
  <si>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</si>
  <si>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</si>
  <si>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</si>
  <si>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</si>
  <si>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</si>
  <si>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</si>
  <si>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</si>
  <si>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</si>
  <si>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</si>
  <si>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</si>
  <si>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</si>
  <si>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</si>
  <si>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</si>
  <si>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</si>
  <si>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</si>
  <si>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</si>
  <si>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</si>
  <si>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</si>
  <si>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</si>
  <si>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</si>
  <si>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</si>
  <si>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</si>
  <si>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</si>
  <si>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</si>
  <si>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</si>
  <si>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</si>
  <si>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</si>
  <si>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</si>
  <si>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</si>
  <si>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</si>
  <si>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</si>
  <si>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</si>
  <si>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</si>
  <si>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</si>
  <si>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</si>
  <si>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</si>
  <si>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</si>
  <si>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</si>
  <si>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</si>
  <si>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</si>
  <si>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</si>
  <si>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</si>
  <si>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</si>
  <si>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</si>
  <si>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</si>
  <si>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</si>
  <si>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</si>
  <si>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</si>
  <si>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</si>
  <si>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</si>
  <si>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</si>
  <si>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</si>
  <si>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</si>
  <si>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</si>
  <si>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</si>
  <si>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</si>
  <si>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</si>
  <si>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</si>
  <si>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</si>
  <si>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</si>
  <si>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</si>
  <si>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</si>
  <si>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</si>
  <si>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</si>
  <si>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</si>
  <si>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</si>
  <si>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</si>
  <si>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</si>
  <si>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</si>
  <si>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</si>
  <si>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</si>
  <si>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</si>
  <si>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</si>
  <si>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</si>
  <si>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</si>
  <si>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</si>
  <si>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</si>
  <si>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</si>
  <si>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</si>
  <si>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</si>
  <si>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</si>
  <si>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</si>
  <si>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</si>
  <si>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</si>
  <si>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</si>
  <si>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</si>
  <si>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</si>
  <si>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</si>
  <si>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</si>
  <si>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</si>
  <si>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</si>
  <si>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</si>
  <si>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</si>
  <si>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</si>
  <si>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</si>
  <si>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</si>
  <si>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</si>
  <si>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</si>
  <si>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</si>
  <si>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</si>
  <si>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</si>
  <si>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</si>
  <si>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</si>
  <si>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</si>
  <si>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</si>
  <si>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</si>
  <si>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</si>
  <si>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</si>
  <si>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</si>
  <si>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</si>
  <si>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</si>
  <si>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</si>
  <si>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</si>
  <si>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</si>
  <si>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</si>
  <si>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</si>
  <si>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</si>
  <si>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</si>
  <si>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</si>
  <si>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</si>
  <si>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</si>
  <si>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</si>
  <si>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</si>
  <si>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</si>
  <si>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</si>
  <si>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</si>
  <si>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</si>
  <si>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</si>
  <si>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</si>
  <si>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</si>
  <si>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</si>
  <si>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</si>
  <si>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</si>
  <si>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</si>
  <si>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</si>
  <si>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</si>
  <si>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</si>
  <si>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</si>
  <si>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</si>
  <si>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</si>
  <si>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</si>
  <si>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</si>
  <si>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</si>
  <si>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</si>
  <si>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</si>
  <si>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</si>
  <si>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</si>
  <si>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</si>
  <si>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</si>
  <si>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</si>
  <si>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</si>
  <si>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</si>
  <si>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</si>
  <si>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</si>
  <si>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</si>
  <si>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</si>
  <si>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</si>
  <si>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</si>
  <si>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</si>
  <si>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</si>
  <si>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</si>
  <si>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</si>
  <si>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</si>
  <si>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</si>
  <si>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</si>
  <si>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</si>
  <si>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</si>
  <si>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</si>
  <si>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</si>
  <si>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</si>
  <si>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</si>
  <si>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</si>
  <si>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</si>
  <si>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</si>
  <si>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</si>
  <si>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</si>
  <si>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</si>
  <si>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</si>
  <si>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</si>
  <si>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</si>
  <si>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</si>
  <si>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</si>
  <si>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</si>
  <si>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</si>
  <si>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</si>
  <si>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</si>
  <si>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</si>
  <si>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</si>
  <si>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</si>
  <si>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</si>
  <si>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</si>
  <si>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</si>
  <si>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</si>
  <si>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</si>
  <si>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</si>
  <si>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</si>
  <si>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</si>
  <si>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</si>
  <si>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</si>
  <si>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</si>
  <si>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</si>
  <si>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</si>
  <si>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</si>
  <si>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</si>
  <si>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</si>
  <si>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</si>
  <si>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</si>
  <si>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</si>
  <si>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</si>
  <si>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</si>
  <si>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</si>
  <si>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</si>
  <si>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</si>
  <si>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</si>
  <si>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</si>
  <si>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</si>
  <si>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</si>
  <si>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</si>
  <si>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</si>
  <si>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</si>
  <si>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</si>
  <si>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</si>
  <si>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</si>
  <si>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</si>
  <si>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</si>
  <si>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</si>
  <si>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</si>
  <si>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</si>
  <si>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</si>
  <si>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</si>
  <si>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</si>
  <si>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</si>
  <si>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</si>
  <si>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</si>
  <si>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</si>
  <si>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</si>
  <si>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</si>
  <si>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</si>
  <si>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</si>
  <si>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</si>
  <si>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</si>
  <si>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</si>
  <si>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</si>
  <si>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</si>
  <si>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</si>
  <si>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</si>
  <si>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</si>
  <si>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</si>
  <si>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</si>
  <si>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</si>
  <si>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</si>
  <si>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</si>
  <si>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</si>
  <si>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</si>
  <si>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</si>
  <si>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</si>
  <si>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</si>
  <si>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</si>
  <si>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</si>
  <si>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</si>
  <si>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</si>
  <si>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</si>
  <si>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</si>
  <si>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</si>
  <si>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</si>
  <si>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</si>
  <si>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</si>
  <si>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</si>
  <si>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</si>
  <si>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</si>
  <si>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</si>
  <si>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</si>
  <si>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</si>
  <si>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</si>
  <si>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</si>
  <si>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</si>
  <si>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</si>
  <si>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</si>
  <si>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</si>
  <si>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</si>
  <si>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</si>
  <si>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</si>
  <si>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</si>
  <si>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</si>
  <si>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</si>
  <si>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</si>
  <si>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</si>
  <si>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</si>
  <si>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</si>
  <si>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</si>
  <si>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</si>
  <si>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</si>
  <si>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</si>
  <si>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</si>
  <si>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</si>
  <si>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</si>
  <si>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</si>
  <si>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</si>
  <si>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</si>
  <si>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</si>
  <si>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</si>
  <si>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</si>
  <si>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</si>
  <si>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</si>
  <si>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</si>
  <si>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</si>
  <si>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</si>
  <si>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</si>
  <si>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</si>
  <si>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</si>
  <si>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</si>
  <si>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</si>
  <si>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</si>
  <si>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</si>
  <si>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</si>
  <si>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</si>
  <si>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</si>
  <si>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</si>
  <si>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</si>
  <si>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</si>
  <si>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</si>
  <si>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</si>
  <si>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</si>
  <si>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</si>
  <si>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</si>
  <si>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</si>
  <si>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</si>
  <si>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</si>
  <si>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</si>
  <si>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</si>
  <si>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</si>
  <si>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</si>
  <si>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</si>
  <si>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</si>
  <si>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</si>
  <si>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</si>
  <si>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</si>
  <si>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</si>
  <si>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</si>
  <si>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</si>
  <si>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</si>
  <si>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</si>
  <si>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</si>
  <si>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</si>
  <si>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</si>
  <si>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</si>
  <si>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</si>
  <si>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</si>
  <si>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</si>
  <si>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</si>
  <si>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</si>
  <si>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</si>
  <si>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</si>
  <si>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</si>
  <si>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</si>
  <si>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</si>
  <si>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</si>
  <si>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</si>
  <si>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</si>
  <si>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</si>
  <si>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</si>
  <si>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</si>
  <si>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</si>
  <si>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</si>
  <si>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</si>
  <si>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</si>
  <si>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</si>
  <si>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</si>
  <si>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</si>
  <si>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</si>
  <si>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</si>
  <si>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</si>
  <si>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</si>
  <si>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</si>
  <si>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</si>
  <si>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</si>
  <si>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</si>
  <si>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</si>
  <si>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</si>
  <si>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</si>
  <si>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</si>
  <si>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</si>
  <si>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</si>
  <si>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</si>
  <si>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</si>
  <si>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</si>
  <si>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</si>
  <si>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</si>
  <si>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</si>
  <si>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</si>
  <si>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</si>
  <si>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</si>
  <si>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</si>
  <si>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</si>
  <si>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</si>
  <si>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</si>
  <si>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</si>
  <si>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</si>
  <si>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</si>
  <si>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</si>
  <si>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</si>
  <si>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</si>
  <si>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</si>
  <si>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</si>
  <si>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</si>
  <si>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</si>
  <si>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</si>
  <si>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</si>
  <si>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</si>
  <si>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</si>
  <si>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</si>
  <si>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</si>
  <si>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</si>
  <si>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</si>
  <si>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</si>
  <si>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</si>
  <si>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</si>
  <si>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</si>
  <si>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</si>
  <si>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</si>
  <si>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</si>
  <si>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</si>
  <si>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</si>
  <si>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</si>
  <si>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</si>
  <si>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</si>
  <si>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</si>
  <si>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</si>
  <si>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</si>
  <si>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</si>
  <si>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</si>
  <si>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</si>
  <si>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</si>
  <si>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</si>
  <si>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</si>
  <si>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</si>
  <si>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</si>
  <si>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</si>
  <si>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</si>
  <si>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</si>
  <si>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</si>
  <si>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</si>
  <si>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</si>
  <si>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</si>
  <si>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</si>
  <si>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</si>
  <si>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</si>
  <si>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</si>
  <si>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</si>
  <si>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</si>
  <si>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</si>
  <si>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</si>
  <si>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</si>
  <si>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</si>
  <si>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</si>
  <si>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</si>
  <si>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</si>
  <si>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</si>
  <si>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</si>
  <si>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</si>
  <si>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</si>
  <si>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</si>
  <si>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</si>
  <si>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</si>
  <si>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</si>
  <si>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</si>
  <si>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</si>
  <si>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</si>
  <si>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</si>
  <si>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</si>
  <si>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</si>
  <si>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</si>
  <si>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</si>
  <si>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</si>
  <si>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</si>
  <si>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</si>
  <si>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</si>
  <si>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</si>
  <si>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</si>
  <si>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</si>
  <si>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</si>
  <si>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</si>
  <si>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</si>
  <si>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</si>
  <si>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</si>
  <si>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</si>
  <si>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</si>
  <si>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</si>
  <si>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</si>
  <si>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</si>
  <si>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</si>
  <si>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</si>
  <si>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</si>
  <si>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</si>
  <si>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</si>
  <si>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</si>
  <si>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</si>
  <si>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</si>
  <si>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</si>
  <si>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</si>
  <si>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</si>
  <si>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</si>
  <si>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</si>
  <si>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</si>
  <si>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</si>
  <si>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</si>
  <si>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</si>
  <si>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</si>
  <si>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</si>
  <si>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</si>
  <si>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</si>
  <si>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</si>
  <si>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</si>
  <si>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</si>
  <si>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</si>
  <si>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</si>
  <si>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</si>
  <si>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</si>
  <si>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</si>
  <si>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</si>
  <si>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</si>
  <si>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</si>
  <si>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</si>
  <si>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</si>
  <si>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</si>
  <si>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</si>
  <si>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</si>
  <si>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</si>
  <si>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</si>
  <si>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</si>
  <si>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</si>
  <si>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</si>
  <si>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</si>
  <si>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</si>
  <si>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</si>
  <si>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</si>
  <si>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</si>
  <si>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</si>
  <si>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</si>
  <si>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</si>
  <si>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</si>
  <si>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</si>
  <si>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</si>
  <si>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</si>
  <si>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</si>
  <si>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</si>
  <si>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</si>
  <si>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</si>
  <si>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</si>
  <si>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</si>
  <si>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</si>
  <si>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</si>
  <si>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</si>
  <si>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</si>
  <si>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</si>
  <si>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</si>
  <si>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</si>
  <si>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</si>
  <si>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</si>
  <si>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</si>
  <si>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</si>
  <si>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</si>
  <si>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</si>
  <si>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</si>
  <si>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</si>
  <si>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</si>
  <si>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</si>
  <si>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</si>
  <si>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</si>
  <si>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</si>
  <si>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</si>
  <si>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</si>
  <si>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</si>
  <si>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</si>
  <si>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</si>
  <si>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</si>
  <si>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</si>
  <si>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</si>
  <si>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</si>
  <si>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</si>
  <si>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</si>
  <si>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</si>
  <si>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</si>
  <si>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</si>
  <si>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</si>
  <si>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</si>
  <si>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</si>
  <si>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</si>
  <si>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</si>
  <si>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</si>
  <si>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</si>
  <si>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</si>
  <si>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</si>
  <si>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</si>
  <si>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</si>
  <si>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</si>
  <si>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</si>
  <si>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</si>
  <si>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</si>
  <si>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</si>
  <si>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</si>
  <si>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</si>
  <si>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</si>
  <si>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</si>
  <si>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</si>
  <si>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</si>
  <si>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</si>
  <si>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</si>
  <si>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</si>
  <si>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</si>
  <si>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</si>
  <si>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</si>
  <si>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</si>
  <si>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</si>
  <si>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</si>
  <si>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</si>
  <si>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</si>
  <si>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</si>
  <si>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</si>
  <si>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</si>
  <si>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</si>
  <si>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</si>
  <si>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</si>
  <si>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</si>
  <si>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</si>
  <si>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</si>
  <si>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</si>
  <si>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</si>
  <si>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</si>
  <si>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</si>
  <si>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</si>
  <si>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</si>
  <si>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</si>
  <si>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</si>
  <si>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</si>
  <si>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</si>
  <si>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</si>
  <si>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</si>
  <si>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</si>
  <si>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</si>
  <si>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</si>
  <si>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</si>
  <si>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</si>
  <si>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</si>
  <si>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</si>
  <si>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</si>
  <si>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</si>
  <si>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</si>
  <si>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</si>
  <si>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</si>
  <si>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</si>
  <si>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</si>
  <si>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</si>
  <si>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</si>
  <si>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</si>
  <si>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</si>
  <si>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</si>
  <si>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</si>
  <si>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</si>
  <si>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</si>
  <si>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</si>
  <si>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</si>
  <si>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</si>
  <si>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</si>
  <si>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</si>
  <si>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</si>
  <si>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</si>
  <si>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</si>
  <si>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</si>
  <si>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</si>
  <si>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</si>
  <si>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</si>
  <si>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</si>
  <si>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</si>
  <si>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</si>
  <si>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</si>
  <si>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</si>
  <si>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</si>
  <si>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</si>
  <si>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</si>
  <si>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</si>
  <si>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</si>
  <si>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</si>
  <si>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</si>
  <si>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</si>
  <si>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</si>
  <si>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</si>
  <si>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</si>
  <si>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</si>
  <si>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</si>
  <si>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</si>
  <si>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</si>
  <si>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</si>
  <si>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</si>
  <si>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</si>
  <si>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</si>
  <si>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</si>
  <si>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</si>
  <si>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</si>
  <si>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</si>
  <si>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</si>
  <si>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</si>
  <si>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</si>
  <si>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</si>
  <si>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</si>
  <si>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</si>
  <si>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</si>
  <si>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</si>
  <si>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</si>
  <si>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</si>
  <si>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</si>
  <si>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</si>
  <si>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</si>
  <si>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</si>
  <si>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</si>
  <si>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</si>
  <si>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</si>
  <si>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</si>
  <si>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</si>
  <si>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</si>
  <si>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</si>
  <si>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</si>
  <si>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</si>
  <si>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</si>
  <si>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</si>
  <si>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</si>
  <si>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</si>
  <si>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</si>
  <si>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</si>
  <si>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</si>
  <si>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</si>
  <si>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</si>
  <si>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</si>
  <si>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</si>
  <si>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</si>
  <si>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</si>
  <si>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</si>
  <si>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</si>
  <si>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</si>
  <si>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</si>
  <si>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</si>
  <si>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</si>
  <si>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</si>
  <si>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</si>
  <si>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</si>
  <si>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</si>
  <si>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</si>
  <si>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</si>
  <si>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</si>
  <si>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</si>
  <si>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</si>
  <si>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</si>
  <si>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</si>
  <si>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</si>
  <si>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</si>
  <si>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</si>
  <si>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</si>
  <si>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</si>
  <si>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</si>
  <si>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</si>
  <si>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</si>
  <si>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</si>
  <si>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</si>
  <si>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</si>
  <si>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</si>
  <si>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</si>
  <si>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</si>
  <si>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</si>
  <si>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</si>
  <si>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</si>
  <si>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</si>
  <si>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</si>
  <si>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</si>
  <si>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</si>
  <si>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</si>
  <si>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</si>
  <si>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</si>
  <si>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</si>
  <si>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</si>
  <si>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</si>
  <si>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</si>
  <si>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</si>
  <si>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</si>
  <si>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</si>
  <si>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</si>
  <si>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</si>
  <si>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</si>
  <si>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</si>
  <si>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</si>
  <si>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</si>
  <si>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</si>
  <si>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</si>
  <si>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</si>
  <si>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</si>
  <si>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</si>
  <si>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</si>
  <si>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</si>
  <si>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</si>
  <si>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</si>
  <si>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</si>
  <si>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</si>
  <si>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</si>
  <si>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</si>
  <si>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</si>
  <si>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</si>
  <si>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</si>
  <si>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</si>
  <si>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</si>
  <si>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</si>
  <si>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</si>
  <si>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</si>
  <si>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</si>
  <si>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</si>
  <si>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</si>
  <si>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</si>
  <si>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</si>
  <si>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</si>
  <si>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</si>
  <si>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</si>
  <si>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</si>
  <si>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</si>
  <si>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</si>
  <si>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</si>
  <si>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</si>
  <si>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</si>
  <si>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</si>
  <si>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</si>
  <si>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</si>
  <si>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</si>
  <si>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</si>
  <si>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</si>
  <si>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</si>
  <si>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</si>
  <si>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</si>
  <si>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</si>
  <si>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</si>
  <si>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</si>
  <si>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</si>
  <si>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</si>
  <si>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</si>
  <si>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</si>
  <si>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</si>
  <si>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</si>
  <si>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</si>
  <si>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</si>
  <si>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</si>
  <si>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</si>
  <si>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</si>
  <si>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</si>
  <si>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</si>
  <si>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</si>
  <si>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</si>
  <si>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</si>
  <si>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</si>
  <si>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</si>
  <si>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</si>
  <si>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</si>
  <si>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</si>
  <si>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</si>
  <si>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</si>
  <si>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</si>
  <si>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</si>
  <si>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</si>
  <si>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</si>
  <si>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</si>
  <si>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</si>
  <si>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</si>
  <si>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</si>
  <si>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</si>
  <si>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</si>
  <si>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</si>
  <si>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</si>
  <si>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</si>
  <si>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</si>
  <si>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</si>
  <si>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</si>
  <si>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</si>
  <si>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</si>
  <si>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</si>
  <si>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</si>
  <si>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</si>
  <si>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</si>
  <si>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</si>
  <si>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</si>
  <si>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</si>
  <si>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</si>
  <si>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</si>
  <si>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</si>
  <si>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</si>
  <si>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</si>
  <si>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</si>
  <si>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</si>
  <si>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</si>
  <si>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</si>
  <si>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</si>
  <si>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</si>
  <si>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</si>
  <si>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</si>
  <si>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</si>
  <si>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</si>
  <si>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</si>
  <si>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</si>
  <si>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</si>
  <si>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</si>
  <si>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</si>
  <si>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</si>
  <si>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</si>
  <si>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</si>
  <si>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</si>
  <si>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</si>
  <si>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</si>
  <si>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</si>
  <si>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</si>
  <si>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</si>
  <si>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</si>
  <si>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</si>
  <si>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</si>
  <si>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</si>
  <si>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</si>
  <si>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</si>
  <si>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</si>
  <si>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</si>
  <si>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</si>
  <si>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</si>
  <si>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</si>
  <si>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</si>
  <si>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</si>
  <si>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</si>
  <si>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</si>
  <si>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</si>
  <si>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</si>
  <si>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</si>
  <si>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</si>
  <si>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</si>
  <si>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</si>
  <si>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</si>
  <si>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</si>
  <si>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</si>
  <si>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</si>
  <si>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</si>
  <si>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</si>
  <si>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</si>
  <si>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</si>
  <si>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</si>
  <si>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</si>
  <si>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</si>
  <si>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</si>
  <si>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</si>
  <si>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</si>
  <si>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</si>
  <si>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</si>
  <si>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</si>
  <si>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</si>
  <si>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</si>
  <si>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</si>
  <si>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</si>
  <si>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</si>
  <si>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</si>
  <si>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</si>
  <si>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</si>
  <si>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</si>
  <si>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</si>
  <si>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</si>
  <si>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</si>
  <si>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</si>
  <si>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</si>
  <si>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</si>
  <si>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</si>
  <si>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</si>
  <si>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</si>
  <si>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</si>
  <si>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</si>
  <si>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</si>
  <si>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</si>
  <si>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</si>
  <si>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</si>
  <si>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</si>
  <si>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</si>
  <si>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</si>
  <si>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</si>
  <si>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</si>
  <si>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</si>
  <si>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</si>
  <si>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</si>
  <si>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</si>
  <si>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</si>
  <si>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</si>
  <si>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</si>
  <si>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</si>
  <si>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</si>
  <si>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</si>
  <si>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</si>
  <si>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</si>
  <si>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</si>
  <si>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</si>
  <si>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</si>
  <si>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</si>
  <si>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</si>
  <si>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</si>
  <si>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</si>
  <si>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</si>
  <si>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</si>
  <si>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</si>
  <si>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</si>
  <si>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</si>
  <si>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</si>
  <si>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</si>
  <si>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</si>
  <si>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</si>
  <si>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</si>
  <si>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</si>
  <si>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</si>
  <si>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</si>
  <si>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</si>
  <si>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</si>
  <si>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</si>
  <si>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</si>
  <si>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</si>
  <si>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</si>
  <si>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</si>
  <si>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</si>
  <si>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</si>
  <si>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</si>
  <si>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</si>
  <si>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</si>
  <si>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</si>
  <si>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</si>
  <si>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</si>
  <si>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</si>
  <si>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</si>
  <si>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</si>
  <si>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</si>
  <si>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</si>
  <si>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</si>
  <si>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</si>
  <si>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</si>
  <si>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</si>
  <si>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</si>
  <si>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</si>
  <si>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</si>
  <si>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</si>
  <si>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</si>
  <si>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</si>
  <si>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</si>
  <si>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</si>
  <si>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</si>
  <si>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</si>
  <si>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</si>
  <si>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</si>
  <si>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</si>
  <si>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</si>
  <si>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</si>
  <si>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</si>
  <si>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</si>
  <si>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</si>
  <si>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</si>
  <si>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</si>
  <si>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</si>
  <si>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</si>
  <si>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</si>
  <si>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</si>
  <si>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</si>
  <si>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</si>
  <si>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</si>
  <si>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</si>
  <si>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</si>
  <si>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</si>
  <si>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</si>
  <si>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</si>
  <si>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</si>
  <si>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</si>
  <si>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</si>
  <si>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</si>
  <si>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</si>
  <si>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</si>
  <si>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</si>
  <si>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</si>
  <si>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</si>
  <si>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</si>
  <si>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</si>
  <si>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</si>
  <si>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</si>
  <si>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</si>
  <si>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</si>
  <si>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</si>
  <si>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</si>
  <si>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</si>
  <si>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</si>
  <si>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</si>
  <si>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</si>
  <si>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</si>
  <si>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</si>
  <si>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</si>
  <si>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</si>
  <si>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</si>
  <si>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</si>
  <si>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</si>
  <si>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</si>
  <si>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</si>
  <si>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</si>
  <si>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</si>
  <si>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</si>
  <si>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</si>
  <si>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</si>
  <si>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</si>
  <si>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</si>
  <si>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</si>
  <si>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</si>
  <si>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</si>
  <si>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</si>
  <si>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</si>
  <si>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</si>
  <si>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</si>
  <si>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</si>
  <si>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</si>
  <si>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</si>
  <si>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</si>
  <si>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</si>
  <si>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</si>
  <si>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</si>
  <si>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</si>
  <si>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</si>
  <si>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</si>
  <si>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</si>
  <si>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</si>
  <si>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</si>
  <si>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</si>
  <si>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</si>
  <si>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</si>
  <si>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</si>
  <si>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</si>
  <si>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</si>
  <si>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</si>
  <si>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</si>
  <si>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</si>
  <si>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</si>
  <si>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</si>
  <si>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</si>
  <si>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</si>
  <si>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</si>
  <si>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</si>
  <si>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</si>
  <si>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</si>
  <si>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</si>
  <si>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</si>
  <si>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</si>
  <si>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</si>
  <si>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</si>
  <si>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</si>
  <si>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</si>
  <si>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</si>
  <si>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</si>
  <si>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</si>
  <si>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</si>
  <si>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</si>
  <si>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</si>
  <si>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</si>
  <si>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</si>
  <si>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</si>
  <si>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</si>
  <si>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</si>
  <si>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</si>
  <si>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</si>
  <si>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</si>
  <si>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</si>
  <si>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</si>
  <si>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</si>
  <si>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</si>
  <si>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</si>
  <si>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</si>
  <si>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</si>
  <si>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</si>
  <si>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</si>
  <si>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</si>
  <si>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</si>
  <si>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</si>
  <si>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</si>
  <si>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</si>
  <si>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</si>
  <si>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</si>
  <si>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</si>
  <si>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</si>
  <si>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</si>
  <si>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</si>
  <si>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</si>
  <si>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</si>
  <si>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</si>
  <si>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</si>
  <si>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</si>
  <si>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</si>
  <si>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</si>
  <si>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</si>
  <si>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</si>
  <si>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</si>
  <si>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</si>
  <si>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</si>
  <si>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</si>
  <si>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</si>
  <si>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</si>
  <si>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</si>
  <si>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</si>
  <si>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</si>
  <si>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</si>
  <si>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</si>
  <si>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</si>
  <si>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</si>
  <si>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</si>
  <si>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</si>
  <si>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</si>
  <si>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</si>
  <si>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</si>
  <si>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</si>
  <si>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</si>
  <si>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</si>
  <si>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</si>
  <si>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</si>
  <si>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</si>
  <si>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</si>
  <si>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</si>
  <si>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</si>
  <si>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</si>
  <si>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</si>
  <si>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</si>
  <si>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</si>
  <si>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</si>
  <si>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</si>
  <si>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</si>
  <si>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</si>
  <si>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</si>
  <si>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</si>
  <si>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</si>
  <si>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</si>
  <si>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</si>
  <si>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</si>
  <si>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</si>
  <si>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</si>
  <si>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</si>
  <si>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</si>
  <si>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</si>
  <si>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</si>
  <si>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</si>
  <si>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</si>
  <si>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</si>
  <si>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</si>
  <si>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</si>
  <si>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</si>
  <si>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</si>
  <si>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</si>
  <si>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</si>
  <si>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</si>
  <si>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</si>
  <si>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</si>
  <si>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</si>
  <si>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</si>
  <si>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</si>
  <si>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</si>
  <si>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</si>
  <si>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</si>
  <si>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</si>
  <si>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</si>
  <si>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</si>
  <si>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</si>
  <si>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</si>
  <si>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</si>
  <si>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</si>
  <si>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</si>
  <si>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</si>
  <si>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</si>
  <si>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</si>
  <si>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</si>
  <si>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</si>
  <si>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</si>
  <si>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</si>
  <si>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</si>
  <si>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</si>
  <si>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</si>
  <si>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</si>
  <si>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</si>
  <si>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</si>
  <si>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</si>
  <si>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</si>
  <si>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</si>
  <si>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</si>
  <si>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</si>
  <si>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</si>
  <si>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</si>
  <si>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</si>
  <si>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</si>
  <si>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</si>
  <si>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</si>
  <si>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</si>
  <si>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</si>
  <si>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</si>
  <si>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</si>
  <si>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</si>
  <si>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</si>
  <si>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</si>
  <si>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</si>
  <si>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</si>
  <si>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</si>
  <si>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</si>
  <si>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</si>
  <si>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</si>
  <si>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</si>
  <si>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</si>
  <si>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</si>
  <si>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</si>
  <si>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</si>
  <si>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</si>
  <si>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</si>
  <si>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</si>
  <si>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</si>
  <si>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</si>
  <si>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</si>
  <si>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</si>
  <si>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</si>
  <si>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</si>
  <si>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</si>
  <si>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</si>
  <si>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</si>
  <si>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</si>
  <si>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</si>
  <si>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</si>
  <si>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</si>
  <si>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</si>
  <si>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</si>
  <si>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</si>
  <si>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</si>
  <si>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</si>
  <si>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</si>
  <si>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</si>
  <si>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</si>
  <si>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</si>
  <si>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</si>
  <si>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</si>
  <si>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</si>
  <si>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</si>
  <si>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</si>
  <si>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</si>
  <si>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</si>
  <si>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</si>
  <si>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</si>
  <si>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</si>
  <si>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</si>
  <si>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</si>
  <si>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</si>
  <si>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</si>
  <si>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</si>
  <si>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</si>
  <si>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</si>
  <si>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</si>
  <si>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</si>
  <si>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</si>
  <si>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</si>
  <si>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</si>
  <si>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</si>
  <si>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</si>
  <si>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</si>
  <si>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</si>
  <si>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</si>
  <si>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</si>
  <si>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</si>
  <si>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</si>
  <si>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</si>
  <si>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</si>
  <si>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</si>
  <si>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</si>
  <si>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</si>
  <si>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</si>
  <si>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</si>
  <si>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</si>
  <si>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</si>
  <si>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</si>
  <si>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</si>
  <si>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</si>
  <si>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</si>
  <si>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</si>
  <si>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</si>
  <si>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</si>
  <si>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</si>
  <si>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</si>
  <si>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</si>
  <si>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</si>
  <si>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</si>
  <si>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</si>
  <si>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</si>
  <si>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</si>
  <si>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</si>
  <si>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</si>
  <si>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</si>
  <si>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</si>
  <si>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</si>
  <si>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</si>
  <si>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</si>
  <si>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</si>
  <si>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</si>
  <si>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</si>
  <si>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</si>
  <si>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</si>
  <si>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</si>
  <si>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</si>
  <si>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</si>
  <si>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</si>
  <si>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</si>
  <si>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</si>
  <si>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</si>
  <si>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</si>
  <si>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</si>
  <si>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</si>
  <si>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</si>
  <si>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</si>
  <si>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</si>
  <si>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</si>
  <si>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</si>
  <si>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</si>
  <si>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</si>
  <si>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</si>
  <si>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</si>
  <si>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</si>
  <si>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</si>
  <si>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</si>
  <si>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</si>
  <si>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</si>
  <si>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</si>
  <si>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</si>
  <si>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</si>
  <si>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</si>
  <si>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</si>
  <si>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</si>
  <si>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</si>
  <si>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</si>
  <si>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</si>
  <si>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</si>
  <si>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</si>
  <si>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</si>
  <si>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</si>
  <si>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</si>
  <si>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</si>
  <si>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</si>
  <si>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</si>
  <si>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</si>
  <si>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</si>
  <si>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</si>
  <si>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</si>
  <si>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</si>
  <si>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</si>
  <si>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</si>
  <si>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</si>
  <si>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</si>
  <si>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</si>
  <si>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</si>
  <si>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</si>
  <si>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</si>
  <si>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</si>
  <si>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</si>
  <si>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</si>
  <si>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</si>
  <si>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</si>
  <si>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</si>
  <si>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</si>
  <si>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</si>
  <si>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</si>
  <si>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</si>
  <si>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</si>
  <si>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</si>
  <si>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</si>
  <si>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</si>
  <si>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</si>
  <si>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</si>
  <si>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</si>
  <si>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</si>
  <si>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</si>
  <si>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</si>
  <si>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</si>
  <si>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</si>
  <si>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</si>
  <si>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</si>
  <si>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</si>
  <si>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</si>
  <si>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</si>
  <si>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</si>
  <si>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</si>
  <si>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</si>
  <si>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</si>
  <si>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</si>
  <si>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</si>
  <si>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</si>
  <si>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</si>
  <si>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</si>
  <si>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</si>
  <si>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</si>
  <si>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</si>
  <si>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</si>
  <si>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</si>
  <si>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</si>
  <si>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</si>
  <si>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</si>
  <si>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</si>
  <si>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</si>
  <si>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</si>
  <si>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</si>
  <si>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</si>
  <si>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</si>
  <si>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</si>
  <si>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</si>
  <si>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</si>
  <si>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</si>
  <si>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</si>
  <si>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</si>
  <si>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</si>
  <si>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</si>
  <si>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</si>
  <si>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</si>
  <si>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</si>
  <si>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</si>
  <si>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</si>
  <si>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</si>
  <si>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</si>
  <si>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</si>
  <si>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</si>
  <si>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</si>
  <si>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</si>
  <si>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</si>
  <si>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</si>
  <si>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</si>
  <si>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</si>
  <si>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</si>
  <si>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</si>
  <si>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</si>
  <si>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</si>
  <si>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</si>
  <si>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</si>
  <si>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</si>
  <si>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</si>
  <si>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</si>
  <si>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</si>
  <si>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</si>
  <si>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</si>
  <si>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</si>
  <si>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</si>
  <si>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</si>
  <si>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</si>
  <si>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</si>
  <si>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</si>
  <si>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</si>
  <si>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</si>
  <si>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</si>
  <si>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</si>
  <si>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</si>
  <si>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</si>
  <si>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</si>
  <si>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</si>
  <si>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</si>
  <si>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</si>
  <si>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</si>
  <si>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</si>
  <si>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</si>
  <si>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</si>
  <si>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</si>
  <si>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</si>
  <si>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</si>
  <si>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</si>
  <si>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</si>
  <si>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</si>
  <si>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</si>
  <si>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</si>
  <si>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</si>
  <si>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</si>
  <si>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</si>
  <si>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</si>
  <si>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</si>
  <si>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</si>
  <si>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</si>
  <si>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</si>
  <si>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</si>
  <si>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</si>
  <si>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</si>
  <si>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</si>
  <si>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</si>
  <si>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</si>
  <si>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</si>
  <si>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</si>
  <si>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</si>
  <si>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</si>
  <si>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</si>
  <si>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</si>
  <si>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</si>
  <si>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</si>
  <si>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</si>
  <si>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</si>
  <si>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</si>
  <si>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</si>
  <si>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</si>
  <si>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</si>
  <si>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</si>
  <si>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</si>
  <si>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</si>
  <si>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</si>
  <si>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</si>
  <si>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</si>
  <si>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</si>
  <si>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</si>
  <si>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</si>
  <si>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</si>
  <si>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</si>
  <si>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</si>
  <si>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</si>
  <si>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</si>
  <si>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</si>
  <si>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</si>
  <si>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</si>
  <si>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</si>
  <si>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</si>
  <si>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</si>
  <si>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</si>
  <si>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</si>
  <si>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</si>
  <si>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</si>
  <si>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</si>
  <si>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</si>
  <si>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</si>
  <si>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</si>
  <si>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</si>
  <si>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</si>
  <si>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</si>
  <si>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</si>
  <si>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</si>
  <si>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</si>
  <si>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</si>
  <si>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</si>
  <si>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</si>
  <si>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</si>
  <si>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</si>
  <si>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</si>
  <si>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</si>
  <si>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</si>
  <si>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</si>
  <si>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</si>
  <si>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</si>
  <si>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</si>
  <si>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</si>
  <si>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</si>
  <si>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</si>
  <si>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</si>
  <si>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</si>
  <si>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</si>
  <si>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</si>
  <si>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</si>
  <si>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</si>
  <si>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</si>
  <si>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</si>
  <si>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</si>
  <si>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</si>
  <si>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</si>
  <si>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</si>
  <si>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</si>
  <si>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</si>
  <si>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</si>
  <si>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</si>
  <si>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</si>
  <si>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</si>
  <si>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</si>
  <si>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</si>
  <si>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</si>
  <si>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</si>
  <si>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</si>
  <si>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</si>
  <si>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</si>
  <si>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</si>
  <si>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</si>
  <si>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</si>
  <si>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</si>
  <si>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</si>
  <si>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</si>
  <si>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</si>
  <si>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</si>
  <si>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</si>
  <si>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</si>
  <si>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</si>
  <si>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</si>
  <si>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</si>
  <si>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</si>
  <si>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</si>
  <si>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</si>
  <si>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</si>
  <si>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</si>
  <si>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</si>
  <si>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</si>
  <si>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</si>
  <si>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</si>
  <si>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</si>
  <si>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</si>
  <si>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</si>
  <si>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</si>
  <si>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</si>
  <si>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</si>
  <si>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</si>
  <si>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</si>
  <si>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</si>
  <si>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</si>
  <si>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</si>
  <si>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</si>
  <si>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</si>
  <si>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</si>
  <si>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</si>
  <si>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</si>
  <si>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</si>
  <si>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</si>
  <si>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</si>
  <si>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</si>
  <si>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</si>
  <si>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</si>
  <si>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</si>
  <si>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</si>
  <si>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</si>
  <si>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</si>
  <si>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</si>
  <si>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</si>
  <si>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</si>
  <si>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</si>
  <si>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</si>
  <si>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</si>
  <si>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</si>
  <si>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</si>
  <si>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</si>
  <si>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</si>
  <si>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</si>
  <si>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</si>
  <si>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</si>
  <si>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</si>
  <si>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</si>
  <si>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</si>
  <si>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</si>
  <si>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</si>
  <si>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</si>
  <si>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</si>
  <si>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</si>
  <si>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</si>
  <si>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</si>
  <si>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</si>
  <si>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</si>
  <si>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</si>
  <si>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</si>
  <si>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</si>
  <si>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</si>
  <si>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</si>
  <si>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</si>
  <si>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</si>
  <si>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</si>
  <si>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</si>
  <si>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</si>
  <si>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</si>
  <si>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</si>
  <si>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</si>
  <si>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</si>
  <si>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</si>
  <si>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</si>
  <si>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</si>
  <si>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</si>
  <si>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</si>
  <si>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</si>
  <si>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</si>
  <si>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</si>
  <si>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</si>
  <si>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</si>
  <si>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</si>
  <si>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</si>
  <si>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</si>
  <si>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</si>
  <si>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</si>
  <si>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</si>
  <si>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</si>
  <si>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</si>
  <si>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</si>
  <si>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</si>
  <si>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</si>
  <si>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</si>
  <si>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</si>
  <si>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</si>
  <si>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</si>
  <si>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</si>
  <si>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</si>
  <si>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</si>
  <si>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</si>
  <si>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</si>
  <si>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</si>
  <si>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</si>
  <si>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</si>
  <si>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</si>
  <si>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</si>
  <si>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</si>
  <si>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</si>
  <si>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</si>
  <si>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</si>
  <si>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</si>
  <si>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</si>
  <si>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</si>
  <si>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</si>
  <si>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</si>
  <si>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</si>
  <si>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</si>
  <si>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</si>
  <si>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</si>
  <si>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</si>
  <si>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</si>
  <si>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</si>
  <si>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</si>
  <si>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</si>
  <si>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</si>
  <si>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</si>
  <si>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</si>
  <si>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</si>
  <si>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</si>
  <si>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</si>
  <si>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</si>
  <si>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</si>
  <si>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</si>
  <si>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</si>
  <si>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</si>
  <si>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</si>
  <si>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</si>
  <si>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</si>
  <si>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</si>
  <si>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</si>
  <si>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</si>
  <si>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</si>
  <si>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</si>
  <si>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</si>
  <si>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</si>
  <si>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</si>
  <si>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</si>
  <si>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</si>
  <si>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</si>
  <si>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</si>
  <si>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</si>
  <si>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</si>
  <si>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</si>
  <si>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</si>
  <si>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</si>
  <si>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</si>
  <si>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</si>
  <si>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</si>
  <si>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</si>
  <si>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</si>
  <si>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</si>
  <si>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</si>
  <si>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</si>
  <si>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</si>
  <si>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</si>
  <si>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</si>
  <si>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</si>
  <si>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</si>
  <si>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</si>
  <si>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</si>
  <si>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</si>
  <si>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</si>
  <si>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</si>
  <si>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</si>
  <si>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</si>
  <si>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</si>
  <si>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</si>
  <si>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</si>
  <si>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</si>
  <si>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</si>
  <si>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</si>
  <si>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</si>
  <si>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</si>
  <si>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</si>
  <si>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</si>
  <si>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</si>
  <si>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</si>
  <si>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</si>
  <si>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</si>
  <si>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</si>
  <si>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</si>
  <si>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</si>
  <si>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</si>
  <si>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</si>
  <si>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</si>
  <si>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</si>
  <si>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</si>
  <si>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</si>
  <si>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</si>
  <si>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</si>
  <si>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</si>
  <si>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</si>
  <si>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</si>
  <si>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</si>
  <si>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</si>
  <si>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</si>
  <si>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</si>
  <si>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</si>
  <si>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</si>
  <si>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</si>
  <si>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</si>
  <si>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</si>
  <si>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</si>
  <si>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</si>
  <si>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</si>
  <si>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</si>
  <si>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</si>
  <si>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</si>
  <si>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</si>
  <si>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</si>
  <si>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</si>
  <si>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</si>
  <si>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</si>
  <si>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</si>
  <si>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</si>
  <si>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</si>
  <si>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</si>
  <si>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</si>
  <si>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</si>
  <si>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</si>
  <si>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</si>
  <si>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</si>
  <si>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</si>
  <si>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</si>
  <si>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</si>
  <si>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</si>
  <si>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</si>
  <si>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</si>
  <si>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</si>
  <si>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</si>
  <si>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</si>
  <si>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</si>
  <si>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</si>
  <si>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</si>
  <si>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</si>
  <si>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</si>
  <si>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</si>
  <si>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</si>
  <si>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</si>
  <si>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</si>
  <si>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</si>
  <si>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</si>
  <si>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</si>
  <si>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</si>
  <si>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</si>
  <si>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</si>
  <si>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</si>
  <si>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</si>
  <si>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</si>
  <si>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</si>
  <si>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</si>
  <si>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</si>
  <si>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</si>
  <si>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</si>
  <si>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</si>
  <si>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</si>
  <si>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</si>
  <si>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</si>
  <si>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</si>
  <si>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</si>
  <si>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</si>
  <si>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</si>
  <si>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</si>
  <si>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</si>
  <si>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</si>
  <si>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</si>
  <si>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</si>
  <si>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</si>
  <si>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</si>
  <si>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</si>
  <si>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</si>
  <si>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</si>
  <si>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</si>
  <si>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</si>
  <si>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</si>
  <si>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</si>
  <si>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</si>
  <si>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</si>
  <si>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</si>
  <si>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</si>
  <si>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</si>
  <si>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</si>
  <si>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</si>
  <si>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</si>
  <si>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</si>
  <si>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</si>
  <si>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</si>
  <si>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</si>
  <si>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</si>
  <si>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</si>
  <si>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</si>
  <si>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</si>
  <si>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</si>
  <si>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</si>
  <si>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</si>
  <si>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</si>
  <si>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</si>
  <si>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</si>
  <si>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</si>
  <si>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</si>
  <si>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</si>
  <si>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</si>
  <si>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</si>
  <si>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</si>
  <si>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</si>
  <si>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</si>
  <si>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</si>
  <si>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</si>
  <si>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</si>
  <si>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</si>
  <si>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</si>
  <si>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</si>
  <si>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</si>
  <si>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</si>
  <si>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</si>
  <si>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</si>
  <si>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</si>
  <si>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</si>
  <si>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</si>
  <si>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</si>
  <si>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</si>
  <si>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</si>
  <si>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</si>
  <si>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</si>
  <si>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</si>
  <si>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</si>
  <si>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</si>
  <si>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</si>
  <si>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</si>
  <si>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</si>
  <si>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</si>
  <si>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</si>
  <si>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</si>
  <si>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</si>
  <si>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</si>
  <si>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</si>
  <si>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</si>
  <si>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</si>
  <si>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</si>
  <si>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</si>
  <si>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</si>
  <si>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</si>
  <si>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</si>
  <si>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</si>
  <si>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</si>
  <si>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</si>
  <si>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</si>
  <si>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</si>
  <si>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</si>
  <si>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</si>
  <si>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</si>
  <si>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</si>
  <si>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</si>
  <si>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</si>
  <si>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</si>
  <si>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</si>
  <si>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</si>
  <si>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</si>
  <si>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</si>
  <si>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</si>
  <si>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</si>
  <si>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</si>
  <si>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</si>
  <si>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</si>
  <si>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</si>
  <si>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</si>
  <si>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</si>
  <si>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</si>
  <si>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</si>
  <si>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</si>
  <si>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</si>
  <si>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</si>
  <si>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</si>
  <si>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</si>
  <si>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</si>
  <si>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</si>
  <si>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</si>
  <si>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</si>
  <si>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</si>
  <si>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</si>
  <si>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</si>
  <si>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</si>
  <si>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</si>
  <si>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</si>
  <si>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</si>
  <si>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</si>
  <si>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</si>
  <si>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</si>
  <si>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</si>
  <si>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</si>
  <si>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</si>
  <si>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</si>
  <si>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</si>
  <si>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</si>
  <si>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</si>
  <si>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</si>
  <si>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</si>
  <si>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</si>
  <si>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</si>
  <si>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</si>
  <si>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</si>
  <si>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</si>
  <si>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</si>
  <si>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</si>
  <si>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</si>
  <si>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</si>
  <si>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</si>
  <si>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</si>
  <si>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</si>
  <si>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</si>
  <si>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</si>
  <si>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</si>
  <si>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</si>
  <si>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</si>
  <si>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</si>
  <si>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</si>
  <si>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</si>
  <si>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</si>
  <si>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</si>
  <si>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</si>
  <si>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</si>
  <si>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</si>
  <si>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</si>
  <si>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</si>
  <si>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</si>
  <si>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</si>
  <si>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</si>
  <si>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</si>
  <si>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</si>
  <si>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</si>
  <si>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</si>
  <si>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</si>
  <si>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</si>
  <si>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</si>
  <si>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</si>
  <si>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</si>
  <si>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</si>
  <si>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</si>
  <si>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</si>
  <si>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</si>
  <si>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</si>
  <si>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</si>
  <si>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</si>
  <si>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</si>
  <si>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</si>
  <si>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</si>
  <si>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</si>
  <si>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</si>
  <si>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</si>
  <si>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</si>
  <si>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</si>
  <si>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</si>
  <si>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</si>
  <si>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</si>
  <si>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</si>
  <si>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</si>
  <si>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</si>
  <si>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</si>
  <si>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</si>
  <si>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</si>
  <si>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</si>
  <si>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</si>
  <si>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</si>
  <si>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</si>
  <si>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</si>
  <si>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</si>
  <si>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</si>
  <si>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</si>
  <si>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</si>
  <si>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</si>
  <si>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</si>
  <si>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</si>
  <si>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</si>
  <si>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</si>
  <si>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</si>
  <si>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</si>
  <si>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</si>
  <si>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</si>
  <si>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</si>
  <si>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</si>
  <si>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</si>
  <si>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</si>
  <si>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</si>
  <si>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</si>
  <si>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</si>
  <si>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</si>
  <si>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</si>
  <si>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</si>
  <si>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</si>
  <si>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</si>
  <si>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</si>
  <si>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</si>
  <si>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</si>
  <si>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</si>
  <si>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</si>
  <si>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</si>
  <si>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</si>
  <si>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</si>
  <si>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</si>
  <si>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</si>
  <si>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</si>
  <si>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</si>
  <si>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</si>
  <si>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</si>
  <si>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</si>
  <si>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</si>
  <si>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</si>
  <si>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</si>
  <si>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</si>
  <si>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</si>
  <si>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</si>
  <si>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</si>
  <si>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</si>
  <si>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</si>
  <si>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</si>
  <si>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</si>
  <si>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</si>
  <si>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</si>
  <si>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</si>
  <si>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</si>
  <si>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</si>
  <si>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</si>
  <si>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</si>
  <si>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</si>
  <si>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</si>
  <si>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</si>
  <si>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</si>
  <si>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</si>
  <si>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</si>
  <si>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</si>
  <si>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</si>
  <si>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</si>
  <si>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</si>
  <si>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</si>
  <si>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</si>
  <si>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</si>
  <si>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</si>
  <si>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</si>
  <si>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</si>
  <si>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</si>
  <si>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</si>
  <si>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</si>
  <si>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</si>
  <si>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</si>
  <si>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</si>
  <si>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</si>
  <si>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</si>
  <si>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</si>
  <si>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</si>
  <si>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</si>
  <si>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</si>
  <si>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</si>
  <si>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</si>
  <si>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</si>
  <si>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</si>
  <si>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</si>
  <si>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</si>
  <si>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</si>
  <si>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</si>
  <si>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</si>
  <si>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</si>
  <si>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</si>
  <si>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</si>
  <si>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</si>
  <si>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</si>
  <si>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</si>
  <si>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</si>
  <si>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</si>
  <si>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</si>
  <si>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</si>
  <si>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</si>
  <si>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</si>
  <si>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</si>
  <si>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</si>
  <si>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</si>
  <si>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</si>
  <si>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</si>
  <si>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</si>
  <si>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</si>
  <si>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</si>
  <si>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</si>
  <si>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</si>
  <si>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</si>
  <si>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</si>
  <si>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</si>
  <si>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</si>
  <si>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</si>
  <si>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</si>
  <si>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</si>
  <si>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</si>
  <si>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</si>
  <si>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</si>
  <si>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</si>
  <si>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</si>
  <si>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</si>
  <si>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</si>
  <si>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</si>
  <si>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</si>
  <si>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</si>
  <si>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</si>
  <si>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</si>
  <si>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</si>
  <si>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</si>
  <si>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</si>
  <si>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</si>
  <si>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</si>
  <si>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</si>
  <si>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</si>
  <si>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</si>
  <si>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</si>
  <si>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</si>
  <si>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</si>
  <si>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</si>
  <si>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</si>
  <si>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</si>
  <si>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</si>
  <si>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</si>
  <si>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</si>
  <si>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</si>
  <si>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</si>
  <si>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</si>
  <si>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</si>
  <si>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</si>
  <si>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</si>
  <si>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</si>
  <si>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</si>
  <si>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</si>
  <si>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</si>
  <si>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</si>
  <si>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</si>
  <si>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</si>
  <si>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</si>
  <si>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</si>
  <si>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</si>
  <si>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</si>
  <si>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</si>
  <si>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</si>
  <si>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</si>
  <si>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</si>
  <si>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</si>
  <si>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</si>
  <si>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</si>
  <si>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</si>
  <si>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</si>
  <si>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</si>
  <si>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</si>
  <si>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</si>
  <si>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</si>
  <si>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</si>
  <si>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</si>
  <si>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</si>
  <si>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</si>
  <si>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</si>
  <si>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</si>
  <si>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</si>
  <si>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</si>
  <si>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</si>
  <si>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</si>
  <si>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</si>
  <si>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</si>
  <si>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</si>
  <si>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</si>
  <si>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</si>
  <si>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</si>
  <si>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</si>
  <si>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</si>
  <si>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</si>
  <si>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</si>
  <si>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</si>
  <si>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</si>
  <si>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</si>
  <si>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</si>
  <si>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</si>
  <si>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</si>
  <si>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</si>
  <si>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</si>
  <si>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</si>
  <si>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</si>
  <si>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</si>
  <si>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</si>
  <si>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</si>
  <si>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</si>
  <si>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</si>
  <si>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</si>
  <si>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</si>
  <si>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</si>
  <si>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</si>
  <si>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</si>
  <si>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</si>
  <si>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</si>
  <si>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</si>
  <si>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</si>
  <si>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</si>
  <si>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</si>
  <si>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</si>
  <si>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</si>
  <si>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</si>
  <si>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</si>
  <si>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</si>
  <si>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</si>
  <si>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</si>
  <si>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</si>
  <si>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</si>
  <si>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</si>
  <si>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</si>
  <si>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</si>
  <si>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</si>
  <si>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</si>
  <si>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</si>
  <si>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</si>
  <si>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</si>
  <si>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</si>
  <si>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</si>
  <si>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</si>
  <si>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</si>
  <si>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</si>
  <si>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</si>
  <si>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</si>
  <si>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</si>
  <si>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</si>
  <si>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</si>
  <si>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</si>
  <si>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</si>
  <si>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</si>
  <si>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</si>
  <si>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</si>
  <si>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</si>
  <si>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</si>
  <si>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</si>
  <si>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</si>
  <si>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</si>
  <si>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</si>
  <si>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</si>
  <si>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</si>
  <si>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</si>
  <si>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</si>
  <si>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</si>
  <si>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</si>
  <si>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</si>
  <si>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</si>
  <si>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</si>
  <si>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</si>
  <si>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</si>
  <si>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</si>
  <si>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</si>
  <si>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</si>
  <si>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</si>
  <si>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</si>
  <si>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</si>
  <si>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</si>
  <si>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</si>
  <si>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</si>
  <si>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</si>
  <si>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</si>
  <si>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</si>
  <si>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</si>
  <si>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</si>
  <si>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</si>
  <si>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</si>
  <si>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</si>
  <si>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</si>
  <si>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</si>
  <si>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</si>
  <si>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</si>
  <si>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</si>
  <si>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</si>
  <si>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</si>
  <si>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</si>
  <si>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</si>
  <si>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</si>
  <si>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</si>
  <si>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</si>
  <si>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</si>
  <si>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</si>
  <si>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</si>
  <si>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</si>
  <si>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</si>
  <si>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</si>
  <si>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</si>
  <si>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</si>
  <si>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</si>
  <si>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</si>
  <si>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</si>
  <si>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</si>
  <si>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</si>
  <si>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</si>
  <si>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</si>
  <si>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</si>
  <si>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</si>
  <si>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</si>
  <si>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</si>
  <si>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</si>
  <si>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</si>
  <si>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</si>
  <si>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</si>
  <si>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</si>
  <si>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</si>
  <si>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</si>
  <si>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</si>
  <si>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</si>
  <si>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</si>
  <si>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</si>
  <si>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</si>
  <si>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</si>
  <si>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</si>
  <si>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</si>
  <si>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</si>
  <si>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</si>
  <si>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</si>
  <si>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</si>
  <si>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</si>
  <si>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</si>
  <si>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</si>
  <si>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</si>
  <si>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</si>
  <si>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</si>
  <si>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</si>
  <si>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</si>
  <si>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</si>
  <si>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</si>
  <si>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</si>
  <si>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</si>
  <si>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</si>
  <si>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</si>
  <si>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</si>
  <si>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</si>
  <si>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</si>
  <si>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</si>
  <si>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</si>
  <si>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</si>
  <si>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</si>
  <si>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</si>
  <si>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</si>
  <si>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</si>
  <si>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</si>
  <si>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</si>
  <si>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</si>
  <si>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</si>
  <si>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</si>
  <si>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</si>
  <si>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</si>
  <si>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</si>
  <si>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</si>
  <si>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</si>
  <si>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</si>
  <si>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</si>
  <si>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</si>
  <si>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</si>
  <si>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</si>
  <si>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</si>
  <si>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</si>
  <si>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</si>
  <si>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</si>
  <si>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</si>
  <si>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</si>
  <si>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</si>
  <si>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</si>
  <si>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</si>
  <si>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</si>
  <si>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</si>
  <si>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</si>
  <si>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</si>
  <si>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</si>
  <si>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</si>
  <si>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</si>
  <si>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</si>
  <si>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</si>
  <si>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</si>
  <si>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</si>
  <si>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</si>
  <si>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</si>
  <si>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</si>
  <si>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</si>
  <si>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</si>
  <si>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</si>
  <si>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</si>
  <si>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</si>
  <si>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</si>
  <si>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</si>
  <si>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</si>
  <si>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</si>
  <si>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</si>
  <si>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</si>
  <si>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</si>
  <si>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</si>
  <si>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</si>
  <si>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</si>
  <si>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</si>
  <si>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</si>
  <si>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</si>
  <si>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</si>
  <si>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</si>
  <si>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</si>
  <si>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</si>
  <si>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</si>
  <si>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</si>
  <si>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</si>
  <si>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</si>
  <si>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</si>
  <si>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</si>
  <si>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</si>
  <si>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</si>
  <si>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</si>
  <si>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</si>
  <si>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</si>
  <si>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</si>
  <si>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</si>
  <si>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</si>
  <si>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</si>
  <si>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</si>
  <si>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</si>
  <si>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</si>
  <si>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</si>
  <si>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</si>
  <si>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</si>
  <si>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</si>
  <si>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</si>
  <si>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</si>
  <si>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</si>
  <si>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</si>
  <si>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</si>
  <si>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</si>
  <si>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</si>
  <si>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</si>
  <si>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</si>
  <si>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</si>
  <si>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</si>
  <si>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</si>
  <si>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</si>
  <si>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</si>
  <si>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</si>
  <si>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</si>
  <si>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</si>
  <si>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</si>
  <si>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</si>
  <si>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</si>
  <si>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</si>
  <si>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</si>
  <si>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</si>
  <si>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</si>
  <si>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</si>
  <si>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</si>
  <si>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</si>
  <si>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</si>
  <si>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</si>
  <si>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</si>
  <si>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</si>
  <si>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</si>
  <si>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</si>
  <si>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</si>
  <si>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</si>
  <si>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</si>
  <si>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</si>
  <si>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</si>
  <si>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</si>
  <si>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</si>
  <si>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</si>
  <si>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</si>
  <si>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</si>
  <si>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</si>
  <si>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</si>
  <si>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</si>
  <si>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</si>
  <si>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</si>
  <si>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</si>
  <si>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</si>
  <si>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</si>
  <si>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</si>
  <si>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</si>
  <si>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</si>
  <si>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</si>
  <si>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</si>
  <si>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</si>
  <si>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</si>
  <si>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</si>
  <si>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</si>
  <si>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</si>
  <si>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</si>
  <si>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</si>
  <si>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</si>
  <si>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</si>
  <si>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</si>
  <si>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</si>
  <si>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</si>
  <si>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</si>
  <si>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</si>
  <si>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</si>
  <si>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</si>
  <si>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</si>
  <si>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</si>
  <si>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</si>
  <si>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</si>
  <si>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</si>
  <si>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</si>
  <si>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</si>
  <si>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</si>
  <si>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</si>
  <si>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</si>
  <si>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</si>
  <si>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</si>
  <si>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</si>
  <si>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</si>
  <si>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</si>
  <si>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</si>
  <si>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</si>
  <si>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</si>
  <si>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</si>
  <si>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</si>
  <si>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</si>
  <si>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</si>
  <si>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</si>
  <si>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</si>
  <si>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</si>
  <si>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</si>
  <si>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</si>
  <si>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</si>
  <si>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</si>
  <si>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</si>
  <si>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</si>
  <si>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</si>
  <si>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</si>
  <si>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</si>
  <si>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</si>
  <si>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</si>
  <si>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</si>
  <si>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</si>
  <si>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</si>
  <si>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</si>
  <si>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</si>
  <si>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</si>
  <si>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</si>
  <si>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</si>
  <si>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</si>
  <si>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</si>
  <si>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</si>
  <si>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</si>
  <si>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</si>
  <si>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</si>
  <si>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</si>
  <si>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</si>
  <si>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</si>
  <si>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</si>
  <si>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</si>
  <si>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</si>
  <si>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</si>
  <si>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</si>
  <si>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</si>
  <si>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</si>
  <si>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</si>
  <si>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</si>
  <si>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</si>
  <si>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</si>
  <si>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</si>
  <si>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</si>
  <si>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</si>
  <si>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</si>
  <si>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</si>
  <si>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</si>
  <si>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</si>
  <si>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</si>
  <si>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</si>
  <si>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</si>
  <si>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</si>
  <si>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</si>
  <si>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</si>
  <si>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</si>
  <si>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</si>
  <si>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</si>
  <si>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</si>
  <si>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</si>
  <si>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</si>
  <si>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</si>
  <si>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</si>
  <si>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</si>
  <si>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</si>
  <si>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</si>
  <si>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</si>
  <si>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</si>
  <si>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</si>
  <si>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</si>
  <si>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</si>
  <si>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</si>
  <si>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</si>
  <si>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</si>
  <si>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</si>
  <si>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</si>
  <si>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</si>
  <si>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</si>
  <si>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</si>
  <si>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</si>
  <si>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</si>
  <si>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</si>
  <si>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</si>
  <si>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</si>
  <si>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</si>
  <si>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</si>
  <si>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</si>
  <si>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</si>
  <si>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</si>
  <si>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</si>
  <si>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</si>
  <si>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</si>
  <si>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</si>
  <si>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</si>
  <si>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</si>
  <si>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</si>
  <si>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</si>
  <si>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</si>
  <si>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</si>
  <si>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</si>
  <si>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</si>
  <si>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</si>
  <si>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</si>
  <si>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</si>
  <si>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</si>
  <si>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</si>
  <si>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</si>
  <si>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</si>
  <si>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</si>
  <si>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</si>
  <si>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</si>
  <si>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</si>
  <si>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</si>
  <si>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</si>
  <si>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</si>
  <si>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</si>
  <si>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</si>
  <si>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</si>
  <si>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</si>
  <si>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</si>
  <si>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</si>
  <si>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</si>
  <si>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</si>
  <si>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</si>
  <si>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</si>
  <si>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</si>
  <si>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</si>
  <si>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</si>
  <si>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</si>
  <si>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</si>
  <si>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</si>
  <si>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</si>
  <si>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</si>
  <si>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</si>
  <si>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</si>
  <si>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</si>
  <si>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</si>
  <si>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</si>
  <si>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</si>
  <si>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</si>
  <si>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</si>
  <si>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</si>
  <si>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</si>
  <si>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</si>
  <si>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</si>
  <si>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</si>
  <si>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</si>
  <si>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</si>
  <si>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</si>
  <si>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</si>
  <si>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</si>
  <si>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</si>
  <si>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</si>
  <si>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</si>
  <si>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</si>
  <si>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</si>
  <si>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</si>
  <si>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</si>
  <si>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</si>
  <si>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</si>
  <si>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</si>
  <si>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</si>
  <si>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</si>
  <si>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</si>
  <si>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</si>
  <si>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</si>
  <si>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</si>
  <si>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</si>
  <si>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</si>
  <si>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</si>
  <si>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</si>
  <si>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</si>
  <si>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</si>
  <si>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</si>
  <si>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</si>
  <si>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</si>
  <si>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</si>
  <si>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</si>
  <si>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</si>
  <si>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</si>
  <si>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</si>
  <si>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</si>
  <si>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</si>
  <si>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</si>
  <si>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</si>
  <si>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</si>
  <si>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</si>
  <si>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</si>
  <si>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</si>
  <si>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</si>
  <si>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</si>
  <si>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</si>
  <si>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</si>
  <si>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</si>
  <si>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</si>
  <si>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</si>
  <si>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</si>
  <si>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</si>
  <si>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</si>
  <si>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</si>
  <si>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</si>
  <si>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</si>
  <si>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</si>
  <si>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</si>
  <si>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</si>
  <si>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</si>
  <si>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</si>
  <si>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</si>
  <si>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</si>
  <si>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</si>
  <si>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</si>
  <si>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</si>
  <si>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</si>
  <si>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</si>
  <si>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</si>
  <si>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</si>
  <si>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</si>
  <si>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</si>
  <si>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</si>
  <si>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</si>
  <si>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</si>
  <si>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</si>
  <si>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</si>
  <si>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</si>
  <si>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</si>
  <si>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</si>
  <si>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</si>
  <si>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</si>
  <si>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</si>
  <si>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</si>
  <si>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</si>
  <si>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</si>
  <si>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</si>
  <si>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</si>
  <si>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</si>
  <si>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</si>
  <si>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</si>
  <si>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</si>
  <si>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</si>
  <si>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</si>
  <si>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</si>
  <si>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</si>
  <si>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</si>
  <si>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</si>
  <si>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</si>
  <si>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</si>
  <si>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</si>
  <si>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</si>
  <si>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</si>
  <si>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</si>
  <si>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</si>
  <si>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</si>
  <si>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</si>
  <si>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</si>
  <si>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</si>
  <si>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</si>
  <si>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</si>
  <si>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</si>
  <si>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</si>
  <si>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</si>
  <si>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</si>
  <si>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</si>
  <si>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</si>
  <si>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</si>
  <si>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</si>
  <si>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</si>
  <si>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</si>
  <si>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</si>
  <si>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</si>
  <si>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</si>
  <si>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</si>
  <si>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</si>
  <si>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</si>
  <si>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</si>
  <si>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</si>
  <si>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</si>
  <si>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</si>
  <si>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</si>
  <si>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</si>
  <si>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</si>
  <si>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</si>
  <si>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</si>
  <si>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</si>
  <si>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</si>
  <si>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</si>
  <si>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</si>
  <si>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</si>
  <si>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</si>
  <si>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</si>
  <si>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</si>
  <si>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</si>
  <si>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</si>
  <si>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</si>
  <si>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</si>
  <si>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</si>
  <si>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</si>
  <si>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</si>
  <si>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</si>
  <si>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</si>
  <si>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</si>
  <si>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</si>
  <si>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</si>
  <si>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</si>
  <si>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</si>
  <si>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</si>
  <si>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</si>
  <si>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</si>
  <si>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</si>
  <si>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</si>
  <si>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</si>
  <si>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</si>
  <si>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</si>
  <si>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</si>
  <si>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</si>
  <si>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</si>
  <si>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</si>
  <si>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</si>
  <si>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</si>
  <si>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</si>
  <si>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</si>
  <si>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</si>
  <si>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</si>
  <si>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</si>
  <si>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</si>
  <si>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</si>
  <si>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</si>
  <si>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</si>
  <si>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</si>
  <si>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</si>
  <si>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</si>
  <si>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</si>
  <si>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</si>
  <si>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</si>
  <si>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</si>
  <si>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</si>
  <si>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</si>
  <si>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</si>
  <si>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</si>
  <si>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</si>
  <si>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</si>
  <si>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</si>
  <si>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</si>
  <si>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</si>
  <si>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</si>
  <si>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</si>
  <si>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</si>
  <si>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</si>
  <si>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</si>
  <si>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</si>
  <si>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</si>
  <si>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</si>
  <si>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</si>
  <si>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</si>
  <si>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</si>
  <si>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</si>
  <si>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</si>
  <si>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</si>
  <si>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</si>
  <si>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</si>
  <si>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</si>
  <si>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</si>
  <si>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</si>
  <si>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</si>
  <si>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</si>
  <si>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</si>
  <si>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</si>
  <si>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</si>
  <si>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</si>
  <si>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</si>
  <si>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</si>
  <si>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</si>
  <si>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</si>
  <si>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</si>
  <si>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</si>
  <si>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</si>
  <si>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</si>
  <si>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</si>
  <si>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</si>
  <si>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</si>
  <si>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</si>
  <si>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</si>
  <si>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</si>
  <si>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</si>
  <si>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</si>
  <si>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</si>
  <si>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</si>
  <si>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</si>
  <si>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</si>
  <si>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</si>
  <si>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</si>
  <si>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</si>
  <si>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</si>
  <si>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</si>
  <si>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</si>
  <si>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</si>
  <si>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</si>
  <si>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</si>
  <si>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</si>
  <si>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</si>
  <si>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</si>
  <si>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</si>
  <si>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</si>
  <si>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</si>
  <si>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</si>
  <si>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</si>
  <si>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</si>
  <si>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</si>
  <si>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</si>
  <si>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</si>
  <si>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</si>
  <si>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</si>
  <si>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</si>
  <si>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</si>
  <si>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</si>
  <si>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</si>
  <si>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</si>
  <si>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</si>
  <si>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</si>
  <si>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</si>
  <si>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</si>
  <si>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</si>
  <si>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</si>
  <si>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</si>
  <si>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</si>
  <si>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</si>
  <si>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</si>
  <si>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</si>
  <si>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</si>
  <si>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</si>
  <si>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</si>
  <si>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</si>
  <si>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</si>
  <si>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</si>
  <si>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</si>
  <si>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</si>
  <si>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</si>
  <si>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</si>
  <si>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</si>
  <si>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</si>
  <si>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</si>
  <si>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</si>
  <si>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</si>
  <si>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</si>
  <si>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</si>
  <si>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</si>
  <si>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</si>
  <si>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</si>
  <si>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</si>
  <si>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</si>
  <si>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</si>
  <si>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</si>
  <si>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</si>
  <si>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</si>
  <si>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</si>
  <si>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</si>
  <si>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</si>
  <si>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</si>
  <si>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</si>
  <si>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</si>
  <si>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</si>
  <si>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</si>
  <si>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</si>
  <si>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</si>
  <si>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</si>
  <si>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</si>
  <si>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</si>
  <si>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</si>
  <si>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</si>
  <si>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</si>
  <si>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</si>
  <si>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</si>
  <si>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</si>
  <si>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</si>
  <si>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</si>
  <si>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</si>
  <si>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</si>
  <si>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</si>
  <si>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</si>
  <si>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</si>
  <si>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</si>
  <si>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</si>
  <si>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</si>
  <si>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</si>
  <si>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</si>
  <si>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</si>
  <si>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</si>
  <si>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</si>
  <si>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</si>
  <si>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</si>
  <si>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</si>
  <si>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</si>
  <si>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</si>
  <si>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</si>
  <si>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</si>
  <si>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</si>
  <si>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</si>
  <si>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</si>
  <si>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</si>
  <si>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</si>
  <si>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</si>
  <si>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</si>
  <si>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</si>
  <si>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</si>
  <si>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</si>
  <si>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</si>
  <si>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</si>
  <si>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</si>
  <si>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</si>
  <si>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</si>
  <si>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</si>
  <si>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</si>
  <si>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</si>
  <si>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</si>
  <si>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</si>
  <si>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</si>
  <si>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</si>
  <si>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</si>
  <si>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</si>
  <si>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</si>
  <si>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</si>
  <si>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</si>
  <si>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</si>
  <si>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</si>
  <si>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</si>
  <si>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</si>
  <si>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</si>
  <si>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</si>
  <si>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</si>
  <si>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</si>
  <si>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</si>
  <si>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</si>
  <si>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</si>
  <si>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</si>
  <si>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</si>
  <si>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</si>
  <si>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</si>
  <si>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</si>
  <si>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</si>
  <si>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</si>
  <si>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</si>
  <si>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</si>
  <si>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</si>
  <si>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</si>
  <si>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</si>
  <si>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</si>
  <si>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</si>
  <si>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</si>
  <si>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</si>
  <si>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</si>
  <si>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</si>
  <si>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</si>
  <si>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</si>
  <si>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</si>
  <si>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</si>
  <si>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</si>
  <si>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</si>
  <si>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</si>
  <si>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</si>
  <si>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</si>
  <si>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</si>
  <si>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</si>
  <si>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</si>
  <si>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</si>
  <si>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</si>
  <si>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</si>
  <si>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</si>
  <si>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</si>
  <si>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</si>
  <si>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</si>
  <si>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</si>
  <si>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</si>
  <si>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</si>
  <si>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</si>
  <si>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</si>
  <si>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</si>
  <si>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</si>
  <si>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</si>
  <si>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</si>
  <si>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</si>
  <si>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</si>
  <si>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</si>
  <si>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</si>
  <si>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</si>
  <si>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</si>
  <si>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</si>
  <si>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</si>
  <si>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</si>
  <si>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</si>
  <si>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</si>
  <si>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</si>
  <si>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</si>
  <si>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</si>
  <si>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</si>
  <si>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</si>
  <si>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</si>
  <si>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</si>
  <si>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</si>
  <si>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</si>
  <si>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</si>
  <si>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</si>
  <si>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</si>
  <si>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</si>
  <si>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</si>
  <si>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</si>
  <si>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</si>
  <si>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</si>
  <si>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</si>
  <si>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</si>
  <si>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</si>
  <si>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</si>
  <si>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</si>
  <si>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</si>
  <si>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</si>
  <si>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</si>
  <si>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</si>
  <si>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</si>
  <si>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</si>
  <si>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</si>
  <si>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</si>
  <si>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</si>
  <si>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</si>
  <si>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</si>
  <si>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</si>
  <si>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</si>
  <si>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</si>
  <si>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</si>
  <si>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</si>
  <si>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</si>
  <si>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</si>
  <si>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</si>
  <si>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</si>
  <si>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</si>
  <si>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</si>
  <si>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</si>
  <si>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</si>
  <si>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</si>
  <si>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</si>
  <si>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</si>
  <si>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</si>
  <si>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</si>
  <si>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</si>
  <si>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</si>
  <si>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</si>
  <si>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</si>
  <si>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</si>
  <si>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</si>
  <si>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</si>
  <si>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</si>
  <si>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</si>
  <si>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</si>
  <si>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</si>
  <si>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</si>
  <si>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</si>
  <si>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</si>
  <si>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</si>
  <si>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</si>
  <si>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</si>
  <si>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</si>
  <si>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</si>
  <si>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</si>
  <si>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</si>
  <si>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</si>
  <si>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</si>
  <si>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</si>
  <si>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</si>
  <si>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</si>
  <si>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</si>
  <si>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</si>
  <si>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</si>
  <si>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</si>
  <si>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</si>
  <si>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</si>
  <si>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</si>
  <si>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</si>
  <si>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</si>
  <si>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</si>
  <si>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</si>
  <si>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</si>
  <si>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</si>
  <si>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</si>
  <si>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</si>
  <si>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</si>
  <si>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</si>
  <si>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</si>
  <si>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</si>
  <si>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</si>
  <si>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</si>
  <si>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</si>
  <si>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</si>
  <si>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</si>
  <si>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</si>
  <si>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</si>
  <si>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</si>
  <si>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</si>
  <si>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</si>
  <si>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</si>
  <si>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</si>
  <si>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</si>
  <si>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</si>
  <si>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</si>
  <si>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</si>
  <si>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</si>
  <si>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</si>
  <si>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</si>
  <si>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</si>
  <si>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</si>
  <si>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</si>
  <si>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</si>
  <si>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</si>
  <si>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</si>
  <si>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</si>
  <si>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</si>
  <si>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</si>
  <si>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</si>
  <si>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</si>
  <si>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</si>
  <si>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</si>
  <si>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</si>
  <si>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</si>
  <si>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</si>
  <si>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</si>
  <si>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</si>
  <si>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</si>
  <si>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</si>
  <si>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</si>
  <si>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</si>
  <si>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</si>
  <si>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</si>
  <si>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</si>
  <si>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</si>
  <si>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</si>
  <si>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</si>
  <si>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</si>
  <si>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</si>
  <si>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</si>
  <si>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</si>
  <si>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</si>
  <si>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</si>
  <si>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</si>
  <si>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</si>
  <si>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</si>
  <si>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</si>
  <si>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</si>
  <si>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</si>
  <si>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</si>
  <si>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</si>
  <si>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</si>
  <si>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</si>
  <si>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</si>
  <si>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</si>
  <si>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</si>
  <si>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</si>
  <si>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</si>
  <si>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</si>
  <si>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</si>
  <si>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</si>
  <si>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</si>
  <si>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</si>
  <si>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</si>
  <si>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</si>
  <si>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</si>
  <si>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</si>
  <si>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</si>
  <si>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</si>
  <si>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</si>
  <si>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</si>
  <si>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</si>
  <si>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</si>
  <si>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</si>
  <si>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</si>
  <si>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</si>
  <si>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</si>
  <si>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</si>
  <si>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</si>
  <si>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</si>
  <si>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</si>
  <si>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</si>
  <si>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</si>
  <si>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</si>
  <si>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</si>
  <si>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</si>
  <si>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</si>
  <si>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</si>
  <si>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</si>
  <si>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</si>
  <si>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</si>
  <si>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</si>
  <si>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</si>
  <si>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</si>
  <si>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</si>
  <si>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</si>
  <si>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</si>
  <si>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</si>
  <si>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</si>
  <si>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</si>
  <si>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</si>
  <si>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</si>
  <si>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</si>
  <si>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</si>
  <si>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</si>
  <si>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</si>
  <si>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</si>
  <si>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</si>
  <si>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</si>
  <si>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</si>
  <si>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</si>
  <si>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</si>
  <si>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</si>
  <si>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</si>
  <si>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</si>
  <si>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</si>
  <si>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</si>
  <si>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</si>
  <si>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</si>
  <si>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</si>
  <si>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</si>
  <si>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</si>
  <si>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</si>
  <si>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</si>
  <si>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</si>
  <si>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</si>
  <si>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</si>
  <si>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</si>
  <si>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</si>
  <si>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</si>
  <si>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</si>
  <si>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</si>
  <si>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</si>
  <si>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</si>
  <si>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</si>
  <si>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</si>
  <si>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</si>
  <si>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</si>
  <si>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</si>
  <si>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</si>
  <si>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</si>
  <si>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</si>
  <si>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</si>
  <si>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</si>
  <si>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</si>
  <si>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</si>
  <si>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</si>
  <si>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</si>
  <si>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</si>
  <si>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</si>
  <si>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</si>
  <si>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</si>
  <si>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</si>
  <si>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</si>
  <si>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</si>
  <si>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</si>
  <si>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</si>
  <si>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</si>
  <si>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</si>
  <si>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</si>
  <si>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</si>
  <si>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</si>
  <si>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</si>
  <si>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</si>
  <si>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</si>
  <si>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Catergory</t>
  </si>
  <si>
    <t>Subcatergory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</si>
  <si>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</si>
  <si>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</si>
  <si>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</si>
  <si>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</si>
  <si>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</si>
  <si>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</si>
  <si>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</si>
  <si>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</si>
  <si>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</si>
  <si>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</si>
  <si>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</si>
  <si>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</si>
  <si>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</si>
  <si>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</si>
  <si>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</si>
  <si>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</si>
  <si>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</si>
  <si>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</si>
  <si>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</si>
  <si>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</si>
  <si>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</si>
  <si>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</si>
  <si>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</si>
  <si>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</si>
  <si>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</si>
  <si>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</si>
  <si>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</si>
  <si>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</si>
  <si>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</si>
  <si>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</si>
  <si>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</si>
  <si>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</si>
  <si>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</si>
  <si>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</si>
  <si>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</si>
  <si>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</si>
  <si>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</si>
  <si>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</si>
  <si>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</si>
  <si>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</si>
  <si>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</si>
  <si>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</si>
  <si>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</si>
  <si>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</si>
  <si>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</si>
  <si>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</si>
  <si>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</si>
  <si>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</si>
  <si>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</si>
  <si>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</si>
  <si>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</si>
  <si>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</si>
  <si>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</si>
  <si>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deadline_UNIX</t>
  </si>
  <si>
    <t>Date Created Conversion</t>
  </si>
  <si>
    <t>Date Ended Conversion</t>
  </si>
  <si>
    <t>Launched_At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</si>
  <si>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</si>
  <si>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</si>
  <si>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</si>
  <si>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</si>
  <si>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</si>
  <si>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</si>
  <si>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</si>
  <si>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</si>
  <si>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</si>
  <si>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</si>
  <si>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</si>
  <si>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</si>
  <si>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</si>
  <si>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</si>
  <si>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</si>
  <si>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</si>
  <si>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</si>
  <si>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</si>
  <si>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</si>
  <si>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</si>
  <si>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</si>
  <si>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</si>
  <si>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</si>
  <si>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</si>
  <si>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</si>
  <si>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</si>
  <si>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</si>
  <si>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</si>
  <si>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</si>
  <si>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</si>
  <si>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</si>
  <si>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</si>
  <si>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</si>
  <si>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</si>
  <si>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</si>
  <si>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</si>
  <si>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</si>
  <si>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</si>
  <si>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</si>
  <si>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</si>
  <si>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</si>
  <si>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Backers Count</t>
  </si>
  <si>
    <t>Number of Failed Campaigns</t>
  </si>
  <si>
    <t>Number of Successful Campaigns</t>
  </si>
  <si>
    <t>Count of backers_count</t>
  </si>
  <si>
    <t xml:space="preserve">- Based on this, I believe median summarizes the data more meaningfully. Based on the number of campaigns held, the average number of backer does not give a meaningful summary. This is diluted with the high quantity of backers outside of 1 standard deviation. </t>
  </si>
  <si>
    <t xml:space="preserve">- Based on this, successful campaigns have a higher variance and lower standard deviation. This makes sense because it shows a varied number of backers for successful campaigns while unsuccessful campaigns do not attract as many backers.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</si>
</sst>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_-[$$-409]* #,##0.00_ ;_-[$$-409]* \-#,##0.00\ ;_-[$$-409]* &quot;-&quot;??_ ;_-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9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[StarterBook.xlsx]Activity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'Activity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9C-4443-8C39-50B4780A490A}"/>
            </c:ext>
          </c:extLst>
        </c:ser>
        <c:ser>
          <c:idx val="1"/>
          <c:order val="1"/>
          <c:tx>
            <c:strRef>
              <c:f>'Activity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C-4443-8C39-50B4780A490A}"/>
            </c:ext>
          </c:extLst>
        </c:ser>
        <c:ser>
          <c:idx val="2"/>
          <c:order val="2"/>
          <c:tx>
            <c:strRef>
              <c:f>'Activity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9C-4443-8C39-50B4780A490A}"/>
            </c:ext>
          </c:extLst>
        </c:ser>
        <c:ser>
          <c:idx val="3"/>
          <c:order val="3"/>
          <c:tx>
            <c:strRef>
              <c:f>'Activity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'Activity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'Activity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9C-4443-8C39-50B4780A4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131008"/>
        <c:axId val="105854736"/>
      </c:barChart>
      <c:catAx>
        <c:axId val="4821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4736"/>
        <c:crosses val="autoZero"/>
        <c:auto val="1"/>
        <c:lblAlgn val="ctr"/>
        <c:lblOffset val="100"/>
        <c:noMultiLvlLbl val="0"/>
      </c:catAx>
      <c:valAx>
        <c:axId val="1058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1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[StarterBook.xlsx]Activity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'Activity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'Activity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7-43E1-AA28-7C9811606587}"/>
            </c:ext>
          </c:extLst>
        </c:ser>
        <c:ser>
          <c:idx val="1"/>
          <c:order val="1"/>
          <c:tx>
            <c:strRef>
              <c:f>'Activity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'Activity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A7-43E1-AA28-7C9811606587}"/>
            </c:ext>
          </c:extLst>
        </c:ser>
        <c:ser>
          <c:idx val="2"/>
          <c:order val="2"/>
          <c:tx>
            <c:strRef>
              <c:f>'Activity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'Activity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A7-43E1-AA28-7C9811606587}"/>
            </c:ext>
          </c:extLst>
        </c:ser>
        <c:ser>
          <c:idx val="3"/>
          <c:order val="3"/>
          <c:tx>
            <c:strRef>
              <c:f>'Activity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'Activity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'Activity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A7-43E1-AA28-7C9811606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58688"/>
        <c:axId val="598592160"/>
      </c:barChart>
      <c:catAx>
        <c:axId val="61355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92160"/>
        <c:crosses val="autoZero"/>
        <c:auto val="1"/>
        <c:lblAlgn val="ctr"/>
        <c:lblOffset val="100"/>
        <c:noMultiLvlLbl val="0"/>
      </c:catAx>
      <c:valAx>
        <c:axId val="5985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5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[StarterBook.xlsx]Activity 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Kickstarter States</a:t>
            </a:r>
            <a:r>
              <a:rPr lang="en-AU" baseline="0"/>
              <a:t> vs Date Created</a:t>
            </a:r>
            <a:endParaRPr lang="en-AU"/>
          </a:p>
        </c:rich>
      </c:tx>
      <c:layout>
        <c:manualLayout>
          <c:xMode val="edge"/>
          <c:yMode val="edge"/>
          <c:x val="0.33671316165951359"/>
          <c:y val="6.7851667056469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'Activity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'Activity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8-4220-A21F-CF06F47306F3}"/>
            </c:ext>
          </c:extLst>
        </c:ser>
        <c:ser>
          <c:idx val="1"/>
          <c:order val="1"/>
          <c:tx>
            <c:strRef>
              <c:f>'Activity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'Activity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8-4220-A21F-CF06F47306F3}"/>
            </c:ext>
          </c:extLst>
        </c:ser>
        <c:ser>
          <c:idx val="2"/>
          <c:order val="2"/>
          <c:tx>
            <c:strRef>
              <c:f>'Activity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'Activity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'Activity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8-4220-A21F-CF06F4730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252064"/>
        <c:axId val="598591328"/>
      </c:lineChart>
      <c:catAx>
        <c:axId val="48525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91328"/>
        <c:crosses val="autoZero"/>
        <c:auto val="1"/>
        <c:lblAlgn val="ctr"/>
        <c:lblOffset val="100"/>
        <c:noMultiLvlLbl val="0"/>
      </c:catAx>
      <c:valAx>
        <c:axId val="5985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25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/>
              <a:t>Goal's amount and its chances at success, failure, or cancellation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9.8934550989345504E-2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B-4DE1-BADB-79D2D850A35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0.90106544901065444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B-4DE1-BADB-79D2D850A35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0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B-4DE1-BADB-79D2D850A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173632"/>
        <c:axId val="611969072"/>
      </c:lineChart>
      <c:catAx>
        <c:axId val="6121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69072"/>
        <c:crosses val="autoZero"/>
        <c:auto val="1"/>
        <c:lblAlgn val="ctr"/>
        <c:lblOffset val="100"/>
        <c:noMultiLvlLbl val="0"/>
      </c:catAx>
      <c:valAx>
        <c:axId val="6119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668655</xdr:colOff>
      <xdr:row>1</xdr:row>
      <xdr:rowOff>101917</xdr:rowOff>
    </xdr:from>
    <xdr:to>
      <xdr:col>19</xdr:col>
      <xdr:colOff>200025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C963E-F0B9-43A7-8DD2-5EDEEB415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8</xdr:row>
      <xdr:rowOff>31432</xdr:rowOff>
    </xdr:from>
    <xdr:to>
      <xdr:col>22</xdr:col>
      <xdr:colOff>55245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FC48D-CCEA-432D-9B65-5EEB6ED7A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160020</xdr:rowOff>
    </xdr:from>
    <xdr:to>
      <xdr:col>18</xdr:col>
      <xdr:colOff>144780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1E46-D522-4D53-9D79-2CDC35902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14</xdr:row>
      <xdr:rowOff>53340</xdr:rowOff>
    </xdr:from>
    <xdr:to>
      <xdr:col>14</xdr:col>
      <xdr:colOff>22860</xdr:colOff>
      <xdr:row>44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C0FE9-5E4B-4B05-BB84-A6733F009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vin Seeva" refreshedDate="43986.905507060183" createdVersion="6" refreshedVersion="6" minRefreshableVersion="3" recordCount="4115" xr:uid="{6828DF03-6612-4C66-878E-CD96ACB3A752}">
  <cacheSource type="worksheet">
    <worksheetSource ref="A1:T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vin Seeva" refreshedDate="43987.859012731482" createdVersion="6" refreshedVersion="6" minRefreshableVersion="3" recordCount="4115" xr:uid="{4C8C5DFB-5DCE-4CA3-96E2-C8128BBE10A5}">
  <cacheSource type="worksheet">
    <worksheetSource ref="F1:S1048576" sheet="Dataset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_UNIX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" numFmtId="0" databaseField="0">
      <fieldGroup base="6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vin Seeva" refreshedDate="43987.912662499999" createdVersion="6" refreshedVersion="6" minRefreshableVersion="3" recordCount="4115" xr:uid="{88B60481-D75B-4348-9FCF-8BE9245D19D9}">
  <cacheSource type="worksheet">
    <worksheetSource ref="F1:N1048576" sheet="Dataset"/>
  </cacheSource>
  <cacheFields count="9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_UNIX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</r>
  <r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</r>
  <r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</r>
  <r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</r>
  <r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</r>
  <r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</r>
  <r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</r>
  <r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</r>
  <r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</r>
  <r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</r>
  <r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</r>
  <r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</r>
  <r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</r>
  <r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</r>
  <r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</r>
  <r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</r>
  <r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</r>
  <r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</r>
  <r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</r>
  <r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</r>
  <r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</r>
  <r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</r>
  <r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</r>
  <r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</r>
  <r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</r>
  <r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</r>
  <r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</r>
  <r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</r>
  <r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</r>
  <r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</r>
  <r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</r>
  <r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</r>
  <r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</r>
  <r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</r>
  <r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</r>
  <r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</r>
  <r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</r>
  <r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</r>
  <r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</r>
  <r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</r>
  <r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</r>
  <r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</r>
  <r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</r>
  <r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</r>
  <r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</r>
  <r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</r>
  <r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</r>
  <r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</r>
  <r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</r>
  <r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</r>
  <r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</r>
  <r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</r>
  <r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</r>
  <r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</r>
  <r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</r>
  <r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</r>
  <r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</r>
  <r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</r>
  <r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</r>
  <r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</r>
  <r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</r>
  <r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</r>
  <r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</r>
  <r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</r>
  <r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</r>
  <r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</r>
  <r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</r>
  <r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</r>
  <r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</r>
  <r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</r>
  <r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</r>
  <r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</r>
  <r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</r>
  <r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</r>
  <r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</r>
  <r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</r>
  <r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</r>
  <r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</r>
  <r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</r>
  <r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</r>
  <r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</r>
  <r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</r>
  <r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</r>
  <r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</r>
  <r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</r>
  <r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</r>
  <r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</r>
  <r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</r>
  <r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</r>
  <r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</r>
  <r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</r>
  <r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</r>
  <r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</r>
  <r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</r>
  <r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</r>
  <r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</r>
  <r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</r>
  <r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</r>
  <r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</r>
  <r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</r>
  <r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</r>
  <r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</r>
  <r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</r>
  <r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</r>
  <r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</r>
  <r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</r>
  <r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</r>
  <r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</r>
  <r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</r>
  <r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</r>
  <r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</r>
  <r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</r>
  <r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</r>
  <r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</r>
  <r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</r>
  <r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</r>
  <r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</r>
  <r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</r>
  <r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</r>
  <r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</r>
  <r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</r>
  <r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</r>
  <r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</r>
  <r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</r>
  <r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</r>
  <r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</r>
  <r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</r>
  <r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</r>
  <r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</r>
  <r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</r>
  <r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</r>
  <r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</r>
  <r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</r>
  <r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</r>
  <r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</r>
  <r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</r>
  <r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</r>
  <r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</r>
  <r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</r>
  <r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</r>
  <r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</r>
  <r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</r>
  <r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</r>
  <r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</r>
  <r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</r>
  <r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</r>
  <r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</r>
  <r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</r>
  <r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</r>
  <r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</r>
  <r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</r>
  <r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</r>
  <r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</r>
  <r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</r>
  <r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</r>
  <r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</r>
  <r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</r>
  <r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</r>
  <r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</r>
  <r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</r>
  <r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</r>
  <r>
    <x v="2"/>
    <s v="US"/>
    <s v="USD"/>
    <n v="1404318595"/>
    <d v="2014-07-02T16:29:55"/>
    <n v="1401726595"/>
    <x v="161"/>
    <b v="0"/>
    <n v="1"/>
    <b v="0"/>
    <s v="film &amp; video/drama"/>
    <n v="0.01"/>
    <n v="5"/>
    <x v="0"/>
  </r>
  <r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</r>
  <r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</r>
  <r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</r>
  <r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</r>
  <r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</r>
  <r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</r>
  <r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</r>
  <r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</r>
  <r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</r>
  <r>
    <x v="2"/>
    <s v="US"/>
    <s v="USD"/>
    <n v="1470975614"/>
    <d v="2016-08-12T04:20:14"/>
    <n v="1465791614"/>
    <x v="171"/>
    <b v="0"/>
    <n v="1"/>
    <b v="0"/>
    <s v="film &amp; video/drama"/>
    <n v="2E-3"/>
    <n v="1"/>
    <x v="0"/>
  </r>
  <r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</r>
  <r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</r>
  <r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</r>
  <r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</r>
  <r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</r>
  <r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</r>
  <r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</r>
  <r>
    <x v="2"/>
    <s v="US"/>
    <s v="USD"/>
    <n v="1457056555"/>
    <d v="2016-03-04T01:55:55"/>
    <n v="1454464555"/>
    <x v="179"/>
    <b v="0"/>
    <n v="2"/>
    <b v="0"/>
    <s v="film &amp; video/drama"/>
    <n v="20"/>
    <n v="100"/>
    <x v="0"/>
  </r>
  <r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</r>
  <r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</r>
  <r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</r>
  <r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</r>
  <r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</r>
  <r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</r>
  <r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</r>
  <r>
    <x v="2"/>
    <s v="US"/>
    <s v="USD"/>
    <n v="1437461940"/>
    <d v="2015-07-21T06:59:00"/>
    <n v="1435383457"/>
    <x v="187"/>
    <b v="0"/>
    <n v="5"/>
    <b v="0"/>
    <s v="film &amp; video/drama"/>
    <n v="16"/>
    <n v="160"/>
    <x v="0"/>
  </r>
  <r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</r>
  <r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</r>
  <r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</r>
  <r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</r>
  <r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</r>
  <r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</r>
  <r>
    <x v="2"/>
    <s v="GB"/>
    <s v="GBP"/>
    <n v="1457308531"/>
    <d v="2016-03-06T23:55:31"/>
    <n v="1452124531"/>
    <x v="194"/>
    <b v="0"/>
    <n v="3"/>
    <b v="0"/>
    <s v="film &amp; video/drama"/>
    <n v="0.12"/>
    <n v="1"/>
    <x v="0"/>
  </r>
  <r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</r>
  <r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</r>
  <r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</r>
  <r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</r>
  <r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</r>
  <r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</r>
  <r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</r>
  <r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</r>
  <r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</r>
  <r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</r>
  <r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</r>
  <r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</r>
  <r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</r>
  <r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</r>
  <r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</r>
  <r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</r>
  <r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</r>
  <r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</r>
  <r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</r>
  <r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</r>
  <r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</r>
  <r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</r>
  <r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</r>
  <r>
    <x v="2"/>
    <s v="US"/>
    <s v="USD"/>
    <n v="1431702289"/>
    <d v="2015-05-15T15:04:49"/>
    <n v="1426518289"/>
    <x v="218"/>
    <b v="0"/>
    <n v="1"/>
    <b v="0"/>
    <s v="film &amp; video/drama"/>
    <n v="2"/>
    <n v="100"/>
    <x v="0"/>
  </r>
  <r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</r>
  <r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</r>
  <r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</r>
  <r>
    <x v="2"/>
    <s v="US"/>
    <s v="USD"/>
    <n v="1427423940"/>
    <d v="2015-03-27T02:39:00"/>
    <n v="1422383318"/>
    <x v="222"/>
    <b v="0"/>
    <n v="2"/>
    <b v="0"/>
    <s v="film &amp; video/drama"/>
    <n v="13"/>
    <n v="65"/>
    <x v="0"/>
  </r>
  <r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</r>
  <r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</r>
  <r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</r>
  <r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</r>
  <r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</r>
  <r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</r>
  <r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</r>
  <r>
    <x v="2"/>
    <s v="US"/>
    <s v="USD"/>
    <n v="1433443151"/>
    <d v="2015-06-04T18:39:11"/>
    <n v="1430851151"/>
    <x v="230"/>
    <b v="0"/>
    <n v="2"/>
    <b v="0"/>
    <s v="film &amp; video/drama"/>
    <n v="0.4"/>
    <n v="30"/>
    <x v="0"/>
  </r>
  <r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</r>
  <r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</r>
  <r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</r>
  <r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</r>
  <r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</r>
  <r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</r>
  <r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</r>
  <r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</r>
  <r>
    <x v="2"/>
    <s v="AU"/>
    <s v="AUD"/>
    <n v="1446984000"/>
    <d v="2015-11-08T12:00:00"/>
    <n v="1445308730"/>
    <x v="239"/>
    <b v="0"/>
    <n v="5"/>
    <b v="0"/>
    <s v="film &amp; video/drama"/>
    <n v="25"/>
    <n v="50"/>
    <x v="0"/>
  </r>
  <r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</r>
  <r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</r>
  <r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</r>
  <r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</r>
  <r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</r>
  <r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</r>
  <r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</r>
  <r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</r>
  <r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</r>
  <r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</r>
  <r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</r>
  <r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</r>
  <r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</r>
  <r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</r>
  <r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</r>
  <r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</r>
  <r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</r>
  <r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</r>
  <r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</r>
  <r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</r>
  <r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</r>
  <r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</r>
  <r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</r>
  <r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</r>
  <r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</r>
  <r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</r>
  <r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</r>
  <r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</r>
  <r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</r>
  <r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</r>
  <r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</r>
  <r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</r>
  <r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</r>
  <r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</r>
  <r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</r>
  <r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</r>
  <r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</r>
  <r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</r>
  <r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</r>
  <r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</r>
  <r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</r>
  <r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</r>
  <r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</r>
  <r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</r>
  <r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</r>
  <r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</r>
  <r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</r>
  <r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</r>
  <r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</r>
  <r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</r>
  <r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</r>
  <r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</r>
  <r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</r>
  <r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</r>
  <r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</r>
  <r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</r>
  <r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</r>
  <r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</r>
  <r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</r>
  <r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</r>
  <r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</r>
  <r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</r>
  <r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</r>
  <r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</r>
  <r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</r>
  <r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</r>
  <r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</r>
  <r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</r>
  <r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</r>
  <r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</r>
  <r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</r>
  <r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</r>
  <r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</r>
  <r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</r>
  <r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</r>
  <r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</r>
  <r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</r>
  <r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</r>
  <r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</r>
  <r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</r>
  <r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</r>
  <r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</r>
  <r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</r>
  <r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</r>
  <r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</r>
  <r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</r>
  <r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</r>
  <r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</r>
  <r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</r>
  <r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</r>
  <r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</r>
  <r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</r>
  <r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</r>
  <r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</r>
  <r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</r>
  <r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</r>
  <r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</r>
  <r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</r>
  <r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</r>
  <r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</r>
  <r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</r>
  <r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</r>
  <r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</r>
  <r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</r>
  <r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</r>
  <r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</r>
  <r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</r>
  <r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</r>
  <r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</r>
  <r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</r>
  <r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</r>
  <r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</r>
  <r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</r>
  <r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</r>
  <r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</r>
  <r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</r>
  <r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</r>
  <r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</r>
  <r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</r>
  <r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</r>
  <r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</r>
  <r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</r>
  <r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</r>
  <r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</r>
  <r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</r>
  <r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</r>
  <r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</r>
  <r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</r>
  <r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</r>
  <r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</r>
  <r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</r>
  <r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</r>
  <r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</r>
  <r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</r>
  <r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</r>
  <r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</r>
  <r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</r>
  <r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</r>
  <r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</r>
  <r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</r>
  <r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</r>
  <r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</r>
  <r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</r>
  <r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</r>
  <r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</r>
  <r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</r>
  <r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</r>
  <r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</r>
  <r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</r>
  <r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</r>
  <r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</r>
  <r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</r>
  <r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</r>
  <r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</r>
  <r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</r>
  <r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</r>
  <r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</r>
  <r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</r>
  <r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</r>
  <r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</r>
  <r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</r>
  <r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</r>
  <r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</r>
  <r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</r>
  <r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</r>
  <r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</r>
  <r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</r>
  <r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</r>
  <r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</r>
  <r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</r>
  <r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</r>
  <r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</r>
  <r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</r>
  <r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</r>
  <r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</r>
  <r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</r>
  <r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</r>
  <r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</r>
  <r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</r>
  <r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</r>
  <r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</r>
  <r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</r>
  <r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</r>
  <r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</r>
  <r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</r>
  <r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</r>
  <r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</r>
  <r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</r>
  <r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</r>
  <r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</r>
  <r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</r>
  <r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</r>
  <r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</r>
  <r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</r>
  <r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</r>
  <r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</r>
  <r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</r>
  <r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</r>
  <r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</r>
  <r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</r>
  <r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</r>
  <r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</r>
  <r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</r>
  <r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</r>
  <r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</r>
  <r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</r>
  <r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</r>
  <r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</r>
  <r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</r>
  <r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</r>
  <r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</r>
  <r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</r>
  <r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</r>
  <r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</r>
  <r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</r>
  <r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</r>
  <r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</r>
  <r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</r>
  <r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</r>
  <r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</r>
  <r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</r>
  <r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</r>
  <r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</r>
  <r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</r>
  <r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</r>
  <r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</r>
  <r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</r>
  <r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</r>
  <r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</r>
  <r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</r>
  <r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</r>
  <r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</r>
  <r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</r>
  <r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</r>
  <r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</r>
  <r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</r>
  <r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</r>
  <r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</r>
  <r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</r>
  <r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</r>
  <r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</r>
  <r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</r>
  <r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</r>
  <r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</r>
  <r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</r>
  <r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</r>
  <r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</r>
  <r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</r>
  <r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</r>
  <r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</r>
  <r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</r>
  <r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</r>
  <r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</r>
  <r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</r>
  <r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</r>
  <r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</r>
  <r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</r>
  <r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</r>
  <r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</r>
  <r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</r>
  <r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</r>
  <r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</r>
  <r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</r>
  <r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</r>
  <r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</r>
  <r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</r>
  <r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</r>
  <r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</r>
  <r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</r>
  <r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</r>
  <r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</r>
  <r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</r>
  <r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</r>
  <r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</r>
  <r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</r>
  <r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</r>
  <r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</r>
  <r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</r>
  <r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</r>
  <r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</r>
  <r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</r>
  <r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</r>
  <r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</r>
  <r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</r>
  <r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</r>
  <r>
    <x v="0"/>
    <s v="US"/>
    <s v="USD"/>
    <n v="1410601041"/>
    <d v="2014-09-13T09:37:21"/>
    <n v="1406713041"/>
    <x v="525"/>
    <b v="0"/>
    <n v="12"/>
    <b v="1"/>
    <s v="theater/plays"/>
    <n v="100"/>
    <n v="1000"/>
    <x v="1"/>
  </r>
  <r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</r>
  <r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</r>
  <r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</r>
  <r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</r>
  <r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</r>
  <r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</r>
  <r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</r>
  <r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</r>
  <r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</r>
  <r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</r>
  <r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</r>
  <r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</r>
  <r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</r>
  <r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</r>
  <r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</r>
  <r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</r>
  <r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</r>
  <r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</r>
  <r>
    <x v="2"/>
    <s v="US"/>
    <s v="USD"/>
    <n v="1467647160"/>
    <d v="2016-07-04T15:46:00"/>
    <n v="1465055160"/>
    <x v="544"/>
    <b v="0"/>
    <n v="2"/>
    <b v="0"/>
    <s v="technology/web"/>
    <n v="1.2"/>
    <n v="3"/>
    <x v="2"/>
  </r>
  <r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</r>
  <r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</r>
  <r>
    <x v="2"/>
    <s v="GB"/>
    <s v="GBP"/>
    <n v="1455122564"/>
    <d v="2016-02-10T16:42:44"/>
    <n v="1452530564"/>
    <x v="547"/>
    <b v="0"/>
    <n v="0"/>
    <b v="0"/>
    <s v="technology/web"/>
    <n v="0"/>
    <e v="#DIV/0!"/>
    <x v="2"/>
  </r>
  <r>
    <x v="2"/>
    <s v="GB"/>
    <s v="GBP"/>
    <n v="1446154848"/>
    <d v="2015-10-29T21:40:48"/>
    <n v="1443562848"/>
    <x v="548"/>
    <b v="0"/>
    <n v="1"/>
    <b v="0"/>
    <s v="technology/web"/>
    <n v="0.09"/>
    <n v="9"/>
    <x v="2"/>
  </r>
  <r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</r>
  <r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</r>
  <r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</r>
  <r>
    <x v="2"/>
    <s v="CA"/>
    <s v="CAD"/>
    <n v="1452350896"/>
    <d v="2016-01-09T14:48:16"/>
    <n v="1447166896"/>
    <x v="552"/>
    <b v="0"/>
    <n v="0"/>
    <b v="0"/>
    <s v="technology/web"/>
    <n v="0"/>
    <e v="#DIV/0!"/>
    <x v="2"/>
  </r>
  <r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</r>
  <r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</r>
  <r>
    <x v="2"/>
    <s v="GB"/>
    <s v="GBP"/>
    <n v="1465720143"/>
    <d v="2016-06-12T08:29:03"/>
    <n v="1463128143"/>
    <x v="555"/>
    <b v="0"/>
    <n v="0"/>
    <b v="0"/>
    <s v="technology/web"/>
    <n v="0"/>
    <e v="#DIV/0!"/>
    <x v="2"/>
  </r>
  <r>
    <x v="2"/>
    <s v="US"/>
    <s v="USD"/>
    <n v="1452112717"/>
    <d v="2016-01-06T20:38:37"/>
    <n v="1449520717"/>
    <x v="556"/>
    <b v="0"/>
    <n v="1"/>
    <b v="0"/>
    <s v="technology/web"/>
    <n v="2.5"/>
    <n v="200"/>
    <x v="2"/>
  </r>
  <r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</r>
  <r>
    <x v="2"/>
    <s v="US"/>
    <s v="USD"/>
    <n v="1427227905"/>
    <d v="2015-03-24T20:11:45"/>
    <n v="1424639505"/>
    <x v="558"/>
    <b v="0"/>
    <n v="0"/>
    <b v="0"/>
    <s v="technology/web"/>
    <n v="0"/>
    <e v="#DIV/0!"/>
    <x v="2"/>
  </r>
  <r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</r>
  <r>
    <x v="2"/>
    <s v="CA"/>
    <s v="CAD"/>
    <n v="1418841045"/>
    <d v="2014-12-17T18:30:45"/>
    <n v="1416249045"/>
    <x v="560"/>
    <b v="0"/>
    <n v="3"/>
    <b v="0"/>
    <s v="technology/web"/>
    <n v="1.2E-2"/>
    <n v="4"/>
    <x v="2"/>
  </r>
  <r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</r>
  <r>
    <x v="2"/>
    <s v="NL"/>
    <s v="EUR"/>
    <n v="1482052815"/>
    <d v="2016-12-18T09:20:15"/>
    <n v="1479460815"/>
    <x v="562"/>
    <b v="0"/>
    <n v="0"/>
    <b v="0"/>
    <s v="technology/web"/>
    <n v="0"/>
    <e v="#DIV/0!"/>
    <x v="2"/>
  </r>
  <r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</r>
  <r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</r>
  <r>
    <x v="2"/>
    <s v="GB"/>
    <s v="GBP"/>
    <n v="1436554249"/>
    <d v="2015-07-10T18:50:49"/>
    <n v="1433962249"/>
    <x v="565"/>
    <b v="0"/>
    <n v="0"/>
    <b v="0"/>
    <s v="technology/web"/>
    <n v="0"/>
    <e v="#DIV/0!"/>
    <x v="2"/>
  </r>
  <r>
    <x v="2"/>
    <s v="US"/>
    <s v="USD"/>
    <n v="1468513533"/>
    <d v="2016-07-14T16:25:33"/>
    <n v="1465921533"/>
    <x v="566"/>
    <b v="0"/>
    <n v="1"/>
    <b v="0"/>
    <s v="technology/web"/>
    <n v="0.02"/>
    <n v="1"/>
    <x v="2"/>
  </r>
  <r>
    <x v="2"/>
    <s v="US"/>
    <s v="USD"/>
    <n v="1420143194"/>
    <d v="2015-01-01T20:13:14"/>
    <n v="1417551194"/>
    <x v="567"/>
    <b v="0"/>
    <n v="0"/>
    <b v="0"/>
    <s v="technology/web"/>
    <n v="0"/>
    <e v="#DIV/0!"/>
    <x v="2"/>
  </r>
  <r>
    <x v="2"/>
    <s v="NZ"/>
    <s v="NZD"/>
    <n v="1452942000"/>
    <d v="2016-01-16T11:00:00"/>
    <n v="1449785223"/>
    <x v="568"/>
    <b v="0"/>
    <n v="5"/>
    <b v="0"/>
    <s v="technology/web"/>
    <n v="1"/>
    <n v="49"/>
    <x v="2"/>
  </r>
  <r>
    <x v="2"/>
    <s v="CA"/>
    <s v="CAD"/>
    <n v="1451679612"/>
    <d v="2016-01-01T20:20:12"/>
    <n v="1449087612"/>
    <x v="569"/>
    <b v="0"/>
    <n v="1"/>
    <b v="0"/>
    <s v="technology/web"/>
    <n v="0.8"/>
    <n v="20"/>
    <x v="2"/>
  </r>
  <r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</r>
  <r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</r>
  <r>
    <x v="2"/>
    <s v="US"/>
    <s v="USD"/>
    <n v="1446660688"/>
    <d v="2015-11-04T18:11:28"/>
    <n v="1444065088"/>
    <x v="572"/>
    <b v="0"/>
    <n v="0"/>
    <b v="0"/>
    <s v="technology/web"/>
    <n v="0"/>
    <e v="#DIV/0!"/>
    <x v="2"/>
  </r>
  <r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</r>
  <r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</r>
  <r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</r>
  <r>
    <x v="2"/>
    <s v="US"/>
    <s v="USD"/>
    <n v="1427537952"/>
    <d v="2015-03-28T10:19:12"/>
    <n v="1422357552"/>
    <x v="576"/>
    <b v="0"/>
    <n v="1"/>
    <b v="0"/>
    <s v="technology/web"/>
    <n v="1.25E-3"/>
    <n v="1"/>
    <x v="2"/>
  </r>
  <r>
    <x v="2"/>
    <s v="US"/>
    <s v="USD"/>
    <n v="1463753302"/>
    <d v="2016-05-20T14:08:22"/>
    <n v="1458569302"/>
    <x v="577"/>
    <b v="0"/>
    <n v="1"/>
    <b v="0"/>
    <s v="technology/web"/>
    <n v="0.2"/>
    <n v="10"/>
    <x v="2"/>
  </r>
  <r>
    <x v="2"/>
    <s v="GB"/>
    <s v="GBP"/>
    <n v="1441633993"/>
    <d v="2015-09-07T13:53:13"/>
    <n v="1439560393"/>
    <x v="578"/>
    <b v="0"/>
    <n v="7"/>
    <b v="0"/>
    <s v="technology/web"/>
    <n v="1.12E-2"/>
    <n v="2"/>
    <x v="2"/>
  </r>
  <r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</r>
  <r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</r>
  <r>
    <x v="2"/>
    <s v="US"/>
    <s v="USD"/>
    <n v="1438474704"/>
    <d v="2015-08-02T00:18:24"/>
    <n v="1435882704"/>
    <x v="581"/>
    <b v="0"/>
    <n v="0"/>
    <b v="0"/>
    <s v="technology/web"/>
    <n v="0"/>
    <e v="#DIV/0!"/>
    <x v="2"/>
  </r>
  <r>
    <x v="2"/>
    <s v="US"/>
    <s v="USD"/>
    <n v="1426442400"/>
    <d v="2015-03-15T18:00:00"/>
    <n v="1424454319"/>
    <x v="582"/>
    <b v="0"/>
    <n v="0"/>
    <b v="0"/>
    <s v="technology/web"/>
    <n v="0"/>
    <e v="#DIV/0!"/>
    <x v="2"/>
  </r>
  <r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</r>
  <r>
    <x v="2"/>
    <s v="US"/>
    <s v="USD"/>
    <n v="1426522316"/>
    <d v="2015-03-16T16:11:56"/>
    <n v="1423933916"/>
    <x v="584"/>
    <b v="0"/>
    <n v="2"/>
    <b v="0"/>
    <s v="technology/web"/>
    <n v="1"/>
    <n v="5"/>
    <x v="2"/>
  </r>
  <r>
    <x v="2"/>
    <s v="GB"/>
    <s v="GBP"/>
    <n v="1448928000"/>
    <d v="2015-12-01T00:00:00"/>
    <n v="1444123377"/>
    <x v="585"/>
    <b v="0"/>
    <n v="0"/>
    <b v="0"/>
    <s v="technology/web"/>
    <n v="0"/>
    <e v="#DIV/0!"/>
    <x v="2"/>
  </r>
  <r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</r>
  <r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</r>
  <r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</r>
  <r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</r>
  <r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</r>
  <r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</r>
  <r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</r>
  <r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</r>
  <r>
    <x v="2"/>
    <s v="US"/>
    <s v="USD"/>
    <n v="1460832206"/>
    <d v="2016-04-16T18:43:26"/>
    <n v="1458240206"/>
    <x v="594"/>
    <b v="0"/>
    <n v="2"/>
    <b v="0"/>
    <s v="technology/web"/>
    <n v="0.104"/>
    <n v="13"/>
    <x v="2"/>
  </r>
  <r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</r>
  <r>
    <x v="2"/>
    <s v="US"/>
    <s v="USD"/>
    <n v="1478122292"/>
    <d v="2016-11-02T21:31:32"/>
    <n v="1475530292"/>
    <x v="596"/>
    <b v="0"/>
    <n v="2"/>
    <b v="0"/>
    <s v="technology/web"/>
    <n v="0.03"/>
    <n v="3"/>
    <x v="2"/>
  </r>
  <r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</r>
  <r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</r>
  <r>
    <x v="2"/>
    <s v="US"/>
    <s v="USD"/>
    <n v="1425827760"/>
    <d v="2015-03-08T15:16:00"/>
    <n v="1423769402"/>
    <x v="599"/>
    <b v="0"/>
    <n v="2"/>
    <b v="0"/>
    <s v="technology/web"/>
    <n v="6.2E-2"/>
    <n v="15.5"/>
    <x v="2"/>
  </r>
  <r>
    <x v="1"/>
    <s v="US"/>
    <s v="USD"/>
    <n v="1431198562"/>
    <d v="2015-05-09T19:09:22"/>
    <n v="1426014562"/>
    <x v="600"/>
    <b v="0"/>
    <n v="1"/>
    <b v="0"/>
    <s v="technology/web"/>
    <n v="2"/>
    <n v="100"/>
    <x v="2"/>
  </r>
  <r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</r>
  <r>
    <x v="1"/>
    <s v="US"/>
    <s v="USD"/>
    <n v="1434654215"/>
    <d v="2015-06-18T19:03:35"/>
    <n v="1432062215"/>
    <x v="602"/>
    <b v="0"/>
    <n v="0"/>
    <b v="0"/>
    <s v="technology/web"/>
    <n v="0"/>
    <e v="#DIV/0!"/>
    <x v="2"/>
  </r>
  <r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</r>
  <r>
    <x v="1"/>
    <s v="US"/>
    <s v="USD"/>
    <n v="1409187056"/>
    <d v="2014-08-28T00:50:56"/>
    <n v="1406595056"/>
    <x v="604"/>
    <b v="0"/>
    <n v="0"/>
    <b v="0"/>
    <s v="technology/web"/>
    <n v="0"/>
    <e v="#DIV/0!"/>
    <x v="2"/>
  </r>
  <r>
    <x v="1"/>
    <s v="US"/>
    <s v="USD"/>
    <n v="1440318908"/>
    <d v="2015-08-23T08:35:08"/>
    <n v="1436430908"/>
    <x v="605"/>
    <b v="0"/>
    <n v="8"/>
    <b v="0"/>
    <s v="technology/web"/>
    <n v="2.62"/>
    <n v="16.375"/>
    <x v="2"/>
  </r>
  <r>
    <x v="1"/>
    <s v="NL"/>
    <s v="EUR"/>
    <n v="1432479600"/>
    <d v="2015-05-24T15:00:00"/>
    <n v="1428507409"/>
    <x v="606"/>
    <b v="0"/>
    <n v="1"/>
    <b v="0"/>
    <s v="technology/web"/>
    <n v="0.2"/>
    <n v="10"/>
    <x v="2"/>
  </r>
  <r>
    <x v="1"/>
    <s v="US"/>
    <s v="USD"/>
    <n v="1448225336"/>
    <d v="2015-11-22T20:48:56"/>
    <n v="1445629736"/>
    <x v="607"/>
    <b v="0"/>
    <n v="0"/>
    <b v="0"/>
    <s v="technology/web"/>
    <n v="0"/>
    <e v="#DIV/0!"/>
    <x v="2"/>
  </r>
  <r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</r>
  <r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</r>
  <r>
    <x v="1"/>
    <s v="US"/>
    <s v="USD"/>
    <n v="1429732586"/>
    <d v="2015-04-22T19:56:26"/>
    <n v="1427140586"/>
    <x v="610"/>
    <b v="0"/>
    <n v="0"/>
    <b v="0"/>
    <s v="technology/web"/>
    <n v="0"/>
    <e v="#DIV/0!"/>
    <x v="2"/>
  </r>
  <r>
    <x v="1"/>
    <s v="FR"/>
    <s v="EUR"/>
    <n v="1453210037"/>
    <d v="2016-01-19T13:27:17"/>
    <n v="1448026037"/>
    <x v="611"/>
    <b v="0"/>
    <n v="0"/>
    <b v="0"/>
    <s v="technology/web"/>
    <n v="0"/>
    <e v="#DIV/0!"/>
    <x v="2"/>
  </r>
  <r>
    <x v="1"/>
    <s v="IT"/>
    <s v="EUR"/>
    <n v="1472777146"/>
    <d v="2016-09-02T00:45:46"/>
    <n v="1470185146"/>
    <x v="612"/>
    <b v="0"/>
    <n v="0"/>
    <b v="0"/>
    <s v="technology/web"/>
    <n v="0"/>
    <e v="#DIV/0!"/>
    <x v="2"/>
  </r>
  <r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</r>
  <r>
    <x v="1"/>
    <s v="US"/>
    <s v="USD"/>
    <n v="1466731740"/>
    <d v="2016-06-24T01:29:00"/>
    <n v="1464139740"/>
    <x v="614"/>
    <b v="0"/>
    <n v="0"/>
    <b v="0"/>
    <s v="technology/web"/>
    <n v="0"/>
    <e v="#DIV/0!"/>
    <x v="2"/>
  </r>
  <r>
    <x v="1"/>
    <s v="NZ"/>
    <s v="NZD"/>
    <n v="1443149759"/>
    <d v="2015-09-25T02:55:59"/>
    <n v="1440557759"/>
    <x v="615"/>
    <b v="0"/>
    <n v="0"/>
    <b v="0"/>
    <s v="technology/web"/>
    <n v="0"/>
    <e v="#DIV/0!"/>
    <x v="2"/>
  </r>
  <r>
    <x v="1"/>
    <s v="FR"/>
    <s v="EUR"/>
    <n v="1488013307"/>
    <d v="2017-02-25T09:01:47"/>
    <n v="1485421307"/>
    <x v="616"/>
    <b v="0"/>
    <n v="0"/>
    <b v="0"/>
    <s v="technology/web"/>
    <n v="0"/>
    <e v="#DIV/0!"/>
    <x v="2"/>
  </r>
  <r>
    <x v="1"/>
    <s v="GB"/>
    <s v="GBP"/>
    <n v="1431072843"/>
    <d v="2015-05-08T08:14:03"/>
    <n v="1427184843"/>
    <x v="617"/>
    <b v="0"/>
    <n v="3"/>
    <b v="0"/>
    <s v="technology/web"/>
    <n v="3"/>
    <n v="20"/>
    <x v="2"/>
  </r>
  <r>
    <x v="1"/>
    <s v="US"/>
    <s v="USD"/>
    <n v="1449689203"/>
    <d v="2015-12-09T19:26:43"/>
    <n v="1447097203"/>
    <x v="618"/>
    <b v="0"/>
    <n v="0"/>
    <b v="0"/>
    <s v="technology/web"/>
    <n v="0"/>
    <e v="#DIV/0!"/>
    <x v="2"/>
  </r>
  <r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</r>
  <r>
    <x v="1"/>
    <s v="CA"/>
    <s v="CAD"/>
    <n v="1408986738"/>
    <d v="2014-08-25T17:12:18"/>
    <n v="1405098738"/>
    <x v="620"/>
    <b v="0"/>
    <n v="1"/>
    <b v="0"/>
    <s v="technology/web"/>
    <n v="1"/>
    <n v="300"/>
    <x v="2"/>
  </r>
  <r>
    <x v="1"/>
    <s v="US"/>
    <s v="USD"/>
    <n v="1467934937"/>
    <d v="2016-07-07T23:42:17"/>
    <n v="1465342937"/>
    <x v="621"/>
    <b v="0"/>
    <n v="3"/>
    <b v="0"/>
    <s v="technology/web"/>
    <n v="1.044"/>
    <n v="87"/>
    <x v="2"/>
  </r>
  <r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</r>
  <r>
    <x v="1"/>
    <s v="AU"/>
    <s v="AUD"/>
    <n v="1432771997"/>
    <d v="2015-05-28T00:13:17"/>
    <n v="1430179997"/>
    <x v="623"/>
    <b v="0"/>
    <n v="0"/>
    <b v="0"/>
    <s v="technology/web"/>
    <n v="0"/>
    <e v="#DIV/0!"/>
    <x v="2"/>
  </r>
  <r>
    <x v="1"/>
    <s v="US"/>
    <s v="USD"/>
    <n v="1431647041"/>
    <d v="2015-05-14T23:44:01"/>
    <n v="1429055041"/>
    <x v="624"/>
    <b v="0"/>
    <n v="0"/>
    <b v="0"/>
    <s v="technology/web"/>
    <n v="0"/>
    <e v="#DIV/0!"/>
    <x v="2"/>
  </r>
  <r>
    <x v="1"/>
    <s v="CA"/>
    <s v="CAD"/>
    <n v="1490560177"/>
    <d v="2017-03-26T20:29:37"/>
    <n v="1487971777"/>
    <x v="625"/>
    <b v="0"/>
    <n v="0"/>
    <b v="0"/>
    <s v="technology/web"/>
    <n v="0"/>
    <e v="#DIV/0!"/>
    <x v="2"/>
  </r>
  <r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</r>
  <r>
    <x v="1"/>
    <s v="SE"/>
    <s v="SEK"/>
    <n v="1457996400"/>
    <d v="2016-03-14T23:00:00"/>
    <n v="1452842511"/>
    <x v="627"/>
    <b v="0"/>
    <n v="1"/>
    <b v="0"/>
    <s v="technology/web"/>
    <n v="0.02"/>
    <n v="90"/>
    <x v="2"/>
  </r>
  <r>
    <x v="1"/>
    <s v="US"/>
    <s v="USD"/>
    <n v="1405269457"/>
    <d v="2014-07-13T16:37:37"/>
    <n v="1402677457"/>
    <x v="628"/>
    <b v="0"/>
    <n v="0"/>
    <b v="0"/>
    <s v="technology/web"/>
    <n v="0"/>
    <e v="#DIV/0!"/>
    <x v="2"/>
  </r>
  <r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</r>
  <r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</r>
  <r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</r>
  <r>
    <x v="1"/>
    <s v="NL"/>
    <s v="EUR"/>
    <n v="1448470165"/>
    <d v="2015-11-25T16:49:25"/>
    <n v="1445874565"/>
    <x v="632"/>
    <b v="0"/>
    <n v="0"/>
    <b v="0"/>
    <s v="technology/web"/>
    <n v="0"/>
    <e v="#DIV/0!"/>
    <x v="2"/>
  </r>
  <r>
    <x v="1"/>
    <s v="US"/>
    <s v="USD"/>
    <n v="1466204400"/>
    <d v="2016-06-17T23:00:00"/>
    <n v="1463469062"/>
    <x v="633"/>
    <b v="0"/>
    <n v="25"/>
    <b v="0"/>
    <s v="technology/web"/>
    <n v="12.45"/>
    <n v="49.8"/>
    <x v="2"/>
  </r>
  <r>
    <x v="1"/>
    <s v="US"/>
    <s v="USD"/>
    <n v="1424989029"/>
    <d v="2015-02-26T22:17:09"/>
    <n v="1422397029"/>
    <x v="634"/>
    <b v="0"/>
    <n v="1"/>
    <b v="0"/>
    <s v="technology/web"/>
    <n v="0.02"/>
    <n v="1"/>
    <x v="2"/>
  </r>
  <r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</r>
  <r>
    <x v="1"/>
    <s v="GB"/>
    <s v="GBP"/>
    <n v="1433587620"/>
    <d v="2015-06-06T10:47:00"/>
    <n v="1430996150"/>
    <x v="636"/>
    <b v="0"/>
    <n v="1"/>
    <b v="0"/>
    <s v="technology/web"/>
    <n v="0.2"/>
    <n v="4"/>
    <x v="2"/>
  </r>
  <r>
    <x v="1"/>
    <s v="GB"/>
    <s v="GBP"/>
    <n v="1488063840"/>
    <d v="2017-02-25T23:04:00"/>
    <n v="1485558318"/>
    <x v="637"/>
    <b v="0"/>
    <n v="0"/>
    <b v="0"/>
    <s v="technology/web"/>
    <n v="0"/>
    <e v="#DIV/0!"/>
    <x v="2"/>
  </r>
  <r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</r>
  <r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</r>
  <r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</r>
  <r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</r>
  <r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</r>
  <r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</r>
  <r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</r>
  <r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</r>
  <r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</r>
  <r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</r>
  <r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</r>
  <r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</r>
  <r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</r>
  <r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</r>
  <r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</r>
  <r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</r>
  <r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</r>
  <r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</r>
  <r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</r>
  <r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</r>
  <r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</r>
  <r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</r>
  <r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</r>
  <r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</r>
  <r>
    <x v="2"/>
    <s v="US"/>
    <s v="USD"/>
    <n v="1421404247"/>
    <d v="2015-01-16T10:30:47"/>
    <n v="1418812247"/>
    <x v="662"/>
    <b v="0"/>
    <n v="4"/>
    <b v="0"/>
    <s v="technology/wearables"/>
    <n v="0.4"/>
    <n v="39"/>
    <x v="2"/>
  </r>
  <r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</r>
  <r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</r>
  <r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</r>
  <r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</r>
  <r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</r>
  <r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</r>
  <r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</r>
  <r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</r>
  <r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</r>
  <r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</r>
  <r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</r>
  <r>
    <x v="2"/>
    <s v="US"/>
    <s v="USD"/>
    <n v="1407811627"/>
    <d v="2014-08-12T02:47:07"/>
    <n v="1402627627"/>
    <x v="674"/>
    <b v="0"/>
    <n v="2"/>
    <b v="0"/>
    <s v="technology/wearables"/>
    <n v="0.03"/>
    <n v="7.5"/>
    <x v="2"/>
  </r>
  <r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</r>
  <r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</r>
  <r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</r>
  <r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</r>
  <r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</r>
  <r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</r>
  <r>
    <x v="2"/>
    <s v="US"/>
    <s v="USD"/>
    <n v="1477509604"/>
    <d v="2016-10-26T19:20:04"/>
    <n v="1474917604"/>
    <x v="681"/>
    <b v="0"/>
    <n v="1"/>
    <b v="0"/>
    <s v="technology/wearables"/>
    <n v="0.04"/>
    <n v="1"/>
    <x v="2"/>
  </r>
  <r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</r>
  <r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</r>
  <r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</r>
  <r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</r>
  <r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</r>
  <r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</r>
  <r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</r>
  <r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</r>
  <r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</r>
  <r>
    <x v="2"/>
    <s v="US"/>
    <s v="USD"/>
    <n v="1435711246"/>
    <d v="2015-07-01T00:40:46"/>
    <n v="1433292046"/>
    <x v="691"/>
    <b v="0"/>
    <n v="10"/>
    <b v="0"/>
    <s v="technology/wearables"/>
    <n v="0.52"/>
    <n v="26"/>
    <x v="2"/>
  </r>
  <r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</r>
  <r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</r>
  <r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</r>
  <r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</r>
  <r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</r>
  <r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</r>
  <r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</r>
  <r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</r>
  <r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</r>
  <r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</r>
  <r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</r>
  <r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</r>
  <r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</r>
  <r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</r>
  <r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</r>
  <r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</r>
  <r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</r>
  <r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</r>
  <r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</r>
  <r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</r>
  <r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</r>
  <r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</r>
  <r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</r>
  <r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</r>
  <r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</r>
  <r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</r>
  <r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</r>
  <r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</r>
  <r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</r>
  <r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</r>
  <r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</r>
  <r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</r>
  <r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</r>
  <r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</r>
  <r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</r>
  <r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</r>
  <r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</r>
  <r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</r>
  <r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</r>
  <r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</r>
  <r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</r>
  <r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</r>
  <r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</r>
  <r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</r>
  <r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</r>
  <r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</r>
  <r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</r>
  <r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</r>
  <r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</r>
  <r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</r>
  <r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</r>
  <r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</r>
  <r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</r>
  <r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</r>
  <r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</r>
  <r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</r>
  <r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</r>
  <r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</r>
  <r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</r>
  <r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</r>
  <r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</r>
  <r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</r>
  <r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</r>
  <r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</r>
  <r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</r>
  <r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</r>
  <r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</r>
  <r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</r>
  <r>
    <x v="2"/>
    <s v="US"/>
    <s v="USD"/>
    <n v="1480188013"/>
    <d v="2016-11-26T19:20:13"/>
    <n v="1477592413"/>
    <x v="760"/>
    <b v="0"/>
    <n v="0"/>
    <b v="0"/>
    <s v="publishing/fiction"/>
    <n v="0"/>
    <e v="#DIV/0!"/>
    <x v="3"/>
  </r>
  <r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</r>
  <r>
    <x v="2"/>
    <s v="MX"/>
    <s v="MXN"/>
    <n v="1480831200"/>
    <d v="2016-12-04T06:00:00"/>
    <n v="1479328570"/>
    <x v="762"/>
    <b v="0"/>
    <n v="0"/>
    <b v="0"/>
    <s v="publishing/fiction"/>
    <n v="0"/>
    <e v="#DIV/0!"/>
    <x v="3"/>
  </r>
  <r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</r>
  <r>
    <x v="2"/>
    <s v="US"/>
    <s v="USD"/>
    <n v="1441858161"/>
    <d v="2015-09-10T04:09:21"/>
    <n v="1439266161"/>
    <x v="764"/>
    <b v="0"/>
    <n v="0"/>
    <b v="0"/>
    <s v="publishing/fiction"/>
    <n v="0"/>
    <e v="#DIV/0!"/>
    <x v="3"/>
  </r>
  <r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</r>
  <r>
    <x v="2"/>
    <s v="CA"/>
    <s v="CAD"/>
    <n v="1424112483"/>
    <d v="2015-02-16T18:48:03"/>
    <n v="1421520483"/>
    <x v="766"/>
    <b v="0"/>
    <n v="0"/>
    <b v="0"/>
    <s v="publishing/fiction"/>
    <n v="0"/>
    <e v="#DIV/0!"/>
    <x v="3"/>
  </r>
  <r>
    <x v="2"/>
    <s v="US"/>
    <s v="USD"/>
    <n v="1432178810"/>
    <d v="2015-05-21T03:26:50"/>
    <n v="1429586810"/>
    <x v="767"/>
    <b v="0"/>
    <n v="3"/>
    <b v="0"/>
    <s v="publishing/fiction"/>
    <n v="3.54"/>
    <n v="59"/>
    <x v="3"/>
  </r>
  <r>
    <x v="2"/>
    <s v="US"/>
    <s v="USD"/>
    <n v="1387169890"/>
    <d v="2013-12-16T04:58:10"/>
    <n v="1384577890"/>
    <x v="768"/>
    <b v="0"/>
    <n v="0"/>
    <b v="0"/>
    <s v="publishing/fiction"/>
    <n v="0"/>
    <e v="#DIV/0!"/>
    <x v="3"/>
  </r>
  <r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</r>
  <r>
    <x v="2"/>
    <s v="US"/>
    <s v="USD"/>
    <n v="1361750369"/>
    <d v="2013-02-24T23:59:29"/>
    <n v="1358294369"/>
    <x v="770"/>
    <b v="0"/>
    <n v="0"/>
    <b v="0"/>
    <s v="publishing/fiction"/>
    <n v="0"/>
    <e v="#DIV/0!"/>
    <x v="3"/>
  </r>
  <r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</r>
  <r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</r>
  <r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</r>
  <r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</r>
  <r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</r>
  <r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</r>
  <r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</r>
  <r>
    <x v="2"/>
    <s v="US"/>
    <s v="USD"/>
    <n v="1398876680"/>
    <d v="2014-04-30T16:51:20"/>
    <n v="1396284680"/>
    <x v="778"/>
    <b v="0"/>
    <n v="1"/>
    <b v="0"/>
    <s v="publishing/fiction"/>
    <n v="0.4"/>
    <n v="2"/>
    <x v="3"/>
  </r>
  <r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</r>
  <r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</r>
  <r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</r>
  <r>
    <x v="0"/>
    <s v="US"/>
    <s v="USD"/>
    <n v="1345918302"/>
    <d v="2012-08-25T18:11:42"/>
    <n v="1343326302"/>
    <x v="782"/>
    <b v="0"/>
    <n v="14"/>
    <b v="1"/>
    <s v="music/rock"/>
    <n v="100"/>
    <n v="50"/>
    <x v="4"/>
  </r>
  <r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</r>
  <r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</r>
  <r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</r>
  <r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</r>
  <r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</r>
  <r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</r>
  <r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</r>
  <r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</r>
  <r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</r>
  <r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</r>
  <r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</r>
  <r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</r>
  <r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</r>
  <r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</r>
  <r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</r>
  <r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</r>
  <r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</r>
  <r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</r>
  <r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</r>
  <r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</r>
  <r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</r>
  <r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</r>
  <r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</r>
  <r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</r>
  <r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</r>
  <r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</r>
  <r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</r>
  <r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</r>
  <r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</r>
  <r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</r>
  <r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</r>
  <r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</r>
  <r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</r>
  <r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</r>
  <r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</r>
  <r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</r>
  <r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</r>
  <r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</r>
  <r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</r>
  <r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</r>
  <r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</r>
  <r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</r>
  <r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</r>
  <r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</r>
  <r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</r>
  <r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</r>
  <r>
    <x v="0"/>
    <s v="GB"/>
    <s v="GBP"/>
    <n v="1468437240"/>
    <d v="2016-07-13T19:14:00"/>
    <n v="1463253240"/>
    <x v="829"/>
    <b v="0"/>
    <n v="16"/>
    <b v="1"/>
    <s v="music/rock"/>
    <n v="104"/>
    <n v="32.5"/>
    <x v="4"/>
  </r>
  <r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</r>
  <r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</r>
  <r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</r>
  <r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</r>
  <r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</r>
  <r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</r>
  <r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</r>
  <r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</r>
  <r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</r>
  <r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</r>
  <r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</r>
  <r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</r>
  <r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</r>
  <r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</r>
  <r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</r>
  <r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</r>
  <r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</r>
  <r>
    <x v="0"/>
    <s v="US"/>
    <s v="USD"/>
    <n v="1436555376"/>
    <d v="2015-07-10T19:09:36"/>
    <n v="1433963376"/>
    <x v="847"/>
    <b v="0"/>
    <n v="1"/>
    <b v="1"/>
    <s v="music/metal"/>
    <n v="100"/>
    <n v="10"/>
    <x v="4"/>
  </r>
  <r>
    <x v="0"/>
    <s v="US"/>
    <s v="USD"/>
    <n v="1429038033"/>
    <d v="2015-04-14T19:00:33"/>
    <n v="1426446033"/>
    <x v="848"/>
    <b v="0"/>
    <n v="16"/>
    <b v="1"/>
    <s v="music/metal"/>
    <n v="100"/>
    <n v="18.75"/>
    <x v="4"/>
  </r>
  <r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</r>
  <r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</r>
  <r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</r>
  <r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</r>
  <r>
    <x v="0"/>
    <s v="US"/>
    <s v="USD"/>
    <n v="1424116709"/>
    <d v="2015-02-16T19:58:29"/>
    <n v="1421524709"/>
    <x v="853"/>
    <b v="0"/>
    <n v="10"/>
    <b v="1"/>
    <s v="music/metal"/>
    <n v="100"/>
    <n v="30"/>
    <x v="4"/>
  </r>
  <r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</r>
  <r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</r>
  <r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</r>
  <r>
    <x v="0"/>
    <s v="ES"/>
    <s v="EUR"/>
    <n v="1448463431"/>
    <d v="2015-11-25T14:57:11"/>
    <n v="1444831031"/>
    <x v="857"/>
    <b v="0"/>
    <n v="24"/>
    <b v="1"/>
    <s v="music/metal"/>
    <n v="100"/>
    <n v="50"/>
    <x v="4"/>
  </r>
  <r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</r>
  <r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</r>
  <r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</r>
  <r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</r>
  <r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</r>
  <r>
    <x v="2"/>
    <s v="US"/>
    <s v="USD"/>
    <n v="1329014966"/>
    <d v="2012-02-12T02:49:26"/>
    <n v="1326422966"/>
    <x v="863"/>
    <b v="0"/>
    <n v="5"/>
    <b v="0"/>
    <s v="music/jazz"/>
    <n v="4.5"/>
    <n v="18"/>
    <x v="4"/>
  </r>
  <r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</r>
  <r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</r>
  <r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</r>
  <r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</r>
  <r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</r>
  <r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</r>
  <r>
    <x v="2"/>
    <s v="GB"/>
    <s v="GBP"/>
    <n v="1377995523"/>
    <d v="2013-09-01T00:32:03"/>
    <n v="1375403523"/>
    <x v="870"/>
    <b v="0"/>
    <n v="5"/>
    <b v="0"/>
    <s v="music/jazz"/>
    <n v="0.31"/>
    <n v="12.4"/>
    <x v="4"/>
  </r>
  <r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</r>
  <r>
    <x v="2"/>
    <s v="US"/>
    <s v="USD"/>
    <n v="1299786527"/>
    <d v="2011-03-10T19:48:47"/>
    <n v="1295898527"/>
    <x v="872"/>
    <b v="0"/>
    <n v="2"/>
    <b v="0"/>
    <s v="music/jazz"/>
    <n v="0.8125"/>
    <n v="32.5"/>
    <x v="4"/>
  </r>
  <r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</r>
  <r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</r>
  <r>
    <x v="2"/>
    <s v="US"/>
    <s v="USD"/>
    <n v="1442856131"/>
    <d v="2015-09-21T17:22:11"/>
    <n v="1441128131"/>
    <x v="875"/>
    <b v="0"/>
    <n v="0"/>
    <b v="0"/>
    <s v="music/jazz"/>
    <n v="0"/>
    <e v="#DIV/0!"/>
    <x v="4"/>
  </r>
  <r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</r>
  <r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</r>
  <r>
    <x v="2"/>
    <s v="US"/>
    <s v="USD"/>
    <n v="1293082524"/>
    <d v="2010-12-23T05:35:24"/>
    <n v="1290490524"/>
    <x v="878"/>
    <b v="0"/>
    <n v="2"/>
    <b v="0"/>
    <s v="music/jazz"/>
    <n v="1.3"/>
    <n v="32.5"/>
    <x v="4"/>
  </r>
  <r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</r>
  <r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</r>
  <r>
    <x v="2"/>
    <s v="US"/>
    <s v="USD"/>
    <n v="1326520886"/>
    <d v="2012-01-14T06:01:26"/>
    <n v="1322632886"/>
    <x v="881"/>
    <b v="0"/>
    <n v="1"/>
    <b v="0"/>
    <s v="music/indie rock"/>
    <n v="0.8"/>
    <n v="30"/>
    <x v="4"/>
  </r>
  <r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</r>
  <r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</r>
  <r>
    <x v="2"/>
    <s v="US"/>
    <s v="USD"/>
    <n v="1336789860"/>
    <d v="2012-05-12T02:31:00"/>
    <n v="1331666146"/>
    <x v="884"/>
    <b v="0"/>
    <n v="2"/>
    <b v="0"/>
    <s v="music/indie rock"/>
    <n v="1"/>
    <n v="10"/>
    <x v="4"/>
  </r>
  <r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</r>
  <r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</r>
  <r>
    <x v="2"/>
    <s v="US"/>
    <s v="USD"/>
    <n v="1338159655"/>
    <d v="2012-05-27T23:00:55"/>
    <n v="1335567655"/>
    <x v="887"/>
    <b v="0"/>
    <n v="0"/>
    <b v="0"/>
    <s v="music/indie rock"/>
    <n v="0"/>
    <e v="#DIV/0!"/>
    <x v="4"/>
  </r>
  <r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</r>
  <r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</r>
  <r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</r>
  <r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</r>
  <r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</r>
  <r>
    <x v="2"/>
    <s v="US"/>
    <s v="USD"/>
    <n v="1427920363"/>
    <d v="2015-04-01T20:32:43"/>
    <n v="1425331963"/>
    <x v="893"/>
    <b v="0"/>
    <n v="5"/>
    <b v="0"/>
    <s v="music/indie rock"/>
    <n v="10"/>
    <n v="40"/>
    <x v="4"/>
  </r>
  <r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</r>
  <r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</r>
  <r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</r>
  <r>
    <x v="2"/>
    <s v="US"/>
    <s v="USD"/>
    <n v="1354123908"/>
    <d v="2012-11-28T17:31:48"/>
    <n v="1351528308"/>
    <x v="897"/>
    <b v="0"/>
    <n v="0"/>
    <b v="0"/>
    <s v="music/indie rock"/>
    <n v="0"/>
    <e v="#DIV/0!"/>
    <x v="4"/>
  </r>
  <r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</r>
  <r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</r>
  <r>
    <x v="2"/>
    <s v="US"/>
    <s v="USD"/>
    <n v="1459365802"/>
    <d v="2016-03-30T19:23:22"/>
    <n v="1456777402"/>
    <x v="900"/>
    <b v="0"/>
    <n v="2"/>
    <b v="0"/>
    <s v="music/jazz"/>
    <n v="0.42"/>
    <n v="10.5"/>
    <x v="4"/>
  </r>
  <r>
    <x v="2"/>
    <s v="US"/>
    <s v="USD"/>
    <n v="1276024260"/>
    <d v="2010-06-08T19:11:00"/>
    <n v="1272050914"/>
    <x v="901"/>
    <b v="0"/>
    <n v="0"/>
    <b v="0"/>
    <s v="music/jazz"/>
    <n v="0"/>
    <e v="#DIV/0!"/>
    <x v="4"/>
  </r>
  <r>
    <x v="2"/>
    <s v="US"/>
    <s v="USD"/>
    <n v="1409412600"/>
    <d v="2014-08-30T15:30:00"/>
    <n v="1404947422"/>
    <x v="902"/>
    <b v="0"/>
    <n v="3"/>
    <b v="0"/>
    <s v="music/jazz"/>
    <n v="0.3"/>
    <n v="30"/>
    <x v="4"/>
  </r>
  <r>
    <x v="2"/>
    <s v="US"/>
    <s v="USD"/>
    <n v="1348367100"/>
    <d v="2012-09-23T02:25:00"/>
    <n v="1346180780"/>
    <x v="903"/>
    <b v="0"/>
    <n v="4"/>
    <b v="0"/>
    <s v="music/jazz"/>
    <n v="3.2"/>
    <n v="40"/>
    <x v="4"/>
  </r>
  <r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</r>
  <r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</r>
  <r>
    <x v="2"/>
    <s v="US"/>
    <s v="USD"/>
    <n v="1394681590"/>
    <d v="2014-03-13T03:33:10"/>
    <n v="1392093190"/>
    <x v="906"/>
    <b v="0"/>
    <n v="0"/>
    <b v="0"/>
    <s v="music/jazz"/>
    <n v="0"/>
    <e v="#DIV/0!"/>
    <x v="4"/>
  </r>
  <r>
    <x v="2"/>
    <s v="US"/>
    <s v="USD"/>
    <n v="1315715823"/>
    <d v="2011-09-11T04:37:03"/>
    <n v="1313123823"/>
    <x v="907"/>
    <b v="0"/>
    <n v="0"/>
    <b v="0"/>
    <s v="music/jazz"/>
    <n v="0"/>
    <e v="#DIV/0!"/>
    <x v="4"/>
  </r>
  <r>
    <x v="2"/>
    <s v="US"/>
    <s v="USD"/>
    <n v="1280206740"/>
    <d v="2010-07-27T04:59:00"/>
    <n v="1276283655"/>
    <x v="908"/>
    <b v="0"/>
    <n v="0"/>
    <b v="0"/>
    <s v="music/jazz"/>
    <n v="0"/>
    <e v="#DIV/0!"/>
    <x v="4"/>
  </r>
  <r>
    <x v="2"/>
    <s v="US"/>
    <s v="USD"/>
    <n v="1343016000"/>
    <d v="2012-07-23T04:00:00"/>
    <n v="1340296440"/>
    <x v="909"/>
    <b v="0"/>
    <n v="8"/>
    <b v="0"/>
    <s v="music/jazz"/>
    <n v="3.25"/>
    <n v="65"/>
    <x v="4"/>
  </r>
  <r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</r>
  <r>
    <x v="2"/>
    <s v="US"/>
    <s v="USD"/>
    <n v="1390522045"/>
    <d v="2014-01-24T00:07:25"/>
    <n v="1388707645"/>
    <x v="911"/>
    <b v="0"/>
    <n v="0"/>
    <b v="0"/>
    <s v="music/jazz"/>
    <n v="0"/>
    <e v="#DIV/0!"/>
    <x v="4"/>
  </r>
  <r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</r>
  <r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</r>
  <r>
    <x v="2"/>
    <s v="US"/>
    <s v="USD"/>
    <n v="1345918747"/>
    <d v="2012-08-25T18:19:07"/>
    <n v="1343326747"/>
    <x v="914"/>
    <b v="0"/>
    <n v="0"/>
    <b v="0"/>
    <s v="music/jazz"/>
    <n v="0"/>
    <e v="#DIV/0!"/>
    <x v="4"/>
  </r>
  <r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</r>
  <r>
    <x v="2"/>
    <s v="US"/>
    <s v="USD"/>
    <n v="1287723600"/>
    <d v="2010-10-22T05:00:00"/>
    <n v="1284409734"/>
    <x v="916"/>
    <b v="0"/>
    <n v="0"/>
    <b v="0"/>
    <s v="music/jazz"/>
    <n v="0"/>
    <e v="#DIV/0!"/>
    <x v="4"/>
  </r>
  <r>
    <x v="2"/>
    <s v="US"/>
    <s v="USD"/>
    <n v="1405305000"/>
    <d v="2014-07-14T02:30:00"/>
    <n v="1402612730"/>
    <x v="917"/>
    <b v="0"/>
    <n v="1"/>
    <b v="0"/>
    <s v="music/jazz"/>
    <n v="0.6"/>
    <n v="30"/>
    <x v="4"/>
  </r>
  <r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</r>
  <r>
    <x v="2"/>
    <s v="US"/>
    <s v="USD"/>
    <n v="1355930645"/>
    <d v="2012-12-19T15:24:05"/>
    <n v="1352906645"/>
    <x v="919"/>
    <b v="0"/>
    <n v="1"/>
    <b v="0"/>
    <s v="music/jazz"/>
    <n v="0.5"/>
    <n v="100"/>
    <x v="4"/>
  </r>
  <r>
    <x v="2"/>
    <s v="US"/>
    <s v="USD"/>
    <n v="1384448822"/>
    <d v="2013-11-14T17:07:02"/>
    <n v="1381853222"/>
    <x v="920"/>
    <b v="0"/>
    <n v="0"/>
    <b v="0"/>
    <s v="music/jazz"/>
    <n v="0"/>
    <e v="#DIV/0!"/>
    <x v="4"/>
  </r>
  <r>
    <x v="2"/>
    <s v="US"/>
    <s v="USD"/>
    <n v="1323666376"/>
    <d v="2011-12-12T05:06:16"/>
    <n v="1320033976"/>
    <x v="921"/>
    <b v="0"/>
    <n v="20"/>
    <b v="0"/>
    <s v="music/jazz"/>
    <n v="30.9"/>
    <n v="231.75"/>
    <x v="4"/>
  </r>
  <r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</r>
  <r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</r>
  <r>
    <x v="2"/>
    <s v="US"/>
    <s v="USD"/>
    <n v="1360795069"/>
    <d v="2013-02-13T22:37:49"/>
    <n v="1358203069"/>
    <x v="924"/>
    <b v="0"/>
    <n v="15"/>
    <b v="0"/>
    <s v="music/jazz"/>
    <n v="10.9"/>
    <n v="21.8"/>
    <x v="4"/>
  </r>
  <r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</r>
  <r>
    <x v="2"/>
    <s v="US"/>
    <s v="USD"/>
    <n v="1278628800"/>
    <d v="2010-07-08T22:40:00"/>
    <n v="1276043330"/>
    <x v="926"/>
    <b v="0"/>
    <n v="0"/>
    <b v="0"/>
    <s v="music/jazz"/>
    <n v="0"/>
    <e v="#DIV/0!"/>
    <x v="4"/>
  </r>
  <r>
    <x v="2"/>
    <s v="US"/>
    <s v="USD"/>
    <n v="1337024695"/>
    <d v="2012-05-14T19:44:55"/>
    <n v="1334432695"/>
    <x v="927"/>
    <b v="0"/>
    <n v="0"/>
    <b v="0"/>
    <s v="music/jazz"/>
    <n v="0"/>
    <e v="#DIV/0!"/>
    <x v="4"/>
  </r>
  <r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</r>
  <r>
    <x v="2"/>
    <s v="US"/>
    <s v="USD"/>
    <n v="1333946569"/>
    <d v="2012-04-09T04:42:49"/>
    <n v="1331358169"/>
    <x v="929"/>
    <b v="0"/>
    <n v="0"/>
    <b v="0"/>
    <s v="music/jazz"/>
    <n v="0"/>
    <e v="#DIV/0!"/>
    <x v="4"/>
  </r>
  <r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</r>
  <r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</r>
  <r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</r>
  <r>
    <x v="2"/>
    <s v="US"/>
    <s v="USD"/>
    <n v="1399867409"/>
    <d v="2014-05-12T04:03:29"/>
    <n v="1394683409"/>
    <x v="933"/>
    <b v="0"/>
    <n v="2"/>
    <b v="0"/>
    <s v="music/jazz"/>
    <n v="6"/>
    <n v="60"/>
    <x v="4"/>
  </r>
  <r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</r>
  <r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</r>
  <r>
    <x v="2"/>
    <s v="US"/>
    <s v="USD"/>
    <n v="1326916800"/>
    <d v="2012-01-18T20:00:00"/>
    <n v="1323131689"/>
    <x v="936"/>
    <b v="0"/>
    <n v="0"/>
    <b v="0"/>
    <s v="music/jazz"/>
    <n v="0"/>
    <e v="#DIV/0!"/>
    <x v="4"/>
  </r>
  <r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</r>
  <r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</r>
  <r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</r>
  <r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</r>
  <r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</r>
  <r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</r>
  <r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</r>
  <r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</r>
  <r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</r>
  <r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</r>
  <r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</r>
  <r>
    <x v="2"/>
    <s v="NL"/>
    <s v="EUR"/>
    <n v="1457812364"/>
    <d v="2016-03-12T19:52:44"/>
    <n v="1455220364"/>
    <x v="948"/>
    <b v="0"/>
    <n v="8"/>
    <b v="0"/>
    <s v="technology/wearables"/>
    <n v="12"/>
    <n v="60"/>
    <x v="2"/>
  </r>
  <r>
    <x v="2"/>
    <s v="DE"/>
    <s v="EUR"/>
    <n v="1456016576"/>
    <d v="2016-02-21T01:02:56"/>
    <n v="1450832576"/>
    <x v="949"/>
    <b v="0"/>
    <n v="7"/>
    <b v="0"/>
    <s v="technology/wearables"/>
    <n v="1.365"/>
    <n v="39"/>
    <x v="2"/>
  </r>
  <r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</r>
  <r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</r>
  <r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</r>
  <r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</r>
  <r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</r>
  <r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</r>
  <r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</r>
  <r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</r>
  <r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</r>
  <r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</r>
  <r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</r>
  <r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</r>
  <r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</r>
  <r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</r>
  <r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</r>
  <r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</r>
  <r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</r>
  <r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</r>
  <r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</r>
  <r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</r>
  <r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</r>
  <r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</r>
  <r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</r>
  <r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</r>
  <r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</r>
  <r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</r>
  <r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</r>
  <r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</r>
  <r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</r>
  <r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</r>
  <r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</r>
  <r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</r>
  <r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</r>
  <r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</r>
  <r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</r>
  <r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</r>
  <r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</r>
  <r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</r>
  <r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</r>
  <r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</r>
  <r>
    <x v="2"/>
    <s v="US"/>
    <s v="USD"/>
    <n v="1409770164"/>
    <d v="2014-09-03T18:49:24"/>
    <n v="1407178164"/>
    <x v="990"/>
    <b v="0"/>
    <n v="2"/>
    <b v="0"/>
    <s v="technology/wearables"/>
    <n v="0.104"/>
    <n v="13"/>
    <x v="2"/>
  </r>
  <r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</r>
  <r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</r>
  <r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</r>
  <r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</r>
  <r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</r>
  <r>
    <x v="2"/>
    <s v="US"/>
    <s v="USD"/>
    <n v="1406474820"/>
    <d v="2014-07-27T15:27:00"/>
    <n v="1403902060"/>
    <x v="996"/>
    <b v="0"/>
    <n v="5"/>
    <b v="0"/>
    <s v="technology/wearables"/>
    <n v="1.625"/>
    <n v="13"/>
    <x v="2"/>
  </r>
  <r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</r>
  <r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</r>
  <r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</r>
  <r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</r>
  <r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</r>
  <r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</r>
  <r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</r>
  <r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</r>
  <r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</r>
  <r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</r>
  <r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</r>
  <r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</r>
  <r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</r>
  <r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</r>
  <r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</r>
  <r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</r>
  <r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</r>
  <r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</r>
  <r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</r>
  <r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</r>
  <r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</r>
  <r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</r>
  <r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</r>
  <r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</r>
  <r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</r>
  <r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</r>
  <r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</r>
  <r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</r>
  <r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</r>
  <r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</r>
  <r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</r>
  <r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</r>
  <r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</r>
  <r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</r>
  <r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</r>
  <r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</r>
  <r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</r>
  <r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</r>
  <r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</r>
  <r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</r>
  <r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</r>
  <r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</r>
  <r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</r>
  <r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</r>
  <r>
    <x v="1"/>
    <s v="US"/>
    <s v="USD"/>
    <n v="1406769992"/>
    <d v="2014-07-31T01:26:32"/>
    <n v="1405041992"/>
    <x v="1041"/>
    <b v="0"/>
    <n v="0"/>
    <b v="0"/>
    <s v="journalism/audio"/>
    <n v="0"/>
    <e v="#DIV/0!"/>
    <x v="5"/>
  </r>
  <r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</r>
  <r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</r>
  <r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</r>
  <r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</r>
  <r>
    <x v="1"/>
    <s v="DE"/>
    <s v="EUR"/>
    <n v="1451161560"/>
    <d v="2015-12-26T20:26:00"/>
    <n v="1447273560"/>
    <x v="1046"/>
    <b v="0"/>
    <n v="0"/>
    <b v="0"/>
    <s v="journalism/audio"/>
    <n v="0"/>
    <e v="#DIV/0!"/>
    <x v="5"/>
  </r>
  <r>
    <x v="1"/>
    <s v="US"/>
    <s v="USD"/>
    <n v="1415219915"/>
    <d v="2014-11-05T20:38:35"/>
    <n v="1412624315"/>
    <x v="1047"/>
    <b v="0"/>
    <n v="1"/>
    <b v="0"/>
    <s v="journalism/audio"/>
    <n v="0.05"/>
    <n v="1"/>
    <x v="5"/>
  </r>
  <r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</r>
  <r>
    <x v="1"/>
    <s v="US"/>
    <s v="USD"/>
    <n v="1455272445"/>
    <d v="2016-02-12T10:20:45"/>
    <n v="1452680445"/>
    <x v="1049"/>
    <b v="0"/>
    <n v="0"/>
    <b v="0"/>
    <s v="journalism/audio"/>
    <n v="0"/>
    <e v="#DIV/0!"/>
    <x v="5"/>
  </r>
  <r>
    <x v="1"/>
    <s v="US"/>
    <s v="USD"/>
    <n v="1442257677"/>
    <d v="2015-09-14T19:07:57"/>
    <n v="1439665677"/>
    <x v="1050"/>
    <b v="0"/>
    <n v="0"/>
    <b v="0"/>
    <s v="journalism/audio"/>
    <n v="0"/>
    <e v="#DIV/0!"/>
    <x v="5"/>
  </r>
  <r>
    <x v="1"/>
    <s v="US"/>
    <s v="USD"/>
    <n v="1409098825"/>
    <d v="2014-08-27T00:20:25"/>
    <n v="1406679625"/>
    <x v="1051"/>
    <b v="0"/>
    <n v="0"/>
    <b v="0"/>
    <s v="journalism/audio"/>
    <n v="0"/>
    <e v="#DIV/0!"/>
    <x v="5"/>
  </r>
  <r>
    <x v="1"/>
    <s v="US"/>
    <s v="USD"/>
    <n v="1465243740"/>
    <d v="2016-06-06T20:09:00"/>
    <n v="1461438495"/>
    <x v="1052"/>
    <b v="0"/>
    <n v="0"/>
    <b v="0"/>
    <s v="journalism/audio"/>
    <n v="0"/>
    <e v="#DIV/0!"/>
    <x v="5"/>
  </r>
  <r>
    <x v="1"/>
    <s v="US"/>
    <s v="USD"/>
    <n v="1488773332"/>
    <d v="2017-03-06T04:08:52"/>
    <n v="1486613332"/>
    <x v="1053"/>
    <b v="0"/>
    <n v="1"/>
    <b v="0"/>
    <s v="journalism/audio"/>
    <n v="1"/>
    <n v="15"/>
    <x v="5"/>
  </r>
  <r>
    <x v="1"/>
    <s v="US"/>
    <s v="USD"/>
    <n v="1407708000"/>
    <d v="2014-08-10T22:00:00"/>
    <n v="1405110399"/>
    <x v="1054"/>
    <b v="0"/>
    <n v="0"/>
    <b v="0"/>
    <s v="journalism/audio"/>
    <n v="0"/>
    <e v="#DIV/0!"/>
    <x v="5"/>
  </r>
  <r>
    <x v="1"/>
    <s v="US"/>
    <s v="USD"/>
    <n v="1457394545"/>
    <d v="2016-03-07T23:49:05"/>
    <n v="1454802545"/>
    <x v="1055"/>
    <b v="0"/>
    <n v="0"/>
    <b v="0"/>
    <s v="journalism/audio"/>
    <n v="0"/>
    <e v="#DIV/0!"/>
    <x v="5"/>
  </r>
  <r>
    <x v="1"/>
    <s v="US"/>
    <s v="USD"/>
    <n v="1429892177"/>
    <d v="2015-04-24T16:16:17"/>
    <n v="1424711777"/>
    <x v="1056"/>
    <b v="0"/>
    <n v="0"/>
    <b v="0"/>
    <s v="journalism/audio"/>
    <n v="0"/>
    <e v="#DIV/0!"/>
    <x v="5"/>
  </r>
  <r>
    <x v="1"/>
    <s v="US"/>
    <s v="USD"/>
    <n v="1480888483"/>
    <d v="2016-12-04T21:54:43"/>
    <n v="1478292883"/>
    <x v="1057"/>
    <b v="0"/>
    <n v="0"/>
    <b v="0"/>
    <s v="journalism/audio"/>
    <n v="0"/>
    <e v="#DIV/0!"/>
    <x v="5"/>
  </r>
  <r>
    <x v="1"/>
    <s v="US"/>
    <s v="USD"/>
    <n v="1427328000"/>
    <d v="2015-03-26T00:00:00"/>
    <n v="1423777043"/>
    <x v="1058"/>
    <b v="0"/>
    <n v="0"/>
    <b v="0"/>
    <s v="journalism/audio"/>
    <n v="0"/>
    <e v="#DIV/0!"/>
    <x v="5"/>
  </r>
  <r>
    <x v="1"/>
    <s v="US"/>
    <s v="USD"/>
    <n v="1426269456"/>
    <d v="2015-03-13T17:57:36"/>
    <n v="1423681056"/>
    <x v="1059"/>
    <b v="0"/>
    <n v="0"/>
    <b v="0"/>
    <s v="journalism/audio"/>
    <n v="0"/>
    <e v="#DIV/0!"/>
    <x v="5"/>
  </r>
  <r>
    <x v="1"/>
    <s v="US"/>
    <s v="USD"/>
    <n v="1429134893"/>
    <d v="2015-04-15T21:54:53"/>
    <n v="1426542893"/>
    <x v="1060"/>
    <b v="0"/>
    <n v="1"/>
    <b v="0"/>
    <s v="journalism/audio"/>
    <n v="1"/>
    <n v="50"/>
    <x v="5"/>
  </r>
  <r>
    <x v="1"/>
    <s v="US"/>
    <s v="USD"/>
    <n v="1462150800"/>
    <d v="2016-05-02T01:00:00"/>
    <n v="1456987108"/>
    <x v="1061"/>
    <b v="0"/>
    <n v="0"/>
    <b v="0"/>
    <s v="journalism/audio"/>
    <n v="0"/>
    <e v="#DIV/0!"/>
    <x v="5"/>
  </r>
  <r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</r>
  <r>
    <x v="1"/>
    <s v="US"/>
    <s v="USD"/>
    <n v="1472604262"/>
    <d v="2016-08-31T00:44:22"/>
    <n v="1470012262"/>
    <x v="1063"/>
    <b v="0"/>
    <n v="0"/>
    <b v="0"/>
    <s v="journalism/audio"/>
    <n v="0"/>
    <e v="#DIV/0!"/>
    <x v="5"/>
  </r>
  <r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</r>
  <r>
    <x v="2"/>
    <s v="AU"/>
    <s v="AUD"/>
    <n v="1392800922"/>
    <d v="2014-02-19T09:08:42"/>
    <n v="1390381722"/>
    <x v="1065"/>
    <b v="0"/>
    <n v="5"/>
    <b v="0"/>
    <s v="games/video games"/>
    <n v="2.7"/>
    <n v="16.2"/>
    <x v="6"/>
  </r>
  <r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</r>
  <r>
    <x v="2"/>
    <s v="US"/>
    <s v="USD"/>
    <n v="1387657931"/>
    <d v="2013-12-21T20:32:11"/>
    <n v="1385065931"/>
    <x v="1067"/>
    <b v="0"/>
    <n v="10"/>
    <b v="0"/>
    <s v="games/video games"/>
    <n v="26"/>
    <n v="13"/>
    <x v="6"/>
  </r>
  <r>
    <x v="2"/>
    <s v="US"/>
    <s v="USD"/>
    <n v="1460274864"/>
    <d v="2016-04-10T07:54:24"/>
    <n v="1457686464"/>
    <x v="1068"/>
    <b v="0"/>
    <n v="4"/>
    <b v="0"/>
    <s v="games/video games"/>
    <n v="0.15"/>
    <n v="11.25"/>
    <x v="6"/>
  </r>
  <r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</r>
  <r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</r>
  <r>
    <x v="2"/>
    <s v="NO"/>
    <s v="NOK"/>
    <n v="1447787093"/>
    <d v="2015-11-17T19:04:53"/>
    <n v="1445191493"/>
    <x v="1071"/>
    <b v="0"/>
    <n v="0"/>
    <b v="0"/>
    <s v="games/video games"/>
    <n v="0"/>
    <e v="#DIV/0!"/>
    <x v="6"/>
  </r>
  <r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</r>
  <r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</r>
  <r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</r>
  <r>
    <x v="2"/>
    <s v="US"/>
    <s v="USD"/>
    <n v="1336340516"/>
    <d v="2012-05-06T21:41:56"/>
    <n v="1333748516"/>
    <x v="1075"/>
    <b v="0"/>
    <n v="3"/>
    <b v="0"/>
    <s v="games/video games"/>
    <n v="4.5"/>
    <n v="15"/>
    <x v="6"/>
  </r>
  <r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</r>
  <r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</r>
  <r>
    <x v="2"/>
    <s v="US"/>
    <s v="USD"/>
    <n v="1311309721"/>
    <d v="2011-07-22T04:42:01"/>
    <n v="1307421721"/>
    <x v="1078"/>
    <b v="0"/>
    <n v="5"/>
    <b v="0"/>
    <s v="games/video games"/>
    <n v="7.5"/>
    <n v="9"/>
    <x v="6"/>
  </r>
  <r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</r>
  <r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</r>
  <r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</r>
  <r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</r>
  <r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</r>
  <r>
    <x v="2"/>
    <s v="US"/>
    <s v="USD"/>
    <n v="1407534804"/>
    <d v="2014-08-08T21:53:24"/>
    <n v="1404942804"/>
    <x v="1084"/>
    <b v="0"/>
    <n v="0"/>
    <b v="0"/>
    <s v="games/video games"/>
    <n v="0"/>
    <e v="#DIV/0!"/>
    <x v="6"/>
  </r>
  <r>
    <x v="2"/>
    <s v="CA"/>
    <s v="CAD"/>
    <n v="1457967975"/>
    <d v="2016-03-14T15:06:15"/>
    <n v="1455379575"/>
    <x v="1085"/>
    <b v="0"/>
    <n v="9"/>
    <b v="0"/>
    <s v="games/video games"/>
    <n v="3.42"/>
    <n v="114"/>
    <x v="6"/>
  </r>
  <r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</r>
  <r>
    <x v="2"/>
    <s v="US"/>
    <s v="USD"/>
    <n v="1402852087"/>
    <d v="2014-06-15T17:08:07"/>
    <n v="1400260087"/>
    <x v="1087"/>
    <b v="0"/>
    <n v="0"/>
    <b v="0"/>
    <s v="games/video games"/>
    <n v="0"/>
    <e v="#DIV/0!"/>
    <x v="6"/>
  </r>
  <r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</r>
  <r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</r>
  <r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</r>
  <r>
    <x v="2"/>
    <s v="GB"/>
    <s v="GBP"/>
    <n v="1460313672"/>
    <d v="2016-04-10T18:41:12"/>
    <n v="1457725272"/>
    <x v="1091"/>
    <b v="0"/>
    <n v="2"/>
    <b v="0"/>
    <s v="games/video games"/>
    <n v="12.5"/>
    <n v="12.5"/>
    <x v="6"/>
  </r>
  <r>
    <x v="2"/>
    <s v="US"/>
    <s v="USD"/>
    <n v="1357432638"/>
    <d v="2013-01-06T00:37:18"/>
    <n v="1354840638"/>
    <x v="1092"/>
    <b v="0"/>
    <n v="7"/>
    <b v="0"/>
    <s v="games/video games"/>
    <n v="1.05"/>
    <n v="3"/>
    <x v="6"/>
  </r>
  <r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</r>
  <r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</r>
  <r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</r>
  <r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</r>
  <r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</r>
  <r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</r>
  <r>
    <x v="2"/>
    <s v="GB"/>
    <s v="GBP"/>
    <n v="1431547468"/>
    <d v="2015-05-13T20:04:28"/>
    <n v="1428955468"/>
    <x v="1099"/>
    <b v="0"/>
    <n v="1"/>
    <b v="0"/>
    <s v="games/video games"/>
    <n v="0.5"/>
    <n v="25"/>
    <x v="6"/>
  </r>
  <r>
    <x v="2"/>
    <s v="DE"/>
    <s v="EUR"/>
    <n v="1455417571"/>
    <d v="2016-02-14T02:39:31"/>
    <n v="1452825571"/>
    <x v="1100"/>
    <b v="0"/>
    <n v="10"/>
    <b v="0"/>
    <s v="games/video games"/>
    <n v="2.5"/>
    <n v="10"/>
    <x v="6"/>
  </r>
  <r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</r>
  <r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</r>
  <r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</r>
  <r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</r>
  <r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</r>
  <r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</r>
  <r>
    <x v="2"/>
    <s v="US"/>
    <s v="USD"/>
    <n v="1406148024"/>
    <d v="2014-07-23T20:40:24"/>
    <n v="1403556024"/>
    <x v="1107"/>
    <b v="0"/>
    <n v="0"/>
    <b v="0"/>
    <s v="games/video games"/>
    <n v="0"/>
    <e v="#DIV/0!"/>
    <x v="6"/>
  </r>
  <r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</r>
  <r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</r>
  <r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</r>
  <r>
    <x v="2"/>
    <s v="US"/>
    <s v="USD"/>
    <n v="1452228790"/>
    <d v="2016-01-08T04:53:10"/>
    <n v="1449636790"/>
    <x v="1111"/>
    <b v="0"/>
    <n v="1"/>
    <b v="0"/>
    <s v="games/video games"/>
    <n v="0.04"/>
    <n v="1"/>
    <x v="6"/>
  </r>
  <r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</r>
  <r>
    <x v="2"/>
    <s v="GB"/>
    <s v="GBP"/>
    <n v="1408058820"/>
    <d v="2014-08-14T23:27:00"/>
    <n v="1405466820"/>
    <x v="1113"/>
    <b v="0"/>
    <n v="1"/>
    <b v="0"/>
    <s v="games/video games"/>
    <n v="0.5"/>
    <n v="5"/>
    <x v="6"/>
  </r>
  <r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</r>
  <r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</r>
  <r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</r>
  <r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</r>
  <r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</r>
  <r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</r>
  <r>
    <x v="2"/>
    <s v="US"/>
    <s v="USD"/>
    <n v="1319835400"/>
    <d v="2011-10-28T20:56:40"/>
    <n v="1315947400"/>
    <x v="1120"/>
    <b v="0"/>
    <n v="0"/>
    <b v="0"/>
    <s v="games/video games"/>
    <n v="0"/>
    <e v="#DIV/0!"/>
    <x v="6"/>
  </r>
  <r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</r>
  <r>
    <x v="2"/>
    <s v="GB"/>
    <s v="GBP"/>
    <n v="1369932825"/>
    <d v="2013-05-30T16:53:45"/>
    <n v="1368723225"/>
    <x v="1122"/>
    <b v="0"/>
    <n v="0"/>
    <b v="0"/>
    <s v="games/video games"/>
    <n v="0"/>
    <e v="#DIV/0!"/>
    <x v="6"/>
  </r>
  <r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</r>
  <r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</r>
  <r>
    <x v="2"/>
    <s v="GB"/>
    <s v="GBP"/>
    <n v="1443193130"/>
    <d v="2015-09-25T14:58:50"/>
    <n v="1438009130"/>
    <x v="1125"/>
    <b v="0"/>
    <n v="0"/>
    <b v="0"/>
    <s v="games/mobile games"/>
    <n v="0"/>
    <e v="#DIV/0!"/>
    <x v="6"/>
  </r>
  <r>
    <x v="2"/>
    <s v="US"/>
    <s v="USD"/>
    <n v="1468482694"/>
    <d v="2016-07-14T07:51:34"/>
    <n v="1465890694"/>
    <x v="1126"/>
    <b v="0"/>
    <n v="2"/>
    <b v="0"/>
    <s v="games/mobile games"/>
    <n v="0.5"/>
    <n v="5"/>
    <x v="6"/>
  </r>
  <r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</r>
  <r>
    <x v="2"/>
    <s v="GB"/>
    <s v="GBP"/>
    <n v="1407425717"/>
    <d v="2014-08-07T15:35:17"/>
    <n v="1404833717"/>
    <x v="1128"/>
    <b v="0"/>
    <n v="1"/>
    <b v="0"/>
    <s v="games/mobile games"/>
    <n v="0.1"/>
    <n v="1"/>
    <x v="6"/>
  </r>
  <r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</r>
  <r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</r>
  <r>
    <x v="2"/>
    <s v="AU"/>
    <s v="AUD"/>
    <n v="1450993668"/>
    <d v="2015-12-24T21:47:48"/>
    <n v="1448401668"/>
    <x v="1131"/>
    <b v="0"/>
    <n v="0"/>
    <b v="0"/>
    <s v="games/mobile games"/>
    <n v="0"/>
    <e v="#DIV/0!"/>
    <x v="6"/>
  </r>
  <r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</r>
  <r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</r>
  <r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</r>
  <r>
    <x v="2"/>
    <s v="DE"/>
    <s v="EUR"/>
    <n v="1470527094"/>
    <d v="2016-08-06T23:44:54"/>
    <n v="1467935094"/>
    <x v="1135"/>
    <b v="0"/>
    <n v="1"/>
    <b v="0"/>
    <s v="games/mobile games"/>
    <n v="5"/>
    <n v="50"/>
    <x v="6"/>
  </r>
  <r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</r>
  <r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</r>
  <r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</r>
  <r>
    <x v="2"/>
    <s v="US"/>
    <s v="USD"/>
    <n v="1420100426"/>
    <d v="2015-01-01T08:20:26"/>
    <n v="1417508426"/>
    <x v="1139"/>
    <b v="0"/>
    <n v="1"/>
    <b v="0"/>
    <s v="games/mobile games"/>
    <n v="6.25E-2"/>
    <n v="5"/>
    <x v="6"/>
  </r>
  <r>
    <x v="2"/>
    <s v="GB"/>
    <s v="GBP"/>
    <n v="1438859121"/>
    <d v="2015-08-06T11:05:21"/>
    <n v="1436267121"/>
    <x v="1140"/>
    <b v="0"/>
    <n v="0"/>
    <b v="0"/>
    <s v="games/mobile games"/>
    <n v="0"/>
    <e v="#DIV/0!"/>
    <x v="6"/>
  </r>
  <r>
    <x v="2"/>
    <s v="DE"/>
    <s v="EUR"/>
    <n v="1436460450"/>
    <d v="2015-07-09T16:47:30"/>
    <n v="1433868450"/>
    <x v="1141"/>
    <b v="0"/>
    <n v="0"/>
    <b v="0"/>
    <s v="games/mobile games"/>
    <n v="0"/>
    <e v="#DIV/0!"/>
    <x v="6"/>
  </r>
  <r>
    <x v="2"/>
    <s v="US"/>
    <s v="USD"/>
    <n v="1424131727"/>
    <d v="2015-02-17T00:08:47"/>
    <n v="1421539727"/>
    <x v="1142"/>
    <b v="0"/>
    <n v="0"/>
    <b v="0"/>
    <s v="games/mobile games"/>
    <n v="0"/>
    <e v="#DIV/0!"/>
    <x v="6"/>
  </r>
  <r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</r>
  <r>
    <x v="2"/>
    <s v="US"/>
    <s v="USD"/>
    <n v="1430281320"/>
    <d v="2015-04-29T04:22:00"/>
    <n v="1427689320"/>
    <x v="1144"/>
    <b v="0"/>
    <n v="0"/>
    <b v="0"/>
    <s v="food/food trucks"/>
    <n v="0"/>
    <e v="#DIV/0!"/>
    <x v="7"/>
  </r>
  <r>
    <x v="2"/>
    <s v="US"/>
    <s v="USD"/>
    <n v="1412272592"/>
    <d v="2014-10-02T17:56:32"/>
    <n v="1407088592"/>
    <x v="1145"/>
    <b v="0"/>
    <n v="1"/>
    <b v="0"/>
    <s v="food/food trucks"/>
    <n v="0.125"/>
    <n v="100"/>
    <x v="7"/>
  </r>
  <r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</r>
  <r>
    <x v="2"/>
    <s v="CA"/>
    <s v="CAD"/>
    <n v="1413760783"/>
    <d v="2014-10-19T23:19:43"/>
    <n v="1408576783"/>
    <x v="1147"/>
    <b v="0"/>
    <n v="0"/>
    <b v="0"/>
    <s v="food/food trucks"/>
    <n v="0"/>
    <e v="#DIV/0!"/>
    <x v="7"/>
  </r>
  <r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</r>
  <r>
    <x v="2"/>
    <s v="US"/>
    <s v="USD"/>
    <n v="1466096566"/>
    <d v="2016-06-16T17:02:46"/>
    <n v="1463504566"/>
    <x v="1149"/>
    <b v="0"/>
    <n v="2"/>
    <b v="0"/>
    <s v="food/food trucks"/>
    <n v="0.15"/>
    <n v="37.5"/>
    <x v="7"/>
  </r>
  <r>
    <x v="2"/>
    <s v="US"/>
    <s v="USD"/>
    <n v="1452293675"/>
    <d v="2016-01-08T22:54:35"/>
    <n v="1447109675"/>
    <x v="1150"/>
    <b v="0"/>
    <n v="6"/>
    <b v="0"/>
    <s v="food/food trucks"/>
    <n v="10.08"/>
    <n v="42"/>
    <x v="7"/>
  </r>
  <r>
    <x v="2"/>
    <s v="US"/>
    <s v="USD"/>
    <n v="1441592863"/>
    <d v="2015-09-07T02:27:43"/>
    <n v="1439000863"/>
    <x v="1151"/>
    <b v="0"/>
    <n v="0"/>
    <b v="0"/>
    <s v="food/food trucks"/>
    <n v="0"/>
    <e v="#DIV/0!"/>
    <x v="7"/>
  </r>
  <r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</r>
  <r>
    <x v="2"/>
    <s v="US"/>
    <s v="USD"/>
    <n v="1434647305"/>
    <d v="2015-06-18T17:08:25"/>
    <n v="1432055305"/>
    <x v="1153"/>
    <b v="0"/>
    <n v="1"/>
    <b v="0"/>
    <s v="food/food trucks"/>
    <n v="0.625"/>
    <n v="50"/>
    <x v="7"/>
  </r>
  <r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</r>
  <r>
    <x v="2"/>
    <s v="US"/>
    <s v="USD"/>
    <n v="1408040408"/>
    <d v="2014-08-14T18:20:08"/>
    <n v="1405448408"/>
    <x v="1155"/>
    <b v="0"/>
    <n v="8"/>
    <b v="0"/>
    <s v="food/food trucks"/>
    <n v="0.752"/>
    <n v="23.5"/>
    <x v="7"/>
  </r>
  <r>
    <x v="2"/>
    <s v="US"/>
    <s v="USD"/>
    <n v="1424742162"/>
    <d v="2015-02-24T01:42:42"/>
    <n v="1422150162"/>
    <x v="1156"/>
    <b v="0"/>
    <n v="0"/>
    <b v="0"/>
    <s v="food/food trucks"/>
    <n v="0"/>
    <e v="#DIV/0!"/>
    <x v="7"/>
  </r>
  <r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</r>
  <r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</r>
  <r>
    <x v="2"/>
    <s v="US"/>
    <s v="USD"/>
    <n v="1435679100"/>
    <d v="2015-06-30T15:45:00"/>
    <n v="1433006765"/>
    <x v="1159"/>
    <b v="0"/>
    <n v="0"/>
    <b v="0"/>
    <s v="food/food trucks"/>
    <n v="0"/>
    <e v="#DIV/0!"/>
    <x v="7"/>
  </r>
  <r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</r>
  <r>
    <x v="2"/>
    <s v="US"/>
    <s v="USD"/>
    <n v="1432047989"/>
    <d v="2015-05-19T15:06:29"/>
    <n v="1430233589"/>
    <x v="1161"/>
    <b v="0"/>
    <n v="0"/>
    <b v="0"/>
    <s v="food/food trucks"/>
    <n v="0"/>
    <e v="#DIV/0!"/>
    <x v="7"/>
  </r>
  <r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</r>
  <r>
    <x v="2"/>
    <s v="US"/>
    <s v="USD"/>
    <n v="1407604920"/>
    <d v="2014-08-09T17:22:00"/>
    <n v="1405012920"/>
    <x v="1163"/>
    <b v="0"/>
    <n v="0"/>
    <b v="0"/>
    <s v="food/food trucks"/>
    <n v="0"/>
    <e v="#DIV/0!"/>
    <x v="7"/>
  </r>
  <r>
    <x v="2"/>
    <s v="US"/>
    <s v="USD"/>
    <n v="1466270582"/>
    <d v="2016-06-18T17:23:02"/>
    <n v="1463678582"/>
    <x v="1164"/>
    <b v="0"/>
    <n v="0"/>
    <b v="0"/>
    <s v="food/food trucks"/>
    <n v="0"/>
    <e v="#DIV/0!"/>
    <x v="7"/>
  </r>
  <r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</r>
  <r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</r>
  <r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</r>
  <r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</r>
  <r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</r>
  <r>
    <x v="2"/>
    <s v="GB"/>
    <s v="GBP"/>
    <n v="1433021171"/>
    <d v="2015-05-30T21:26:11"/>
    <n v="1430429171"/>
    <x v="1170"/>
    <b v="0"/>
    <n v="2"/>
    <b v="0"/>
    <s v="food/food trucks"/>
    <n v="0.4"/>
    <n v="50"/>
    <x v="7"/>
  </r>
  <r>
    <x v="2"/>
    <s v="US"/>
    <s v="USD"/>
    <n v="1415909927"/>
    <d v="2014-11-13T20:18:47"/>
    <n v="1414351127"/>
    <x v="1171"/>
    <b v="0"/>
    <n v="1"/>
    <b v="0"/>
    <s v="food/food trucks"/>
    <n v="0.1"/>
    <n v="25"/>
    <x v="7"/>
  </r>
  <r>
    <x v="2"/>
    <s v="US"/>
    <s v="USD"/>
    <n v="1408551752"/>
    <d v="2014-08-20T16:22:32"/>
    <n v="1405959752"/>
    <x v="1172"/>
    <b v="0"/>
    <n v="0"/>
    <b v="0"/>
    <s v="food/food trucks"/>
    <n v="0"/>
    <e v="#DIV/0!"/>
    <x v="7"/>
  </r>
  <r>
    <x v="2"/>
    <s v="US"/>
    <s v="USD"/>
    <n v="1438576057"/>
    <d v="2015-08-03T04:27:37"/>
    <n v="1435552057"/>
    <x v="1173"/>
    <b v="0"/>
    <n v="1"/>
    <b v="0"/>
    <s v="food/food trucks"/>
    <n v="2.4E-2"/>
    <n v="30"/>
    <x v="7"/>
  </r>
  <r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</r>
  <r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</r>
  <r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</r>
  <r>
    <x v="2"/>
    <s v="GB"/>
    <s v="GBP"/>
    <n v="1413388296"/>
    <d v="2014-10-15T15:51:36"/>
    <n v="1410796296"/>
    <x v="1177"/>
    <b v="0"/>
    <n v="0"/>
    <b v="0"/>
    <s v="food/food trucks"/>
    <n v="0"/>
    <e v="#DIV/0!"/>
    <x v="7"/>
  </r>
  <r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</r>
  <r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</r>
  <r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</r>
  <r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</r>
  <r>
    <x v="2"/>
    <s v="US"/>
    <s v="USD"/>
    <n v="1484239320"/>
    <d v="2017-01-12T16:42:00"/>
    <n v="1482609088"/>
    <x v="1182"/>
    <b v="0"/>
    <n v="4"/>
    <b v="0"/>
    <s v="food/food trucks"/>
    <n v="4.2"/>
    <n v="10.5"/>
    <x v="7"/>
  </r>
  <r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</r>
  <r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</r>
  <r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</r>
  <r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</r>
  <r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</r>
  <r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</r>
  <r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</r>
  <r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</r>
  <r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</r>
  <r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</r>
  <r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</r>
  <r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</r>
  <r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</r>
  <r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</r>
  <r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</r>
  <r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</r>
  <r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</r>
  <r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</r>
  <r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</r>
  <r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</r>
  <r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</r>
  <r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</r>
  <r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</r>
  <r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</r>
  <r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</r>
  <r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</r>
  <r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</r>
  <r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</r>
  <r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</r>
  <r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</r>
  <r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</r>
  <r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</r>
  <r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</r>
  <r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</r>
  <r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</r>
  <r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</r>
  <r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</r>
  <r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</r>
  <r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</r>
  <r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</r>
  <r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</r>
  <r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</r>
  <r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</r>
  <r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</r>
  <r>
    <x v="1"/>
    <s v="US"/>
    <s v="USD"/>
    <n v="1407394800"/>
    <d v="2014-08-07T07:00:00"/>
    <n v="1404770616"/>
    <x v="1227"/>
    <b v="0"/>
    <n v="0"/>
    <b v="0"/>
    <s v="music/world music"/>
    <n v="0"/>
    <e v="#DIV/0!"/>
    <x v="4"/>
  </r>
  <r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</r>
  <r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</r>
  <r>
    <x v="1"/>
    <s v="US"/>
    <s v="USD"/>
    <n v="1298589630"/>
    <d v="2011-02-24T23:20:30"/>
    <n v="1295997630"/>
    <x v="1230"/>
    <b v="0"/>
    <n v="0"/>
    <b v="0"/>
    <s v="music/world music"/>
    <n v="0"/>
    <e v="#DIV/0!"/>
    <x v="4"/>
  </r>
  <r>
    <x v="1"/>
    <s v="US"/>
    <s v="USD"/>
    <n v="1440723600"/>
    <d v="2015-08-28T01:00:00"/>
    <n v="1436394968"/>
    <x v="1231"/>
    <b v="0"/>
    <n v="0"/>
    <b v="0"/>
    <s v="music/world music"/>
    <n v="0"/>
    <e v="#DIV/0!"/>
    <x v="4"/>
  </r>
  <r>
    <x v="1"/>
    <s v="US"/>
    <s v="USD"/>
    <n v="1381090870"/>
    <d v="2013-10-06T20:21:10"/>
    <n v="1377030070"/>
    <x v="1232"/>
    <b v="0"/>
    <n v="1"/>
    <b v="0"/>
    <s v="music/world music"/>
    <n v="0.8"/>
    <n v="40"/>
    <x v="4"/>
  </r>
  <r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</r>
  <r>
    <x v="1"/>
    <s v="GB"/>
    <s v="GBP"/>
    <n v="1422903342"/>
    <d v="2015-02-02T18:55:42"/>
    <n v="1420311342"/>
    <x v="1234"/>
    <b v="0"/>
    <n v="0"/>
    <b v="0"/>
    <s v="music/world music"/>
    <n v="0"/>
    <e v="#DIV/0!"/>
    <x v="4"/>
  </r>
  <r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</r>
  <r>
    <x v="1"/>
    <s v="US"/>
    <s v="USD"/>
    <n v="1343491200"/>
    <d v="2012-07-28T16:00:00"/>
    <n v="1342801164"/>
    <x v="1236"/>
    <b v="0"/>
    <n v="0"/>
    <b v="0"/>
    <s v="music/world music"/>
    <n v="0"/>
    <e v="#DIV/0!"/>
    <x v="4"/>
  </r>
  <r>
    <x v="1"/>
    <s v="US"/>
    <s v="USD"/>
    <n v="1345790865"/>
    <d v="2012-08-24T06:47:45"/>
    <n v="1344062865"/>
    <x v="1237"/>
    <b v="0"/>
    <n v="0"/>
    <b v="0"/>
    <s v="music/world music"/>
    <n v="0"/>
    <e v="#DIV/0!"/>
    <x v="4"/>
  </r>
  <r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</r>
  <r>
    <x v="1"/>
    <s v="US"/>
    <s v="USD"/>
    <n v="1325804767"/>
    <d v="2012-01-05T23:06:07"/>
    <n v="1323212767"/>
    <x v="1239"/>
    <b v="0"/>
    <n v="0"/>
    <b v="0"/>
    <s v="music/world music"/>
    <n v="0"/>
    <e v="#DIV/0!"/>
    <x v="4"/>
  </r>
  <r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</r>
  <r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</r>
  <r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</r>
  <r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</r>
  <r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</r>
  <r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</r>
  <r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</r>
  <r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</r>
  <r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</r>
  <r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</r>
  <r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</r>
  <r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</r>
  <r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</r>
  <r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</r>
  <r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</r>
  <r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</r>
  <r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</r>
  <r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</r>
  <r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</r>
  <r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</r>
  <r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</r>
  <r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</r>
  <r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</r>
  <r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</r>
  <r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</r>
  <r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</r>
  <r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</r>
  <r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</r>
  <r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</r>
  <r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</r>
  <r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</r>
  <r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</r>
  <r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</r>
  <r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</r>
  <r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</r>
  <r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</r>
  <r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</r>
  <r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</r>
  <r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</r>
  <r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</r>
  <r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</r>
  <r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</r>
  <r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</r>
  <r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</r>
  <r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</r>
  <r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</r>
  <r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</r>
  <r>
    <x v="0"/>
    <s v="GB"/>
    <s v="GBP"/>
    <n v="1434120856"/>
    <d v="2015-06-12T14:54:16"/>
    <n v="1428936856"/>
    <x v="1287"/>
    <b v="0"/>
    <n v="25"/>
    <b v="1"/>
    <s v="theater/plays"/>
    <n v="242"/>
    <n v="24.2"/>
    <x v="1"/>
  </r>
  <r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</r>
  <r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</r>
  <r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</r>
  <r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</r>
  <r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</r>
  <r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</r>
  <r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</r>
  <r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</r>
  <r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</r>
  <r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</r>
  <r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</r>
  <r>
    <x v="0"/>
    <s v="US"/>
    <s v="USD"/>
    <n v="1436902359"/>
    <d v="2015-07-14T19:32:39"/>
    <n v="1434310359"/>
    <x v="1299"/>
    <b v="0"/>
    <n v="32"/>
    <b v="1"/>
    <s v="theater/plays"/>
    <n v="124"/>
    <n v="135.625"/>
    <x v="1"/>
  </r>
  <r>
    <x v="0"/>
    <s v="US"/>
    <s v="USD"/>
    <n v="1464807420"/>
    <d v="2016-06-01T18:57:00"/>
    <n v="1461427938"/>
    <x v="1300"/>
    <b v="0"/>
    <n v="24"/>
    <b v="1"/>
    <s v="theater/plays"/>
    <n v="135"/>
    <n v="168.75"/>
    <x v="1"/>
  </r>
  <r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</r>
  <r>
    <x v="0"/>
    <s v="US"/>
    <s v="USD"/>
    <n v="1480559011"/>
    <d v="2016-12-01T02:23:31"/>
    <n v="1477963411"/>
    <x v="1302"/>
    <b v="0"/>
    <n v="50"/>
    <b v="1"/>
    <s v="theater/plays"/>
    <n v="100"/>
    <n v="50"/>
    <x v="1"/>
  </r>
  <r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</r>
  <r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</r>
  <r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</r>
  <r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</r>
  <r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</r>
  <r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</r>
  <r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</r>
  <r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</r>
  <r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</r>
  <r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</r>
  <r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</r>
  <r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</r>
  <r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</r>
  <r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</r>
  <r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</r>
  <r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</r>
  <r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</r>
  <r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</r>
  <r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</r>
  <r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</r>
  <r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</r>
  <r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</r>
  <r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</r>
  <r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</r>
  <r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</r>
  <r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</r>
  <r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</r>
  <r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</r>
  <r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</r>
  <r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</r>
  <r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</r>
  <r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</r>
  <r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</r>
  <r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</r>
  <r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</r>
  <r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</r>
  <r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</r>
  <r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</r>
  <r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</r>
  <r>
    <x v="1"/>
    <s v="US"/>
    <s v="USD"/>
    <n v="1437161739"/>
    <d v="2015-07-17T19:35:39"/>
    <n v="1434569739"/>
    <x v="1342"/>
    <b v="0"/>
    <n v="1"/>
    <b v="0"/>
    <s v="technology/wearables"/>
    <n v="0.2"/>
    <n v="100"/>
    <x v="2"/>
  </r>
  <r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</r>
  <r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</r>
  <r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</r>
  <r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</r>
  <r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</r>
  <r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</r>
  <r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</r>
  <r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</r>
  <r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</r>
  <r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</r>
  <r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</r>
  <r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</r>
  <r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</r>
  <r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</r>
  <r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</r>
  <r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</r>
  <r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</r>
  <r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</r>
  <r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</r>
  <r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</r>
  <r>
    <x v="0"/>
    <s v="US"/>
    <s v="USD"/>
    <n v="1455523140"/>
    <d v="2016-02-15T07:59:00"/>
    <n v="1453925727"/>
    <x v="1363"/>
    <b v="0"/>
    <n v="5"/>
    <b v="1"/>
    <s v="publishing/nonfiction"/>
    <n v="100"/>
    <n v="40"/>
    <x v="3"/>
  </r>
  <r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</r>
  <r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</r>
  <r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</r>
  <r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</r>
  <r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</r>
  <r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</r>
  <r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</r>
  <r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</r>
  <r>
    <x v="0"/>
    <s v="US"/>
    <s v="USD"/>
    <n v="1342115132"/>
    <d v="2012-07-12T17:45:32"/>
    <n v="1339523132"/>
    <x v="1372"/>
    <b v="0"/>
    <n v="16"/>
    <b v="1"/>
    <s v="music/rock"/>
    <n v="124"/>
    <n v="38.75"/>
    <x v="4"/>
  </r>
  <r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</r>
  <r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</r>
  <r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</r>
  <r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</r>
  <r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</r>
  <r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</r>
  <r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</r>
  <r>
    <x v="0"/>
    <s v="US"/>
    <s v="USD"/>
    <n v="1433815200"/>
    <d v="2015-06-09T02:00:00"/>
    <n v="1431886706"/>
    <x v="1380"/>
    <b v="0"/>
    <n v="5"/>
    <b v="1"/>
    <s v="music/rock"/>
    <n v="424"/>
    <n v="21.2"/>
    <x v="4"/>
  </r>
  <r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</r>
  <r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</r>
  <r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</r>
  <r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</r>
  <r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</r>
  <r>
    <x v="0"/>
    <s v="US"/>
    <s v="USD"/>
    <n v="1438183889"/>
    <d v="2015-07-29T15:31:29"/>
    <n v="1435591889"/>
    <x v="1386"/>
    <b v="0"/>
    <n v="14"/>
    <b v="1"/>
    <s v="music/rock"/>
    <n v="218.75"/>
    <n v="62.5"/>
    <x v="4"/>
  </r>
  <r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</r>
  <r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</r>
  <r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</r>
  <r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</r>
  <r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</r>
  <r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</r>
  <r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</r>
  <r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</r>
  <r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</r>
  <r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</r>
  <r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</r>
  <r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</r>
  <r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</r>
  <r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</r>
  <r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</r>
  <r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</r>
  <r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</r>
  <r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</r>
  <r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</r>
  <r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</r>
  <r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</r>
  <r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</r>
  <r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</r>
  <r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</r>
  <r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</r>
  <r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</r>
  <r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</r>
  <r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</r>
  <r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</r>
  <r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</r>
  <r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</r>
  <r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</r>
  <r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</r>
  <r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</r>
  <r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</r>
  <r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</r>
  <r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</r>
  <r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</r>
  <r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</r>
  <r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</r>
  <r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</r>
  <r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</r>
  <r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</r>
  <r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</r>
  <r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</r>
  <r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</r>
  <r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</r>
  <r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</r>
  <r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</r>
  <r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</r>
  <r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</r>
  <r>
    <x v="2"/>
    <s v="DK"/>
    <s v="DKK"/>
    <n v="1461765300"/>
    <d v="2016-04-27T13:55:00"/>
    <n v="1459198499"/>
    <x v="1438"/>
    <b v="0"/>
    <n v="8"/>
    <b v="0"/>
    <s v="publishing/translations"/>
    <n v="3"/>
    <n v="75"/>
    <x v="3"/>
  </r>
  <r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</r>
  <r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</r>
  <r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</r>
  <r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</r>
  <r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</r>
  <r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</r>
  <r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</r>
  <r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</r>
  <r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</r>
  <r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</r>
  <r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</r>
  <r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</r>
  <r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</r>
  <r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</r>
  <r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</r>
  <r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</r>
  <r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</r>
  <r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</r>
  <r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</r>
  <r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</r>
  <r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</r>
  <r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</r>
  <r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</r>
  <r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</r>
  <r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</r>
  <r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</r>
  <r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</r>
  <r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</r>
  <r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</r>
  <r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</r>
  <r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</r>
  <r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</r>
  <r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</r>
  <r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</r>
  <r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</r>
  <r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</r>
  <r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</r>
  <r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</r>
  <r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</r>
  <r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</r>
  <r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</r>
  <r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</r>
  <r>
    <x v="2"/>
    <s v="CA"/>
    <s v="CAD"/>
    <n v="1383430145"/>
    <d v="2013-11-02T22:09:05"/>
    <n v="1380838145"/>
    <x v="1481"/>
    <b v="0"/>
    <n v="6"/>
    <b v="0"/>
    <s v="publishing/fiction"/>
    <n v="2.1"/>
    <n v="17.5"/>
    <x v="3"/>
  </r>
  <r>
    <x v="2"/>
    <s v="US"/>
    <s v="USD"/>
    <n v="1347004260"/>
    <d v="2012-09-07T07:51:00"/>
    <n v="1345062936"/>
    <x v="1482"/>
    <b v="0"/>
    <n v="1"/>
    <b v="0"/>
    <s v="publishing/fiction"/>
    <n v="0.1"/>
    <n v="5"/>
    <x v="3"/>
  </r>
  <r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</r>
  <r>
    <x v="2"/>
    <s v="US"/>
    <s v="USD"/>
    <n v="1342882260"/>
    <d v="2012-07-21T14:51:00"/>
    <n v="1337834963"/>
    <x v="1484"/>
    <b v="0"/>
    <n v="0"/>
    <b v="0"/>
    <s v="publishing/fiction"/>
    <n v="0"/>
    <e v="#DIV/0!"/>
    <x v="3"/>
  </r>
  <r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</r>
  <r>
    <x v="2"/>
    <s v="US"/>
    <s v="USD"/>
    <n v="1425009761"/>
    <d v="2015-02-27T04:02:41"/>
    <n v="1422417761"/>
    <x v="1486"/>
    <b v="0"/>
    <n v="3"/>
    <b v="0"/>
    <s v="publishing/fiction"/>
    <n v="0.24"/>
    <n v="16"/>
    <x v="3"/>
  </r>
  <r>
    <x v="2"/>
    <s v="US"/>
    <s v="USD"/>
    <n v="1470175271"/>
    <d v="2016-08-02T22:01:11"/>
    <n v="1467583271"/>
    <x v="1487"/>
    <b v="0"/>
    <n v="0"/>
    <b v="0"/>
    <s v="publishing/fiction"/>
    <n v="0"/>
    <e v="#DIV/0!"/>
    <x v="3"/>
  </r>
  <r>
    <x v="2"/>
    <s v="AU"/>
    <s v="AUD"/>
    <n v="1388928660"/>
    <d v="2014-01-05T13:31:00"/>
    <n v="1386336660"/>
    <x v="1488"/>
    <b v="0"/>
    <n v="6"/>
    <b v="0"/>
    <s v="publishing/fiction"/>
    <n v="2.4"/>
    <n v="60"/>
    <x v="3"/>
  </r>
  <r>
    <x v="2"/>
    <s v="US"/>
    <s v="USD"/>
    <n v="1352994052"/>
    <d v="2012-11-15T15:40:52"/>
    <n v="1350398452"/>
    <x v="1489"/>
    <b v="0"/>
    <n v="0"/>
    <b v="0"/>
    <s v="publishing/fiction"/>
    <n v="0"/>
    <e v="#DIV/0!"/>
    <x v="3"/>
  </r>
  <r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</r>
  <r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</r>
  <r>
    <x v="2"/>
    <s v="US"/>
    <s v="USD"/>
    <n v="1308431646"/>
    <d v="2011-06-18T21:14:06"/>
    <n v="1305839646"/>
    <x v="1492"/>
    <b v="0"/>
    <n v="2"/>
    <b v="0"/>
    <s v="publishing/fiction"/>
    <n v="0.75"/>
    <n v="15"/>
    <x v="3"/>
  </r>
  <r>
    <x v="2"/>
    <s v="US"/>
    <s v="USD"/>
    <n v="1371415675"/>
    <d v="2013-06-16T20:47:55"/>
    <n v="1368823675"/>
    <x v="1493"/>
    <b v="0"/>
    <n v="0"/>
    <b v="0"/>
    <s v="publishing/fiction"/>
    <n v="0"/>
    <e v="#DIV/0!"/>
    <x v="3"/>
  </r>
  <r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</r>
  <r>
    <x v="2"/>
    <s v="US"/>
    <s v="USD"/>
    <n v="1314471431"/>
    <d v="2011-08-27T18:57:11"/>
    <n v="1311879431"/>
    <x v="1495"/>
    <b v="0"/>
    <n v="0"/>
    <b v="0"/>
    <s v="publishing/fiction"/>
    <n v="0"/>
    <e v="#DIV/0!"/>
    <x v="3"/>
  </r>
  <r>
    <x v="2"/>
    <s v="US"/>
    <s v="USD"/>
    <n v="1410866659"/>
    <d v="2014-09-16T11:24:19"/>
    <n v="1405682659"/>
    <x v="1496"/>
    <b v="0"/>
    <n v="0"/>
    <b v="0"/>
    <s v="publishing/fiction"/>
    <n v="0"/>
    <e v="#DIV/0!"/>
    <x v="3"/>
  </r>
  <r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</r>
  <r>
    <x v="2"/>
    <s v="US"/>
    <s v="USD"/>
    <n v="1409787378"/>
    <d v="2014-09-03T23:36:18"/>
    <n v="1405899378"/>
    <x v="1498"/>
    <b v="0"/>
    <n v="3"/>
    <b v="0"/>
    <s v="publishing/fiction"/>
    <n v="1.9"/>
    <n v="19"/>
    <x v="3"/>
  </r>
  <r>
    <x v="2"/>
    <s v="US"/>
    <s v="USD"/>
    <n v="1470355833"/>
    <d v="2016-08-05T00:10:33"/>
    <n v="1465171833"/>
    <x v="1499"/>
    <b v="0"/>
    <n v="1"/>
    <b v="0"/>
    <s v="publishing/fiction"/>
    <n v="0.25"/>
    <n v="5"/>
    <x v="3"/>
  </r>
  <r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</r>
  <r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</r>
  <r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</r>
  <r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</r>
  <r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</r>
  <r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</r>
  <r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</r>
  <r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</r>
  <r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</r>
  <r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</r>
  <r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</r>
  <r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</r>
  <r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</r>
  <r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</r>
  <r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</r>
  <r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</r>
  <r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</r>
  <r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</r>
  <r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</r>
  <r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</r>
  <r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</r>
  <r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</r>
  <r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</r>
  <r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</r>
  <r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</r>
  <r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</r>
  <r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</r>
  <r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</r>
  <r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</r>
  <r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</r>
  <r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</r>
  <r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</r>
  <r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</r>
  <r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</r>
  <r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</r>
  <r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</r>
  <r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</r>
  <r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</r>
  <r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</r>
  <r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</r>
  <r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</r>
  <r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</r>
  <r>
    <x v="2"/>
    <s v="CA"/>
    <s v="CAD"/>
    <n v="1435708500"/>
    <d v="2015-06-30T23:55:00"/>
    <n v="1434412500"/>
    <x v="1542"/>
    <b v="0"/>
    <n v="1"/>
    <b v="0"/>
    <s v="photography/nature"/>
    <n v="4"/>
    <n v="20"/>
    <x v="8"/>
  </r>
  <r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</r>
  <r>
    <x v="2"/>
    <s v="US"/>
    <s v="USD"/>
    <n v="1427847480"/>
    <d v="2015-04-01T00:18:00"/>
    <n v="1424222024"/>
    <x v="1544"/>
    <b v="0"/>
    <n v="0"/>
    <b v="0"/>
    <s v="photography/nature"/>
    <n v="0"/>
    <e v="#DIV/0!"/>
    <x v="8"/>
  </r>
  <r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</r>
  <r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</r>
  <r>
    <x v="2"/>
    <s v="US"/>
    <s v="USD"/>
    <n v="1487844882"/>
    <d v="2017-02-23T10:14:42"/>
    <n v="1487240082"/>
    <x v="1547"/>
    <b v="0"/>
    <n v="0"/>
    <b v="0"/>
    <s v="photography/nature"/>
    <n v="0"/>
    <e v="#DIV/0!"/>
    <x v="8"/>
  </r>
  <r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</r>
  <r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</r>
  <r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</r>
  <r>
    <x v="2"/>
    <s v="US"/>
    <s v="USD"/>
    <n v="1432756039"/>
    <d v="2015-05-27T19:47:19"/>
    <n v="1430164039"/>
    <x v="1551"/>
    <b v="0"/>
    <n v="0"/>
    <b v="0"/>
    <s v="photography/nature"/>
    <n v="0"/>
    <e v="#DIV/0!"/>
    <x v="8"/>
  </r>
  <r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</r>
  <r>
    <x v="2"/>
    <s v="US"/>
    <s v="USD"/>
    <n v="1441176447"/>
    <d v="2015-09-02T06:47:27"/>
    <n v="1438584447"/>
    <x v="1553"/>
    <b v="0"/>
    <n v="0"/>
    <b v="0"/>
    <s v="photography/nature"/>
    <n v="0"/>
    <e v="#DIV/0!"/>
    <x v="8"/>
  </r>
  <r>
    <x v="2"/>
    <s v="AU"/>
    <s v="AUD"/>
    <n v="1438495390"/>
    <d v="2015-08-02T06:03:10"/>
    <n v="1435903390"/>
    <x v="1554"/>
    <b v="0"/>
    <n v="0"/>
    <b v="0"/>
    <s v="photography/nature"/>
    <n v="0"/>
    <e v="#DIV/0!"/>
    <x v="8"/>
  </r>
  <r>
    <x v="2"/>
    <s v="US"/>
    <s v="USD"/>
    <n v="1442509200"/>
    <d v="2015-09-17T17:00:00"/>
    <n v="1440513832"/>
    <x v="1555"/>
    <b v="0"/>
    <n v="0"/>
    <b v="0"/>
    <s v="photography/nature"/>
    <n v="0"/>
    <e v="#DIV/0!"/>
    <x v="8"/>
  </r>
  <r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</r>
  <r>
    <x v="2"/>
    <s v="US"/>
    <s v="USD"/>
    <n v="1411227633"/>
    <d v="2014-09-20T15:40:33"/>
    <n v="1408549233"/>
    <x v="1557"/>
    <b v="0"/>
    <n v="1"/>
    <b v="0"/>
    <s v="photography/nature"/>
    <n v="4"/>
    <n v="100"/>
    <x v="8"/>
  </r>
  <r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</r>
  <r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</r>
  <r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</r>
  <r>
    <x v="1"/>
    <s v="US"/>
    <s v="USD"/>
    <n v="1383789603"/>
    <d v="2013-11-07T02:00:03"/>
    <n v="1381194003"/>
    <x v="1561"/>
    <b v="0"/>
    <n v="1"/>
    <b v="0"/>
    <s v="publishing/art books"/>
    <n v="0.67"/>
    <n v="67"/>
    <x v="3"/>
  </r>
  <r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</r>
  <r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</r>
  <r>
    <x v="1"/>
    <s v="US"/>
    <s v="USD"/>
    <n v="1432843500"/>
    <d v="2015-05-28T20:05:00"/>
    <n v="1430124509"/>
    <x v="1564"/>
    <b v="0"/>
    <n v="1"/>
    <b v="0"/>
    <s v="publishing/art books"/>
    <n v="0.1"/>
    <n v="10"/>
    <x v="3"/>
  </r>
  <r>
    <x v="1"/>
    <s v="US"/>
    <s v="USD"/>
    <n v="1307554261"/>
    <d v="2011-06-08T17:31:01"/>
    <n v="1304962261"/>
    <x v="1565"/>
    <b v="0"/>
    <n v="1"/>
    <b v="0"/>
    <s v="publishing/art books"/>
    <n v="2.5"/>
    <n v="100"/>
    <x v="3"/>
  </r>
  <r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</r>
  <r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</r>
  <r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</r>
  <r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</r>
  <r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</r>
  <r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</r>
  <r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</r>
  <r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</r>
  <r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</r>
  <r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</r>
  <r>
    <x v="1"/>
    <s v="US"/>
    <s v="USD"/>
    <n v="1435698368"/>
    <d v="2015-06-30T21:06:08"/>
    <n v="1431810368"/>
    <x v="1576"/>
    <b v="0"/>
    <n v="10"/>
    <b v="0"/>
    <s v="publishing/art books"/>
    <n v="13"/>
    <n v="65"/>
    <x v="3"/>
  </r>
  <r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</r>
  <r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</r>
  <r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</r>
  <r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</r>
  <r>
    <x v="2"/>
    <s v="GB"/>
    <s v="GBP"/>
    <n v="1450521990"/>
    <d v="2015-12-19T10:46:30"/>
    <n v="1447757190"/>
    <x v="1581"/>
    <b v="0"/>
    <n v="1"/>
    <b v="0"/>
    <s v="photography/places"/>
    <n v="0.5"/>
    <n v="5"/>
    <x v="8"/>
  </r>
  <r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</r>
  <r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</r>
  <r>
    <x v="2"/>
    <s v="US"/>
    <s v="USD"/>
    <n v="1401464101"/>
    <d v="2014-05-30T15:35:01"/>
    <n v="1400600101"/>
    <x v="1584"/>
    <b v="0"/>
    <n v="0"/>
    <b v="0"/>
    <s v="photography/places"/>
    <n v="0"/>
    <e v="#DIV/0!"/>
    <x v="8"/>
  </r>
  <r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</r>
  <r>
    <x v="2"/>
    <s v="US"/>
    <s v="USD"/>
    <n v="1428197422"/>
    <d v="2015-04-05T01:30:22"/>
    <n v="1425609022"/>
    <x v="1586"/>
    <b v="0"/>
    <n v="0"/>
    <b v="0"/>
    <s v="photography/places"/>
    <n v="0"/>
    <e v="#DIV/0!"/>
    <x v="8"/>
  </r>
  <r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</r>
  <r>
    <x v="2"/>
    <s v="US"/>
    <s v="USD"/>
    <n v="1422735120"/>
    <d v="2015-01-31T20:12:00"/>
    <n v="1420091999"/>
    <x v="1588"/>
    <b v="0"/>
    <n v="0"/>
    <b v="0"/>
    <s v="photography/places"/>
    <n v="0"/>
    <e v="#DIV/0!"/>
    <x v="8"/>
  </r>
  <r>
    <x v="2"/>
    <s v="US"/>
    <s v="USD"/>
    <n v="1444433886"/>
    <d v="2015-10-09T23:38:06"/>
    <n v="1441841886"/>
    <x v="1589"/>
    <b v="0"/>
    <n v="0"/>
    <b v="0"/>
    <s v="photography/places"/>
    <n v="0"/>
    <e v="#DIV/0!"/>
    <x v="8"/>
  </r>
  <r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</r>
  <r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</r>
  <r>
    <x v="2"/>
    <s v="US"/>
    <s v="USD"/>
    <n v="1427503485"/>
    <d v="2015-03-28T00:44:45"/>
    <n v="1423619085"/>
    <x v="1592"/>
    <b v="0"/>
    <n v="0"/>
    <b v="0"/>
    <s v="photography/places"/>
    <n v="0"/>
    <e v="#DIV/0!"/>
    <x v="8"/>
  </r>
  <r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</r>
  <r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</r>
  <r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</r>
  <r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</r>
  <r>
    <x v="2"/>
    <s v="US"/>
    <s v="USD"/>
    <n v="1474360197"/>
    <d v="2016-09-20T08:29:57"/>
    <n v="1471768197"/>
    <x v="1597"/>
    <b v="0"/>
    <n v="0"/>
    <b v="0"/>
    <s v="photography/places"/>
    <n v="0"/>
    <e v="#DIV/0!"/>
    <x v="8"/>
  </r>
  <r>
    <x v="2"/>
    <s v="US"/>
    <s v="USD"/>
    <n v="1437926458"/>
    <d v="2015-07-26T16:00:58"/>
    <n v="1432742458"/>
    <x v="1598"/>
    <b v="0"/>
    <n v="1"/>
    <b v="0"/>
    <s v="photography/places"/>
    <n v="0.125"/>
    <n v="1"/>
    <x v="8"/>
  </r>
  <r>
    <x v="2"/>
    <s v="GB"/>
    <s v="GBP"/>
    <n v="1460116576"/>
    <d v="2016-04-08T11:56:16"/>
    <n v="1457528176"/>
    <x v="1599"/>
    <b v="0"/>
    <n v="0"/>
    <b v="0"/>
    <s v="photography/places"/>
    <n v="0"/>
    <e v="#DIV/0!"/>
    <x v="8"/>
  </r>
  <r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</r>
  <r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</r>
  <r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</r>
  <r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</r>
  <r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</r>
  <r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</r>
  <r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</r>
  <r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</r>
  <r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</r>
  <r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</r>
  <r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</r>
  <r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</r>
  <r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</r>
  <r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</r>
  <r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</r>
  <r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</r>
  <r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</r>
  <r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</r>
  <r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</r>
  <r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</r>
  <r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</r>
  <r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</r>
  <r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</r>
  <r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</r>
  <r>
    <x v="0"/>
    <s v="US"/>
    <s v="USD"/>
    <n v="1357721335"/>
    <d v="2013-01-09T08:48:55"/>
    <n v="1354265335"/>
    <x v="1624"/>
    <b v="0"/>
    <n v="25"/>
    <b v="1"/>
    <s v="music/rock"/>
    <n v="118"/>
    <n v="47.2"/>
    <x v="4"/>
  </r>
  <r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</r>
  <r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</r>
  <r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</r>
  <r>
    <x v="0"/>
    <s v="US"/>
    <s v="USD"/>
    <n v="1403026882"/>
    <d v="2014-06-17T17:41:22"/>
    <n v="1400175682"/>
    <x v="1628"/>
    <b v="0"/>
    <n v="88"/>
    <b v="1"/>
    <s v="music/rock"/>
    <n v="100.925"/>
    <n v="45.875"/>
    <x v="4"/>
  </r>
  <r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</r>
  <r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</r>
  <r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</r>
  <r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</r>
  <r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</r>
  <r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</r>
  <r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</r>
  <r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</r>
  <r>
    <x v="0"/>
    <s v="US"/>
    <s v="USD"/>
    <n v="1262302740"/>
    <d v="2009-12-31T23:39:00"/>
    <n v="1257444140"/>
    <x v="1637"/>
    <b v="0"/>
    <n v="15"/>
    <b v="1"/>
    <s v="music/rock"/>
    <n v="103.8"/>
    <n v="34.6"/>
    <x v="4"/>
  </r>
  <r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</r>
  <r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</r>
  <r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</r>
  <r>
    <x v="0"/>
    <s v="US"/>
    <s v="USD"/>
    <n v="1418998744"/>
    <d v="2014-12-19T14:19:04"/>
    <n v="1416406744"/>
    <x v="1641"/>
    <b v="0"/>
    <n v="26"/>
    <b v="1"/>
    <s v="music/pop"/>
    <n v="101.4"/>
    <n v="97.5"/>
    <x v="4"/>
  </r>
  <r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</r>
  <r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</r>
  <r>
    <x v="0"/>
    <s v="US"/>
    <s v="USD"/>
    <n v="1353551160"/>
    <d v="2012-11-22T02:26:00"/>
    <n v="1348363560"/>
    <x v="1644"/>
    <b v="0"/>
    <n v="128"/>
    <b v="1"/>
    <s v="music/pop"/>
    <n v="109.5"/>
    <n v="85.546875"/>
    <x v="4"/>
  </r>
  <r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</r>
  <r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</r>
  <r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</r>
  <r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</r>
  <r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</r>
  <r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</r>
  <r>
    <x v="0"/>
    <s v="US"/>
    <s v="USD"/>
    <n v="1303801140"/>
    <d v="2011-04-26T06:59:00"/>
    <n v="1300916220"/>
    <x v="1651"/>
    <b v="0"/>
    <n v="20"/>
    <b v="1"/>
    <s v="music/pop"/>
    <n v="100.75"/>
    <n v="100.75"/>
    <x v="4"/>
  </r>
  <r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</r>
  <r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</r>
  <r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</r>
  <r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</r>
  <r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</r>
  <r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</r>
  <r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</r>
  <r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</r>
  <r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</r>
  <r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</r>
  <r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</r>
  <r>
    <x v="0"/>
    <s v="US"/>
    <s v="USD"/>
    <n v="1422750707"/>
    <d v="2015-02-01T00:31:47"/>
    <n v="1420158707"/>
    <x v="1663"/>
    <b v="0"/>
    <n v="32"/>
    <b v="1"/>
    <s v="music/pop"/>
    <n v="108"/>
    <n v="33.75"/>
    <x v="4"/>
  </r>
  <r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</r>
  <r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</r>
  <r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</r>
  <r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</r>
  <r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</r>
  <r>
    <x v="0"/>
    <s v="US"/>
    <s v="USD"/>
    <n v="1464729276"/>
    <d v="2016-05-31T21:14:36"/>
    <n v="1459545276"/>
    <x v="1669"/>
    <b v="0"/>
    <n v="52"/>
    <b v="1"/>
    <s v="music/pop"/>
    <n v="139.75"/>
    <n v="53.75"/>
    <x v="4"/>
  </r>
  <r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</r>
  <r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</r>
  <r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</r>
  <r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</r>
  <r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</r>
  <r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</r>
  <r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</r>
  <r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</r>
  <r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</r>
  <r>
    <x v="0"/>
    <s v="US"/>
    <s v="USD"/>
    <n v="1311298745"/>
    <d v="2011-07-22T01:39:05"/>
    <n v="1309311545"/>
    <x v="1679"/>
    <b v="0"/>
    <n v="56"/>
    <b v="1"/>
    <s v="music/pop"/>
    <n v="175"/>
    <n v="62.5"/>
    <x v="4"/>
  </r>
  <r>
    <x v="0"/>
    <s v="US"/>
    <s v="USD"/>
    <n v="1405188667"/>
    <d v="2014-07-12T18:11:07"/>
    <n v="1402596667"/>
    <x v="1680"/>
    <b v="0"/>
    <n v="25"/>
    <b v="1"/>
    <s v="music/pop"/>
    <n v="117.5"/>
    <n v="47"/>
    <x v="4"/>
  </r>
  <r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</r>
  <r>
    <x v="3"/>
    <s v="US"/>
    <s v="USD"/>
    <n v="1492142860"/>
    <d v="2017-04-14T04:07:40"/>
    <n v="1486962460"/>
    <x v="1682"/>
    <b v="0"/>
    <n v="0"/>
    <b v="0"/>
    <s v="music/faith"/>
    <n v="0"/>
    <e v="#DIV/0!"/>
    <x v="4"/>
  </r>
  <r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</r>
  <r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</r>
  <r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</r>
  <r>
    <x v="3"/>
    <s v="CA"/>
    <s v="CAD"/>
    <n v="1493320519"/>
    <d v="2017-04-27T19:15:19"/>
    <n v="1488140119"/>
    <x v="1686"/>
    <b v="0"/>
    <n v="1"/>
    <b v="0"/>
    <s v="music/faith"/>
    <n v="0.36"/>
    <n v="18"/>
    <x v="4"/>
  </r>
  <r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</r>
  <r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</r>
  <r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</r>
  <r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</r>
  <r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</r>
  <r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</r>
  <r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</r>
  <r>
    <x v="3"/>
    <s v="US"/>
    <s v="USD"/>
    <n v="1490589360"/>
    <d v="2017-03-27T04:36:00"/>
    <n v="1488038674"/>
    <x v="1694"/>
    <b v="0"/>
    <n v="1"/>
    <b v="0"/>
    <s v="music/faith"/>
    <n v="0.05"/>
    <n v="5"/>
    <x v="4"/>
  </r>
  <r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</r>
  <r>
    <x v="3"/>
    <s v="US"/>
    <s v="USD"/>
    <n v="1491007211"/>
    <d v="2017-04-01T00:40:11"/>
    <n v="1488418811"/>
    <x v="1696"/>
    <b v="0"/>
    <n v="0"/>
    <b v="0"/>
    <s v="music/faith"/>
    <n v="0"/>
    <e v="#DIV/0!"/>
    <x v="4"/>
  </r>
  <r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</r>
  <r>
    <x v="3"/>
    <s v="US"/>
    <s v="USD"/>
    <n v="1490499180"/>
    <d v="2017-03-26T03:33:00"/>
    <n v="1488430760"/>
    <x v="1698"/>
    <b v="0"/>
    <n v="0"/>
    <b v="0"/>
    <s v="music/faith"/>
    <n v="0"/>
    <e v="#DIV/0!"/>
    <x v="4"/>
  </r>
  <r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</r>
  <r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</r>
  <r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</r>
  <r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</r>
  <r>
    <x v="2"/>
    <s v="US"/>
    <s v="USD"/>
    <n v="1441003537"/>
    <d v="2015-08-31T06:45:37"/>
    <n v="1435819537"/>
    <x v="1703"/>
    <b v="0"/>
    <n v="2"/>
    <b v="0"/>
    <s v="music/faith"/>
    <n v="1.02"/>
    <n v="25.5"/>
    <x v="4"/>
  </r>
  <r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</r>
  <r>
    <x v="2"/>
    <s v="US"/>
    <s v="USD"/>
    <n v="1441814400"/>
    <d v="2015-09-09T16:00:00"/>
    <n v="1440807846"/>
    <x v="1705"/>
    <b v="0"/>
    <n v="0"/>
    <b v="0"/>
    <s v="music/faith"/>
    <n v="0"/>
    <e v="#DIV/0!"/>
    <x v="4"/>
  </r>
  <r>
    <x v="2"/>
    <s v="DE"/>
    <s v="EUR"/>
    <n v="1440314472"/>
    <d v="2015-08-23T07:21:12"/>
    <n v="1435130472"/>
    <x v="1706"/>
    <b v="0"/>
    <n v="0"/>
    <b v="0"/>
    <s v="music/faith"/>
    <n v="0"/>
    <e v="#DIV/0!"/>
    <x v="4"/>
  </r>
  <r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</r>
  <r>
    <x v="2"/>
    <s v="US"/>
    <s v="USD"/>
    <n v="1462135706"/>
    <d v="2016-05-01T20:48:26"/>
    <n v="1458679706"/>
    <x v="1708"/>
    <b v="0"/>
    <n v="0"/>
    <b v="0"/>
    <s v="music/faith"/>
    <n v="0"/>
    <e v="#DIV/0!"/>
    <x v="4"/>
  </r>
  <r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</r>
  <r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</r>
  <r>
    <x v="2"/>
    <s v="US"/>
    <s v="USD"/>
    <n v="1409585434"/>
    <d v="2014-09-01T15:30:34"/>
    <n v="1406907034"/>
    <x v="1711"/>
    <b v="0"/>
    <n v="2"/>
    <b v="0"/>
    <s v="music/faith"/>
    <n v="10.5"/>
    <n v="525"/>
    <x v="4"/>
  </r>
  <r>
    <x v="2"/>
    <s v="US"/>
    <s v="USD"/>
    <n v="1435701353"/>
    <d v="2015-06-30T21:55:53"/>
    <n v="1430517353"/>
    <x v="1712"/>
    <b v="0"/>
    <n v="0"/>
    <b v="0"/>
    <s v="music/faith"/>
    <n v="0"/>
    <e v="#DIV/0!"/>
    <x v="4"/>
  </r>
  <r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</r>
  <r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</r>
  <r>
    <x v="2"/>
    <s v="US"/>
    <s v="USD"/>
    <n v="1427772120"/>
    <d v="2015-03-31T03:22:00"/>
    <n v="1425186785"/>
    <x v="1715"/>
    <b v="0"/>
    <n v="2"/>
    <b v="0"/>
    <s v="music/faith"/>
    <n v="0.22"/>
    <n v="5.5"/>
    <x v="4"/>
  </r>
  <r>
    <x v="2"/>
    <s v="US"/>
    <s v="USD"/>
    <n v="1481295099"/>
    <d v="2016-12-09T14:51:39"/>
    <n v="1477835499"/>
    <x v="1716"/>
    <b v="0"/>
    <n v="3"/>
    <b v="0"/>
    <s v="music/faith"/>
    <n v="7.5"/>
    <n v="50"/>
    <x v="4"/>
  </r>
  <r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</r>
  <r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</r>
  <r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</r>
  <r>
    <x v="2"/>
    <s v="US"/>
    <s v="USD"/>
    <n v="1415562471"/>
    <d v="2014-11-09T19:47:51"/>
    <n v="1412966871"/>
    <x v="1720"/>
    <b v="0"/>
    <n v="8"/>
    <b v="0"/>
    <s v="music/faith"/>
    <n v="5.625"/>
    <n v="28.125"/>
    <x v="4"/>
  </r>
  <r>
    <x v="2"/>
    <s v="US"/>
    <s v="USD"/>
    <n v="1449831863"/>
    <d v="2015-12-11T11:04:23"/>
    <n v="1447239863"/>
    <x v="1721"/>
    <b v="0"/>
    <n v="0"/>
    <b v="0"/>
    <s v="music/faith"/>
    <n v="0"/>
    <e v="#DIV/0!"/>
    <x v="4"/>
  </r>
  <r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</r>
  <r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</r>
  <r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</r>
  <r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</r>
  <r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</r>
  <r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</r>
  <r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</r>
  <r>
    <x v="2"/>
    <s v="US"/>
    <s v="USD"/>
    <n v="1465521306"/>
    <d v="2016-06-10T01:15:06"/>
    <n v="1460337306"/>
    <x v="1729"/>
    <b v="0"/>
    <n v="0"/>
    <b v="0"/>
    <s v="music/faith"/>
    <n v="0"/>
    <e v="#DIV/0!"/>
    <x v="4"/>
  </r>
  <r>
    <x v="2"/>
    <s v="US"/>
    <s v="USD"/>
    <n v="1445738783"/>
    <d v="2015-10-25T02:06:23"/>
    <n v="1443146783"/>
    <x v="1730"/>
    <b v="0"/>
    <n v="0"/>
    <b v="0"/>
    <s v="music/faith"/>
    <n v="0"/>
    <e v="#DIV/0!"/>
    <x v="4"/>
  </r>
  <r>
    <x v="2"/>
    <s v="US"/>
    <s v="USD"/>
    <n v="1434034800"/>
    <d v="2015-06-11T15:00:00"/>
    <n v="1432849552"/>
    <x v="1731"/>
    <b v="0"/>
    <n v="0"/>
    <b v="0"/>
    <s v="music/faith"/>
    <n v="0"/>
    <e v="#DIV/0!"/>
    <x v="4"/>
  </r>
  <r>
    <x v="2"/>
    <s v="US"/>
    <s v="USD"/>
    <n v="1452920400"/>
    <d v="2016-01-16T05:00:00"/>
    <n v="1447777481"/>
    <x v="1732"/>
    <b v="0"/>
    <n v="0"/>
    <b v="0"/>
    <s v="music/faith"/>
    <n v="0"/>
    <e v="#DIV/0!"/>
    <x v="4"/>
  </r>
  <r>
    <x v="2"/>
    <s v="US"/>
    <s v="USD"/>
    <n v="1473802200"/>
    <d v="2016-09-13T21:30:00"/>
    <n v="1472746374"/>
    <x v="1733"/>
    <b v="0"/>
    <n v="0"/>
    <b v="0"/>
    <s v="music/faith"/>
    <n v="0"/>
    <e v="#DIV/0!"/>
    <x v="4"/>
  </r>
  <r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</r>
  <r>
    <x v="2"/>
    <s v="US"/>
    <s v="USD"/>
    <n v="1470598345"/>
    <d v="2016-08-07T19:32:25"/>
    <n v="1468006345"/>
    <x v="1735"/>
    <b v="0"/>
    <n v="2"/>
    <b v="0"/>
    <s v="music/faith"/>
    <n v="11"/>
    <n v="55"/>
    <x v="4"/>
  </r>
  <r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</r>
  <r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</r>
  <r>
    <x v="2"/>
    <s v="US"/>
    <s v="USD"/>
    <n v="1412283542"/>
    <d v="2014-10-02T20:59:02"/>
    <n v="1409691542"/>
    <x v="1738"/>
    <b v="0"/>
    <n v="1"/>
    <b v="0"/>
    <s v="music/faith"/>
    <n v="0.4"/>
    <n v="20"/>
    <x v="4"/>
  </r>
  <r>
    <x v="2"/>
    <s v="US"/>
    <s v="USD"/>
    <n v="1462391932"/>
    <d v="2016-05-04T19:58:52"/>
    <n v="1457297932"/>
    <x v="1739"/>
    <b v="0"/>
    <n v="1"/>
    <b v="0"/>
    <s v="music/faith"/>
    <n v="0.1"/>
    <n v="1"/>
    <x v="4"/>
  </r>
  <r>
    <x v="2"/>
    <s v="US"/>
    <s v="USD"/>
    <n v="1437075422"/>
    <d v="2015-07-16T19:37:02"/>
    <n v="1434483422"/>
    <x v="1740"/>
    <b v="0"/>
    <n v="0"/>
    <b v="0"/>
    <s v="music/faith"/>
    <n v="0"/>
    <e v="#DIV/0!"/>
    <x v="4"/>
  </r>
  <r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</r>
  <r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</r>
  <r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</r>
  <r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</r>
  <r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</r>
  <r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</r>
  <r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</r>
  <r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</r>
  <r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</r>
  <r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</r>
  <r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</r>
  <r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</r>
  <r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</r>
  <r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</r>
  <r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</r>
  <r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</r>
  <r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</r>
  <r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</r>
  <r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</r>
  <r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</r>
  <r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</r>
  <r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</r>
  <r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</r>
  <r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</r>
  <r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</r>
  <r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</r>
  <r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</r>
  <r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</r>
  <r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</r>
  <r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</r>
  <r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</r>
  <r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</r>
  <r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</r>
  <r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</r>
  <r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</r>
  <r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</r>
  <r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</r>
  <r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</r>
  <r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</r>
  <r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</r>
  <r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</r>
  <r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</r>
  <r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</r>
  <r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</r>
  <r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</r>
  <r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</r>
  <r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</r>
  <r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</r>
  <r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</r>
  <r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</r>
  <r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</r>
  <r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</r>
  <r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</r>
  <r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</r>
  <r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</r>
  <r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</r>
  <r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</r>
  <r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</r>
  <r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</r>
  <r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</r>
  <r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</r>
  <r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</r>
  <r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</r>
  <r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</r>
  <r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</r>
  <r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</r>
  <r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</r>
  <r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</r>
  <r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</r>
  <r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</r>
  <r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</r>
  <r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</r>
  <r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</r>
  <r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</r>
  <r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</r>
  <r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</r>
  <r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</r>
  <r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</r>
  <r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</r>
  <r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</r>
  <r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</r>
  <r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</r>
  <r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</r>
  <r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</r>
  <r>
    <x v="0"/>
    <s v="US"/>
    <s v="USD"/>
    <n v="1373572903"/>
    <d v="2013-07-11T20:01:43"/>
    <n v="1371585703"/>
    <x v="1825"/>
    <b v="0"/>
    <n v="50"/>
    <b v="1"/>
    <s v="music/rock"/>
    <n v="105.05"/>
    <n v="42.02"/>
    <x v="4"/>
  </r>
  <r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</r>
  <r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</r>
  <r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</r>
  <r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</r>
  <r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</r>
  <r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</r>
  <r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</r>
  <r>
    <x v="0"/>
    <s v="US"/>
    <s v="USD"/>
    <n v="1362211140"/>
    <d v="2013-03-02T07:59:00"/>
    <n v="1359421403"/>
    <x v="1833"/>
    <b v="0"/>
    <n v="25"/>
    <b v="1"/>
    <s v="music/rock"/>
    <n v="262.5"/>
    <n v="42"/>
    <x v="4"/>
  </r>
  <r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</r>
  <r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</r>
  <r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</r>
  <r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</r>
  <r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</r>
  <r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</r>
  <r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</r>
  <r>
    <x v="0"/>
    <s v="US"/>
    <s v="USD"/>
    <n v="1400561940"/>
    <d v="2014-05-20T04:59:00"/>
    <n v="1397679445"/>
    <x v="1841"/>
    <b v="0"/>
    <n v="40"/>
    <b v="1"/>
    <s v="music/rock"/>
    <n v="101.75"/>
    <n v="50.875"/>
    <x v="4"/>
  </r>
  <r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</r>
  <r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</r>
  <r>
    <x v="0"/>
    <s v="US"/>
    <s v="USD"/>
    <n v="1307761200"/>
    <d v="2011-06-11T03:00:00"/>
    <n v="1304464914"/>
    <x v="1844"/>
    <b v="0"/>
    <n v="20"/>
    <b v="1"/>
    <s v="music/rock"/>
    <n v="101.4"/>
    <n v="76.05"/>
    <x v="4"/>
  </r>
  <r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</r>
  <r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</r>
  <r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</r>
  <r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</r>
  <r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</r>
  <r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</r>
  <r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</r>
  <r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</r>
  <r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</r>
  <r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</r>
  <r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</r>
  <r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</r>
  <r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</r>
  <r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</r>
  <r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</r>
  <r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</r>
  <r>
    <x v="2"/>
    <s v="GB"/>
    <s v="GBP"/>
    <n v="1422256341"/>
    <d v="2015-01-26T07:12:21"/>
    <n v="1419664341"/>
    <x v="1861"/>
    <b v="0"/>
    <n v="0"/>
    <b v="0"/>
    <s v="games/mobile games"/>
    <n v="0"/>
    <e v="#DIV/0!"/>
    <x v="6"/>
  </r>
  <r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</r>
  <r>
    <x v="2"/>
    <s v="US"/>
    <s v="USD"/>
    <n v="1402600085"/>
    <d v="2014-06-12T19:08:05"/>
    <n v="1400008085"/>
    <x v="1863"/>
    <b v="0"/>
    <n v="2"/>
    <b v="0"/>
    <s v="games/mobile games"/>
    <n v="0.4"/>
    <n v="5"/>
    <x v="6"/>
  </r>
  <r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</r>
  <r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</r>
  <r>
    <x v="2"/>
    <s v="US"/>
    <s v="USD"/>
    <n v="1488340800"/>
    <d v="2017-03-01T04:00:00"/>
    <n v="1483768497"/>
    <x v="1866"/>
    <b v="0"/>
    <n v="2"/>
    <b v="0"/>
    <s v="games/mobile games"/>
    <n v="0.5"/>
    <n v="62.5"/>
    <x v="6"/>
  </r>
  <r>
    <x v="2"/>
    <s v="US"/>
    <s v="USD"/>
    <n v="1478383912"/>
    <d v="2016-11-05T22:11:52"/>
    <n v="1475791912"/>
    <x v="1867"/>
    <b v="0"/>
    <n v="1"/>
    <b v="0"/>
    <s v="games/mobile games"/>
    <n v="0.05"/>
    <n v="10"/>
    <x v="6"/>
  </r>
  <r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</r>
  <r>
    <x v="2"/>
    <s v="US"/>
    <s v="USD"/>
    <n v="1483488249"/>
    <d v="2017-01-04T00:04:09"/>
    <n v="1480896249"/>
    <x v="1869"/>
    <b v="0"/>
    <n v="0"/>
    <b v="0"/>
    <s v="games/mobile games"/>
    <n v="0"/>
    <e v="#DIV/0!"/>
    <x v="6"/>
  </r>
  <r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</r>
  <r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</r>
  <r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</r>
  <r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</r>
  <r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</r>
  <r>
    <x v="2"/>
    <s v="US"/>
    <s v="USD"/>
    <n v="1470519308"/>
    <d v="2016-08-06T21:35:08"/>
    <n v="1465335308"/>
    <x v="1875"/>
    <b v="0"/>
    <n v="3"/>
    <b v="0"/>
    <s v="games/mobile games"/>
    <n v="0.51"/>
    <n v="17"/>
    <x v="6"/>
  </r>
  <r>
    <x v="2"/>
    <s v="AU"/>
    <s v="AUD"/>
    <n v="1402901405"/>
    <d v="2014-06-16T06:50:05"/>
    <n v="1400309405"/>
    <x v="1876"/>
    <b v="0"/>
    <n v="0"/>
    <b v="0"/>
    <s v="games/mobile games"/>
    <n v="0"/>
    <e v="#DIV/0!"/>
    <x v="6"/>
  </r>
  <r>
    <x v="2"/>
    <s v="US"/>
    <s v="USD"/>
    <n v="1425170525"/>
    <d v="2015-03-01T00:42:05"/>
    <n v="1422664925"/>
    <x v="1877"/>
    <b v="0"/>
    <n v="0"/>
    <b v="0"/>
    <s v="games/mobile games"/>
    <n v="0"/>
    <e v="#DIV/0!"/>
    <x v="6"/>
  </r>
  <r>
    <x v="2"/>
    <s v="AU"/>
    <s v="AUD"/>
    <n v="1402618355"/>
    <d v="2014-06-13T00:12:35"/>
    <n v="1400026355"/>
    <x v="1878"/>
    <b v="0"/>
    <n v="0"/>
    <b v="0"/>
    <s v="games/mobile games"/>
    <n v="0"/>
    <e v="#DIV/0!"/>
    <x v="6"/>
  </r>
  <r>
    <x v="2"/>
    <s v="ES"/>
    <s v="EUR"/>
    <n v="1457966129"/>
    <d v="2016-03-14T14:35:29"/>
    <n v="1455377729"/>
    <x v="1879"/>
    <b v="0"/>
    <n v="2"/>
    <b v="0"/>
    <s v="games/mobile games"/>
    <n v="0.12"/>
    <n v="3"/>
    <x v="6"/>
  </r>
  <r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</r>
  <r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</r>
  <r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</r>
  <r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</r>
  <r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</r>
  <r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</r>
  <r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</r>
  <r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</r>
  <r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</r>
  <r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</r>
  <r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</r>
  <r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</r>
  <r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</r>
  <r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</r>
  <r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</r>
  <r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</r>
  <r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</r>
  <r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</r>
  <r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</r>
  <r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</r>
  <r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</r>
  <r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</r>
  <r>
    <x v="2"/>
    <s v="NL"/>
    <s v="EUR"/>
    <n v="1425495447"/>
    <d v="2015-03-04T18:57:27"/>
    <n v="1422903447"/>
    <x v="1902"/>
    <b v="0"/>
    <n v="3"/>
    <b v="0"/>
    <s v="technology/gadgets"/>
    <n v="1.2"/>
    <n v="4"/>
    <x v="2"/>
  </r>
  <r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</r>
  <r>
    <x v="2"/>
    <s v="US"/>
    <s v="USD"/>
    <n v="1451752021"/>
    <d v="2016-01-02T16:27:01"/>
    <n v="1447864021"/>
    <x v="1904"/>
    <b v="0"/>
    <n v="2"/>
    <b v="0"/>
    <s v="technology/gadgets"/>
    <n v="0.1"/>
    <n v="25"/>
    <x v="2"/>
  </r>
  <r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</r>
  <r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</r>
  <r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</r>
  <r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</r>
  <r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</r>
  <r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</r>
  <r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</r>
  <r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</r>
  <r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</r>
  <r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</r>
  <r>
    <x v="2"/>
    <s v="US"/>
    <s v="USD"/>
    <n v="1409620222"/>
    <d v="2014-09-02T01:10:22"/>
    <n v="1407892222"/>
    <x v="1915"/>
    <b v="0"/>
    <n v="4"/>
    <b v="0"/>
    <s v="technology/gadgets"/>
    <n v="1.6"/>
    <n v="2"/>
    <x v="2"/>
  </r>
  <r>
    <x v="2"/>
    <s v="US"/>
    <s v="USD"/>
    <n v="1478542375"/>
    <d v="2016-11-07T18:12:55"/>
    <n v="1476378775"/>
    <x v="1916"/>
    <b v="0"/>
    <n v="6"/>
    <b v="0"/>
    <s v="technology/gadgets"/>
    <n v="0.51"/>
    <n v="17"/>
    <x v="2"/>
  </r>
  <r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</r>
  <r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</r>
  <r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</r>
  <r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</r>
  <r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</r>
  <r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</r>
  <r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</r>
  <r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</r>
  <r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</r>
  <r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</r>
  <r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</r>
  <r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</r>
  <r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</r>
  <r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</r>
  <r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</r>
  <r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</r>
  <r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</r>
  <r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</r>
  <r>
    <x v="0"/>
    <s v="US"/>
    <s v="USD"/>
    <n v="1403326740"/>
    <d v="2014-06-21T04:59:00"/>
    <n v="1400106171"/>
    <x v="1935"/>
    <b v="0"/>
    <n v="50"/>
    <b v="1"/>
    <s v="music/indie rock"/>
    <n v="108.4"/>
    <n v="54.2"/>
    <x v="4"/>
  </r>
  <r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</r>
  <r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</r>
  <r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</r>
  <r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</r>
  <r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</r>
  <r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</r>
  <r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</r>
  <r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</r>
  <r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</r>
  <r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</r>
  <r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</r>
  <r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</r>
  <r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</r>
  <r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</r>
  <r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</r>
  <r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</r>
  <r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</r>
  <r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</r>
  <r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</r>
  <r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</r>
  <r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</r>
  <r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</r>
  <r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</r>
  <r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</r>
  <r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</r>
  <r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</r>
  <r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</r>
  <r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</r>
  <r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</r>
  <r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</r>
  <r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</r>
  <r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</r>
  <r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</r>
  <r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</r>
  <r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</r>
  <r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</r>
  <r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</r>
  <r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</r>
  <r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</r>
  <r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</r>
  <r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</r>
  <r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</r>
  <r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</r>
  <r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</r>
  <r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</r>
  <r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</r>
  <r>
    <x v="2"/>
    <s v="HK"/>
    <s v="HKD"/>
    <n v="1480863887"/>
    <d v="2016-12-04T15:04:47"/>
    <n v="1478268287"/>
    <x v="1982"/>
    <b v="0"/>
    <n v="0"/>
    <b v="0"/>
    <s v="photography/people"/>
    <n v="0"/>
    <e v="#DIV/0!"/>
    <x v="8"/>
  </r>
  <r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</r>
  <r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</r>
  <r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</r>
  <r>
    <x v="2"/>
    <s v="GB"/>
    <s v="GBP"/>
    <n v="1457947483"/>
    <d v="2016-03-14T09:24:43"/>
    <n v="1455359083"/>
    <x v="1986"/>
    <b v="0"/>
    <n v="1"/>
    <b v="0"/>
    <s v="photography/people"/>
    <n v="0.05"/>
    <n v="1"/>
    <x v="8"/>
  </r>
  <r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</r>
  <r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</r>
  <r>
    <x v="2"/>
    <s v="US"/>
    <s v="USD"/>
    <n v="1481473208"/>
    <d v="2016-12-11T16:20:08"/>
    <n v="1478881208"/>
    <x v="1989"/>
    <b v="0"/>
    <n v="1"/>
    <b v="0"/>
    <s v="photography/people"/>
    <n v="1"/>
    <n v="50"/>
    <x v="8"/>
  </r>
  <r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</r>
  <r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</r>
  <r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</r>
  <r>
    <x v="2"/>
    <s v="GB"/>
    <s v="GBP"/>
    <n v="1450706837"/>
    <d v="2015-12-21T14:07:17"/>
    <n v="1448114837"/>
    <x v="1993"/>
    <b v="0"/>
    <n v="0"/>
    <b v="0"/>
    <s v="photography/people"/>
    <n v="0"/>
    <e v="#DIV/0!"/>
    <x v="8"/>
  </r>
  <r>
    <x v="2"/>
    <s v="US"/>
    <s v="USD"/>
    <n v="1481072942"/>
    <d v="2016-12-07T01:09:02"/>
    <n v="1475885342"/>
    <x v="1994"/>
    <b v="0"/>
    <n v="0"/>
    <b v="0"/>
    <s v="photography/people"/>
    <n v="0"/>
    <e v="#DIV/0!"/>
    <x v="8"/>
  </r>
  <r>
    <x v="2"/>
    <s v="CA"/>
    <s v="CAD"/>
    <n v="1437082736"/>
    <d v="2015-07-16T21:38:56"/>
    <n v="1435354736"/>
    <x v="1995"/>
    <b v="0"/>
    <n v="3"/>
    <b v="0"/>
    <s v="photography/people"/>
    <n v="7.8"/>
    <n v="26"/>
    <x v="8"/>
  </r>
  <r>
    <x v="2"/>
    <s v="US"/>
    <s v="USD"/>
    <n v="1405021211"/>
    <d v="2014-07-10T19:40:11"/>
    <n v="1402429211"/>
    <x v="1996"/>
    <b v="0"/>
    <n v="0"/>
    <b v="0"/>
    <s v="photography/people"/>
    <n v="0"/>
    <e v="#DIV/0!"/>
    <x v="8"/>
  </r>
  <r>
    <x v="2"/>
    <s v="US"/>
    <s v="USD"/>
    <n v="1409091612"/>
    <d v="2014-08-26T22:20:12"/>
    <n v="1406499612"/>
    <x v="1997"/>
    <b v="0"/>
    <n v="0"/>
    <b v="0"/>
    <s v="photography/people"/>
    <n v="0"/>
    <e v="#DIV/0!"/>
    <x v="8"/>
  </r>
  <r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</r>
  <r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</r>
  <r>
    <x v="2"/>
    <s v="CA"/>
    <s v="CAD"/>
    <n v="1452120613"/>
    <d v="2016-01-06T22:50:13"/>
    <n v="1449528613"/>
    <x v="2000"/>
    <b v="0"/>
    <n v="25"/>
    <b v="0"/>
    <s v="photography/people"/>
    <n v="12.5"/>
    <n v="25"/>
    <x v="8"/>
  </r>
  <r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</r>
  <r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</r>
  <r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</r>
  <r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</r>
  <r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</r>
  <r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</r>
  <r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</r>
  <r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</r>
  <r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</r>
  <r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</r>
  <r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</r>
  <r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</r>
  <r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</r>
  <r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</r>
  <r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</r>
  <r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</r>
  <r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</r>
  <r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</r>
  <r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</r>
  <r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</r>
  <r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</r>
  <r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</r>
  <r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</r>
  <r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</r>
  <r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</r>
  <r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</r>
  <r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</r>
  <r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</r>
  <r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</r>
  <r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</r>
  <r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</r>
  <r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</r>
  <r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</r>
  <r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</r>
  <r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</r>
  <r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</r>
  <r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</r>
  <r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</r>
  <r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</r>
  <r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</r>
  <r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</r>
  <r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</r>
  <r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</r>
  <r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</r>
  <r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</r>
  <r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</r>
  <r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</r>
  <r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</r>
  <r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</r>
  <r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</r>
  <r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</r>
  <r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</r>
  <r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</r>
  <r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</r>
  <r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</r>
  <r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</r>
  <r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</r>
  <r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</r>
  <r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</r>
  <r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</r>
  <r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</r>
  <r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</r>
  <r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</r>
  <r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</r>
  <r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</r>
  <r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</r>
  <r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</r>
  <r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</r>
  <r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</r>
  <r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</r>
  <r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</r>
  <r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</r>
  <r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</r>
  <r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</r>
  <r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</r>
  <r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</r>
  <r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</r>
  <r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</r>
  <r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</r>
  <r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</r>
  <r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</r>
  <r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</r>
  <r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</r>
  <r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</r>
  <r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</r>
  <r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</r>
  <r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</r>
  <r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</r>
  <r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</r>
  <r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</r>
  <r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</r>
  <r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</r>
  <r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</r>
  <r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</r>
  <r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</r>
  <r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</r>
  <r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</r>
  <r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</r>
  <r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</r>
  <r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</r>
  <r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</r>
  <r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</r>
  <r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</r>
  <r>
    <x v="0"/>
    <s v="US"/>
    <s v="USD"/>
    <n v="1369958400"/>
    <d v="2013-05-31T00:00:00"/>
    <n v="1367286434"/>
    <x v="2104"/>
    <b v="0"/>
    <n v="37"/>
    <b v="1"/>
    <s v="music/indie rock"/>
    <n v="129.5"/>
    <n v="28"/>
    <x v="4"/>
  </r>
  <r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</r>
  <r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</r>
  <r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</r>
  <r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</r>
  <r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</r>
  <r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</r>
  <r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</r>
  <r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</r>
  <r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</r>
  <r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</r>
  <r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</r>
  <r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</r>
  <r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</r>
  <r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</r>
  <r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</r>
  <r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</r>
  <r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</r>
  <r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</r>
  <r>
    <x v="2"/>
    <s v="US"/>
    <s v="USD"/>
    <n v="1268636340"/>
    <d v="2010-03-15T06:59:00"/>
    <n v="1263982307"/>
    <x v="2123"/>
    <b v="0"/>
    <n v="5"/>
    <b v="0"/>
    <s v="games/video games"/>
    <n v="10"/>
    <n v="10"/>
    <x v="6"/>
  </r>
  <r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</r>
  <r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</r>
  <r>
    <x v="2"/>
    <s v="US"/>
    <s v="USD"/>
    <n v="1418080887"/>
    <d v="2014-12-08T23:21:27"/>
    <n v="1415488887"/>
    <x v="2126"/>
    <b v="0"/>
    <n v="2"/>
    <b v="0"/>
    <s v="games/video games"/>
    <n v="0.05"/>
    <n v="5"/>
    <x v="6"/>
  </r>
  <r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</r>
  <r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</r>
  <r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</r>
  <r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</r>
  <r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</r>
  <r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</r>
  <r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</r>
  <r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</r>
  <r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</r>
  <r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</r>
  <r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</r>
  <r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</r>
  <r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</r>
  <r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</r>
  <r>
    <x v="2"/>
    <s v="US"/>
    <s v="USD"/>
    <n v="1415947159"/>
    <d v="2014-11-14T06:39:19"/>
    <n v="1413351559"/>
    <x v="2141"/>
    <b v="0"/>
    <n v="0"/>
    <b v="0"/>
    <s v="games/video games"/>
    <n v="0"/>
    <e v="#DIV/0!"/>
    <x v="6"/>
  </r>
  <r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</r>
  <r>
    <x v="2"/>
    <s v="US"/>
    <s v="USD"/>
    <n v="1279738800"/>
    <d v="2010-07-21T19:00:00"/>
    <n v="1275599812"/>
    <x v="2143"/>
    <b v="0"/>
    <n v="5"/>
    <b v="0"/>
    <s v="games/video games"/>
    <n v="11.25"/>
    <n v="45"/>
    <x v="6"/>
  </r>
  <r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</r>
  <r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</r>
  <r>
    <x v="2"/>
    <s v="US"/>
    <s v="USD"/>
    <n v="1455207510"/>
    <d v="2016-02-11T16:18:30"/>
    <n v="1453997910"/>
    <x v="2146"/>
    <b v="0"/>
    <n v="1"/>
    <b v="0"/>
    <s v="games/video games"/>
    <n v="0.02"/>
    <n v="1"/>
    <x v="6"/>
  </r>
  <r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</r>
  <r>
    <x v="2"/>
    <s v="GB"/>
    <s v="GBP"/>
    <n v="1427992582"/>
    <d v="2015-04-02T16:36:22"/>
    <n v="1425404182"/>
    <x v="2148"/>
    <b v="0"/>
    <n v="2"/>
    <b v="0"/>
    <s v="games/video games"/>
    <n v="2"/>
    <n v="1"/>
    <x v="6"/>
  </r>
  <r>
    <x v="2"/>
    <s v="US"/>
    <s v="USD"/>
    <n v="1280534400"/>
    <d v="2010-07-31T00:00:00"/>
    <n v="1277512556"/>
    <x v="2149"/>
    <b v="0"/>
    <n v="0"/>
    <b v="0"/>
    <s v="games/video games"/>
    <n v="0"/>
    <e v="#DIV/0!"/>
    <x v="6"/>
  </r>
  <r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</r>
  <r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</r>
  <r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</r>
  <r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</r>
  <r>
    <x v="2"/>
    <s v="US"/>
    <s v="USD"/>
    <n v="1390921827"/>
    <d v="2014-01-28T15:10:27"/>
    <n v="1389193827"/>
    <x v="2154"/>
    <b v="0"/>
    <n v="2"/>
    <b v="0"/>
    <s v="games/video games"/>
    <n v="0.8"/>
    <n v="1"/>
    <x v="6"/>
  </r>
  <r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</r>
  <r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</r>
  <r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</r>
  <r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</r>
  <r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</r>
  <r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</r>
  <r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</r>
  <r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</r>
  <r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</r>
  <r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</r>
  <r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</r>
  <r>
    <x v="0"/>
    <s v="US"/>
    <s v="USD"/>
    <n v="1417813618"/>
    <d v="2014-12-05T21:06:58"/>
    <n v="1413922018"/>
    <x v="2166"/>
    <b v="0"/>
    <n v="32"/>
    <b v="1"/>
    <s v="music/rock"/>
    <n v="146.6"/>
    <n v="91.625"/>
    <x v="4"/>
  </r>
  <r>
    <x v="0"/>
    <s v="US"/>
    <s v="USD"/>
    <n v="1347672937"/>
    <d v="2012-09-15T01:35:37"/>
    <n v="1346463337"/>
    <x v="2167"/>
    <b v="0"/>
    <n v="8"/>
    <b v="1"/>
    <s v="music/rock"/>
    <n v="120"/>
    <n v="22.5"/>
    <x v="4"/>
  </r>
  <r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</r>
  <r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</r>
  <r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</r>
  <r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</r>
  <r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</r>
  <r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</r>
  <r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</r>
  <r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</r>
  <r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</r>
  <r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</r>
  <r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</r>
  <r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</r>
  <r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</r>
  <r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</r>
  <r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</r>
  <r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</r>
  <r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</r>
  <r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</r>
  <r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</r>
  <r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</r>
  <r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</r>
  <r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</r>
  <r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</r>
  <r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</r>
  <r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</r>
  <r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</r>
  <r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</r>
  <r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</r>
  <r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</r>
  <r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</r>
  <r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</r>
  <r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</r>
  <r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</r>
  <r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</r>
  <r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</r>
  <r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</r>
  <r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</r>
  <r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</r>
  <r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</r>
  <r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</r>
  <r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</r>
  <r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</r>
  <r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</r>
  <r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</r>
  <r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</r>
  <r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</r>
  <r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</r>
  <r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</r>
  <r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</r>
  <r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</r>
  <r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</r>
  <r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</r>
  <r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</r>
  <r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</r>
  <r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</r>
  <r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</r>
  <r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</r>
  <r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</r>
  <r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</r>
  <r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</r>
  <r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</r>
  <r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</r>
  <r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</r>
  <r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</r>
  <r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</r>
  <r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</r>
  <r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</r>
  <r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</r>
  <r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</r>
  <r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</r>
  <r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</r>
  <r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</r>
  <r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</r>
  <r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</r>
  <r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</r>
  <r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</r>
  <r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</r>
  <r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</r>
  <r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</r>
  <r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</r>
  <r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</r>
  <r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</r>
  <r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</r>
  <r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</r>
  <r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</r>
  <r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</r>
  <r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</r>
  <r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</r>
  <r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</r>
  <r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</r>
  <r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</r>
  <r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</r>
  <r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</r>
  <r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</r>
  <r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</r>
  <r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</r>
  <r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</r>
  <r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</r>
  <r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</r>
  <r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</r>
  <r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</r>
  <r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</r>
  <r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</r>
  <r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</r>
  <r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</r>
  <r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</r>
  <r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</r>
  <r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</r>
  <r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</r>
  <r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</r>
  <r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</r>
  <r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</r>
  <r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</r>
  <r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</r>
  <r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</r>
  <r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</r>
  <r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</r>
  <r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</r>
  <r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</r>
  <r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</r>
  <r>
    <x v="0"/>
    <s v="US"/>
    <s v="USD"/>
    <n v="1340733600"/>
    <d v="2012-06-26T18:00:00"/>
    <n v="1339098689"/>
    <x v="2288"/>
    <b v="0"/>
    <n v="25"/>
    <b v="1"/>
    <s v="music/rock"/>
    <n v="100.1"/>
    <n v="40.04"/>
    <x v="4"/>
  </r>
  <r>
    <x v="0"/>
    <s v="US"/>
    <s v="USD"/>
    <n v="1386372120"/>
    <d v="2013-12-06T23:22:00"/>
    <n v="1382659060"/>
    <x v="2289"/>
    <b v="0"/>
    <n v="25"/>
    <b v="1"/>
    <s v="music/rock"/>
    <n v="107.4"/>
    <n v="64.44"/>
    <x v="4"/>
  </r>
  <r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</r>
  <r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</r>
  <r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</r>
  <r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</r>
  <r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</r>
  <r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</r>
  <r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</r>
  <r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</r>
  <r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</r>
  <r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</r>
  <r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</r>
  <r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</r>
  <r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</r>
  <r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</r>
  <r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</r>
  <r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</r>
  <r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</r>
  <r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</r>
  <r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</r>
  <r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</r>
  <r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</r>
  <r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</r>
  <r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</r>
  <r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</r>
  <r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</r>
  <r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</r>
  <r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</r>
  <r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</r>
  <r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</r>
  <r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</r>
  <r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</r>
  <r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</r>
  <r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</r>
  <r>
    <x v="3"/>
    <s v="US"/>
    <s v="USD"/>
    <n v="1490033247"/>
    <d v="2017-03-20T18:07:27"/>
    <n v="1489428447"/>
    <x v="2323"/>
    <b v="0"/>
    <n v="4"/>
    <b v="0"/>
    <s v="food/small batch"/>
    <n v="48"/>
    <n v="30"/>
    <x v="7"/>
  </r>
  <r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</r>
  <r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</r>
  <r>
    <x v="3"/>
    <s v="US"/>
    <s v="USD"/>
    <n v="1493571600"/>
    <d v="2017-04-30T17:00:00"/>
    <n v="1489106948"/>
    <x v="2326"/>
    <b v="0"/>
    <n v="1"/>
    <b v="0"/>
    <s v="food/small batch"/>
    <n v="0.72"/>
    <n v="108"/>
    <x v="7"/>
  </r>
  <r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</r>
  <r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</r>
  <r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</r>
  <r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</r>
  <r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</r>
  <r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</r>
  <r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</r>
  <r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</r>
  <r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</r>
  <r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</r>
  <r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</r>
  <r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</r>
  <r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</r>
  <r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</r>
  <r>
    <x v="1"/>
    <s v="US"/>
    <s v="USD"/>
    <n v="1436729504"/>
    <d v="2015-07-12T19:31:44"/>
    <n v="1434137504"/>
    <x v="2341"/>
    <b v="0"/>
    <n v="0"/>
    <b v="0"/>
    <s v="technology/web"/>
    <n v="0"/>
    <e v="#DIV/0!"/>
    <x v="2"/>
  </r>
  <r>
    <x v="1"/>
    <s v="US"/>
    <s v="USD"/>
    <n v="1412571600"/>
    <d v="2014-10-06T05:00:00"/>
    <n v="1410799870"/>
    <x v="2342"/>
    <b v="0"/>
    <n v="0"/>
    <b v="0"/>
    <s v="technology/web"/>
    <n v="0"/>
    <e v="#DIV/0!"/>
    <x v="2"/>
  </r>
  <r>
    <x v="1"/>
    <s v="US"/>
    <s v="USD"/>
    <n v="1452282420"/>
    <d v="2016-01-08T19:47:00"/>
    <n v="1447962505"/>
    <x v="2343"/>
    <b v="0"/>
    <n v="1"/>
    <b v="0"/>
    <s v="technology/web"/>
    <n v="3"/>
    <n v="300"/>
    <x v="2"/>
  </r>
  <r>
    <x v="1"/>
    <s v="CA"/>
    <s v="CAD"/>
    <n v="1466789269"/>
    <d v="2016-06-24T17:27:49"/>
    <n v="1464197269"/>
    <x v="2344"/>
    <b v="0"/>
    <n v="1"/>
    <b v="0"/>
    <s v="technology/web"/>
    <n v="0.1"/>
    <n v="1"/>
    <x v="2"/>
  </r>
  <r>
    <x v="1"/>
    <s v="US"/>
    <s v="USD"/>
    <n v="1427845140"/>
    <d v="2015-03-31T23:39:00"/>
    <n v="1424822556"/>
    <x v="2345"/>
    <b v="0"/>
    <n v="0"/>
    <b v="0"/>
    <s v="technology/web"/>
    <n v="0"/>
    <e v="#DIV/0!"/>
    <x v="2"/>
  </r>
  <r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</r>
  <r>
    <x v="1"/>
    <s v="US"/>
    <s v="USD"/>
    <n v="1472135676"/>
    <d v="2016-08-25T14:34:36"/>
    <n v="1469543676"/>
    <x v="2347"/>
    <b v="0"/>
    <n v="1"/>
    <b v="0"/>
    <s v="technology/web"/>
    <n v="1.5"/>
    <n v="15"/>
    <x v="2"/>
  </r>
  <r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</r>
  <r>
    <x v="1"/>
    <s v="SE"/>
    <s v="SEK"/>
    <n v="1439318228"/>
    <d v="2015-08-11T18:37:08"/>
    <n v="1436812628"/>
    <x v="2349"/>
    <b v="0"/>
    <n v="0"/>
    <b v="0"/>
    <s v="technology/web"/>
    <n v="0"/>
    <e v="#DIV/0!"/>
    <x v="2"/>
  </r>
  <r>
    <x v="1"/>
    <s v="IE"/>
    <s v="EUR"/>
    <n v="1483474370"/>
    <d v="2017-01-03T20:12:50"/>
    <n v="1480882370"/>
    <x v="2350"/>
    <b v="0"/>
    <n v="0"/>
    <b v="0"/>
    <s v="technology/web"/>
    <n v="0"/>
    <e v="#DIV/0!"/>
    <x v="2"/>
  </r>
  <r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</r>
  <r>
    <x v="1"/>
    <s v="US"/>
    <s v="USD"/>
    <n v="1433603552"/>
    <d v="2015-06-06T15:12:32"/>
    <n v="1428419552"/>
    <x v="2352"/>
    <b v="0"/>
    <n v="0"/>
    <b v="0"/>
    <s v="technology/web"/>
    <n v="0"/>
    <e v="#DIV/0!"/>
    <x v="2"/>
  </r>
  <r>
    <x v="1"/>
    <s v="US"/>
    <s v="USD"/>
    <n v="1429632822"/>
    <d v="2015-04-21T16:13:42"/>
    <n v="1428596022"/>
    <x v="2353"/>
    <b v="0"/>
    <n v="0"/>
    <b v="0"/>
    <s v="technology/web"/>
    <n v="0"/>
    <e v="#DIV/0!"/>
    <x v="2"/>
  </r>
  <r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</r>
  <r>
    <x v="1"/>
    <s v="AU"/>
    <s v="AUD"/>
    <n v="1430604136"/>
    <d v="2015-05-02T22:02:16"/>
    <n v="1428012136"/>
    <x v="2355"/>
    <b v="0"/>
    <n v="2"/>
    <b v="0"/>
    <s v="technology/web"/>
    <n v="0.6875"/>
    <n v="27.5"/>
    <x v="2"/>
  </r>
  <r>
    <x v="1"/>
    <s v="NL"/>
    <s v="EUR"/>
    <n v="1433530104"/>
    <d v="2015-06-05T18:48:24"/>
    <n v="1430938104"/>
    <x v="2356"/>
    <b v="0"/>
    <n v="0"/>
    <b v="0"/>
    <s v="technology/web"/>
    <n v="0"/>
    <e v="#DIV/0!"/>
    <x v="2"/>
  </r>
  <r>
    <x v="1"/>
    <s v="GB"/>
    <s v="GBP"/>
    <n v="1445093578"/>
    <d v="2015-10-17T14:52:58"/>
    <n v="1442501578"/>
    <x v="2357"/>
    <b v="0"/>
    <n v="0"/>
    <b v="0"/>
    <s v="technology/web"/>
    <n v="0"/>
    <e v="#DIV/0!"/>
    <x v="2"/>
  </r>
  <r>
    <x v="1"/>
    <s v="GB"/>
    <s v="GBP"/>
    <n v="1422664740"/>
    <d v="2015-01-31T00:39:00"/>
    <n v="1417818036"/>
    <x v="2358"/>
    <b v="0"/>
    <n v="0"/>
    <b v="0"/>
    <s v="technology/web"/>
    <n v="0"/>
    <e v="#DIV/0!"/>
    <x v="2"/>
  </r>
  <r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</r>
  <r>
    <x v="1"/>
    <s v="CA"/>
    <s v="CAD"/>
    <n v="1454864280"/>
    <d v="2016-02-07T16:58:00"/>
    <n v="1452272280"/>
    <x v="2360"/>
    <b v="0"/>
    <n v="1"/>
    <b v="0"/>
    <s v="technology/web"/>
    <n v="0.04"/>
    <n v="2"/>
    <x v="2"/>
  </r>
  <r>
    <x v="1"/>
    <s v="CA"/>
    <s v="CAD"/>
    <n v="1462053600"/>
    <d v="2016-04-30T22:00:00"/>
    <n v="1459975008"/>
    <x v="2361"/>
    <b v="0"/>
    <n v="0"/>
    <b v="0"/>
    <s v="technology/web"/>
    <n v="0"/>
    <e v="#DIV/0!"/>
    <x v="2"/>
  </r>
  <r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</r>
  <r>
    <x v="1"/>
    <s v="US"/>
    <s v="USD"/>
    <n v="1451348200"/>
    <d v="2015-12-29T00:16:40"/>
    <n v="1447460200"/>
    <x v="2363"/>
    <b v="0"/>
    <n v="0"/>
    <b v="0"/>
    <s v="technology/web"/>
    <n v="0"/>
    <e v="#DIV/0!"/>
    <x v="2"/>
  </r>
  <r>
    <x v="1"/>
    <s v="US"/>
    <s v="USD"/>
    <n v="1445898356"/>
    <d v="2015-10-26T22:25:56"/>
    <n v="1441146356"/>
    <x v="2364"/>
    <b v="0"/>
    <n v="0"/>
    <b v="0"/>
    <s v="technology/web"/>
    <n v="0"/>
    <e v="#DIV/0!"/>
    <x v="2"/>
  </r>
  <r>
    <x v="1"/>
    <s v="IT"/>
    <s v="EUR"/>
    <n v="1453071600"/>
    <d v="2016-01-17T23:00:00"/>
    <n v="1449596425"/>
    <x v="2365"/>
    <b v="0"/>
    <n v="0"/>
    <b v="0"/>
    <s v="technology/web"/>
    <n v="0"/>
    <e v="#DIV/0!"/>
    <x v="2"/>
  </r>
  <r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</r>
  <r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</r>
  <r>
    <x v="1"/>
    <s v="US"/>
    <s v="USD"/>
    <n v="1429028365"/>
    <d v="2015-04-14T16:19:25"/>
    <n v="1425143965"/>
    <x v="2368"/>
    <b v="0"/>
    <n v="2"/>
    <b v="0"/>
    <s v="technology/web"/>
    <n v="0.25"/>
    <n v="50"/>
    <x v="2"/>
  </r>
  <r>
    <x v="1"/>
    <s v="US"/>
    <s v="USD"/>
    <n v="1455132611"/>
    <d v="2016-02-10T19:30:11"/>
    <n v="1452540611"/>
    <x v="2369"/>
    <b v="0"/>
    <n v="0"/>
    <b v="0"/>
    <s v="technology/web"/>
    <n v="0"/>
    <e v="#DIV/0!"/>
    <x v="2"/>
  </r>
  <r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</r>
  <r>
    <x v="1"/>
    <s v="US"/>
    <s v="USD"/>
    <n v="1435257596"/>
    <d v="2015-06-25T18:39:56"/>
    <n v="1432665596"/>
    <x v="2371"/>
    <b v="0"/>
    <n v="0"/>
    <b v="0"/>
    <s v="technology/web"/>
    <n v="0"/>
    <e v="#DIV/0!"/>
    <x v="2"/>
  </r>
  <r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</r>
  <r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</r>
  <r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</r>
  <r>
    <x v="1"/>
    <s v="US"/>
    <s v="USD"/>
    <n v="1473451437"/>
    <d v="2016-09-09T20:03:57"/>
    <n v="1470859437"/>
    <x v="2375"/>
    <b v="0"/>
    <n v="0"/>
    <b v="0"/>
    <s v="technology/web"/>
    <n v="0"/>
    <e v="#DIV/0!"/>
    <x v="2"/>
  </r>
  <r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</r>
  <r>
    <x v="1"/>
    <s v="CA"/>
    <s v="CAD"/>
    <n v="1480110783"/>
    <d v="2016-11-25T21:53:03"/>
    <n v="1477515183"/>
    <x v="2377"/>
    <b v="0"/>
    <n v="0"/>
    <b v="0"/>
    <s v="technology/web"/>
    <n v="0"/>
    <e v="#DIV/0!"/>
    <x v="2"/>
  </r>
  <r>
    <x v="1"/>
    <s v="US"/>
    <s v="USD"/>
    <n v="1440548330"/>
    <d v="2015-08-26T00:18:50"/>
    <n v="1438042730"/>
    <x v="2378"/>
    <b v="0"/>
    <n v="0"/>
    <b v="0"/>
    <s v="technology/web"/>
    <n v="0"/>
    <e v="#DIV/0!"/>
    <x v="2"/>
  </r>
  <r>
    <x v="1"/>
    <s v="US"/>
    <s v="USD"/>
    <n v="1444004616"/>
    <d v="2015-10-05T00:23:36"/>
    <n v="1440116616"/>
    <x v="2379"/>
    <b v="0"/>
    <n v="0"/>
    <b v="0"/>
    <s v="technology/web"/>
    <n v="0"/>
    <e v="#DIV/0!"/>
    <x v="2"/>
  </r>
  <r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</r>
  <r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</r>
  <r>
    <x v="1"/>
    <s v="US"/>
    <s v="USD"/>
    <n v="1438662603"/>
    <d v="2015-08-04T04:30:03"/>
    <n v="1436502603"/>
    <x v="2382"/>
    <b v="0"/>
    <n v="2"/>
    <b v="0"/>
    <s v="technology/web"/>
    <n v="2.5"/>
    <n v="37.5"/>
    <x v="2"/>
  </r>
  <r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</r>
  <r>
    <x v="1"/>
    <s v="US"/>
    <s v="USD"/>
    <n v="1415932643"/>
    <d v="2014-11-14T02:37:23"/>
    <n v="1413337043"/>
    <x v="2384"/>
    <b v="0"/>
    <n v="8"/>
    <b v="0"/>
    <s v="technology/web"/>
    <n v="0.8"/>
    <n v="1"/>
    <x v="2"/>
  </r>
  <r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</r>
  <r>
    <x v="1"/>
    <s v="CA"/>
    <s v="CAD"/>
    <n v="1420920424"/>
    <d v="2015-01-10T20:07:04"/>
    <n v="1415736424"/>
    <x v="2386"/>
    <b v="0"/>
    <n v="0"/>
    <b v="0"/>
    <s v="technology/web"/>
    <n v="0"/>
    <e v="#DIV/0!"/>
    <x v="2"/>
  </r>
  <r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</r>
  <r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</r>
  <r>
    <x v="1"/>
    <s v="FR"/>
    <s v="EUR"/>
    <n v="1437861540"/>
    <d v="2015-07-25T21:59:00"/>
    <n v="1435160452"/>
    <x v="2389"/>
    <b v="0"/>
    <n v="1"/>
    <b v="0"/>
    <s v="technology/web"/>
    <n v="0.1875"/>
    <n v="30"/>
    <x v="2"/>
  </r>
  <r>
    <x v="1"/>
    <s v="AU"/>
    <s v="AUD"/>
    <n v="1420352264"/>
    <d v="2015-01-04T06:17:44"/>
    <n v="1416896264"/>
    <x v="2390"/>
    <b v="0"/>
    <n v="0"/>
    <b v="0"/>
    <s v="technology/web"/>
    <n v="0"/>
    <e v="#DIV/0!"/>
    <x v="2"/>
  </r>
  <r>
    <x v="1"/>
    <s v="US"/>
    <s v="USD"/>
    <n v="1427825044"/>
    <d v="2015-03-31T18:04:04"/>
    <n v="1425236644"/>
    <x v="2391"/>
    <b v="0"/>
    <n v="1"/>
    <b v="0"/>
    <s v="technology/web"/>
    <n v="0.125"/>
    <n v="25"/>
    <x v="2"/>
  </r>
  <r>
    <x v="1"/>
    <s v="US"/>
    <s v="USD"/>
    <n v="1446087223"/>
    <d v="2015-10-29T02:53:43"/>
    <n v="1443495223"/>
    <x v="2392"/>
    <b v="0"/>
    <n v="0"/>
    <b v="0"/>
    <s v="technology/web"/>
    <n v="0"/>
    <e v="#DIV/0!"/>
    <x v="2"/>
  </r>
  <r>
    <x v="1"/>
    <s v="US"/>
    <s v="USD"/>
    <n v="1439048017"/>
    <d v="2015-08-08T15:33:37"/>
    <n v="1436456017"/>
    <x v="2393"/>
    <b v="0"/>
    <n v="1"/>
    <b v="0"/>
    <s v="technology/web"/>
    <n v="0.05"/>
    <n v="50"/>
    <x v="2"/>
  </r>
  <r>
    <x v="1"/>
    <s v="IE"/>
    <s v="EUR"/>
    <n v="1424940093"/>
    <d v="2015-02-26T08:41:33"/>
    <n v="1422348093"/>
    <x v="2394"/>
    <b v="0"/>
    <n v="2"/>
    <b v="0"/>
    <s v="technology/web"/>
    <n v="0.06"/>
    <n v="1.5"/>
    <x v="2"/>
  </r>
  <r>
    <x v="1"/>
    <s v="US"/>
    <s v="USD"/>
    <n v="1484038620"/>
    <d v="2017-01-10T08:57:00"/>
    <n v="1481597687"/>
    <x v="2395"/>
    <b v="0"/>
    <n v="0"/>
    <b v="0"/>
    <s v="technology/web"/>
    <n v="0"/>
    <e v="#DIV/0!"/>
    <x v="2"/>
  </r>
  <r>
    <x v="1"/>
    <s v="CH"/>
    <s v="CHF"/>
    <n v="1444940558"/>
    <d v="2015-10-15T20:22:38"/>
    <n v="1442348558"/>
    <x v="2396"/>
    <b v="0"/>
    <n v="1"/>
    <b v="0"/>
    <s v="technology/web"/>
    <n v="0.2"/>
    <n v="10"/>
    <x v="2"/>
  </r>
  <r>
    <x v="1"/>
    <s v="US"/>
    <s v="USD"/>
    <n v="1420233256"/>
    <d v="2015-01-02T21:14:16"/>
    <n v="1417641256"/>
    <x v="2397"/>
    <b v="0"/>
    <n v="0"/>
    <b v="0"/>
    <s v="technology/web"/>
    <n v="0"/>
    <e v="#DIV/0!"/>
    <x v="2"/>
  </r>
  <r>
    <x v="1"/>
    <s v="US"/>
    <s v="USD"/>
    <n v="1435874384"/>
    <d v="2015-07-02T21:59:44"/>
    <n v="1433282384"/>
    <x v="2398"/>
    <b v="0"/>
    <n v="0"/>
    <b v="0"/>
    <s v="technology/web"/>
    <n v="0"/>
    <e v="#DIV/0!"/>
    <x v="2"/>
  </r>
  <r>
    <x v="1"/>
    <s v="SE"/>
    <s v="SEK"/>
    <n v="1418934506"/>
    <d v="2014-12-18T20:28:26"/>
    <n v="1415910506"/>
    <x v="2399"/>
    <b v="0"/>
    <n v="0"/>
    <b v="0"/>
    <s v="technology/web"/>
    <n v="0"/>
    <e v="#DIV/0!"/>
    <x v="2"/>
  </r>
  <r>
    <x v="1"/>
    <s v="AU"/>
    <s v="AUD"/>
    <n v="1460615164"/>
    <d v="2016-04-14T06:26:04"/>
    <n v="1458023164"/>
    <x v="2400"/>
    <b v="0"/>
    <n v="0"/>
    <b v="0"/>
    <s v="technology/web"/>
    <n v="0"/>
    <e v="#DIV/0!"/>
    <x v="2"/>
  </r>
  <r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</r>
  <r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</r>
  <r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</r>
  <r>
    <x v="2"/>
    <s v="US"/>
    <s v="USD"/>
    <n v="1451782607"/>
    <d v="2016-01-03T00:56:47"/>
    <n v="1449190607"/>
    <x v="2404"/>
    <b v="0"/>
    <n v="0"/>
    <b v="0"/>
    <s v="food/food trucks"/>
    <n v="0"/>
    <e v="#DIV/0!"/>
    <x v="7"/>
  </r>
  <r>
    <x v="2"/>
    <s v="US"/>
    <s v="USD"/>
    <n v="1472911375"/>
    <d v="2016-09-03T14:02:55"/>
    <n v="1471096975"/>
    <x v="2405"/>
    <b v="0"/>
    <n v="20"/>
    <b v="0"/>
    <s v="food/food trucks"/>
    <n v="22.52"/>
    <n v="56.3"/>
    <x v="7"/>
  </r>
  <r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</r>
  <r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</r>
  <r>
    <x v="2"/>
    <s v="US"/>
    <s v="USD"/>
    <n v="1415247757"/>
    <d v="2014-11-06T04:22:37"/>
    <n v="1412652157"/>
    <x v="2408"/>
    <b v="0"/>
    <n v="2"/>
    <b v="0"/>
    <s v="food/food trucks"/>
    <n v="0.2"/>
    <n v="15"/>
    <x v="7"/>
  </r>
  <r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</r>
  <r>
    <x v="2"/>
    <s v="AU"/>
    <s v="AUD"/>
    <n v="1441619275"/>
    <d v="2015-09-07T09:47:55"/>
    <n v="1439027275"/>
    <x v="2410"/>
    <b v="0"/>
    <n v="0"/>
    <b v="0"/>
    <s v="food/food trucks"/>
    <n v="0"/>
    <e v="#DIV/0!"/>
    <x v="7"/>
  </r>
  <r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</r>
  <r>
    <x v="2"/>
    <s v="FR"/>
    <s v="EUR"/>
    <n v="1480185673"/>
    <d v="2016-11-26T18:41:13"/>
    <n v="1476294073"/>
    <x v="2412"/>
    <b v="0"/>
    <n v="0"/>
    <b v="0"/>
    <s v="food/food trucks"/>
    <n v="0"/>
    <e v="#DIV/0!"/>
    <x v="7"/>
  </r>
  <r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</r>
  <r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</r>
  <r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</r>
  <r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</r>
  <r>
    <x v="2"/>
    <s v="US"/>
    <s v="USD"/>
    <n v="1407705187"/>
    <d v="2014-08-10T21:13:07"/>
    <n v="1405113187"/>
    <x v="2417"/>
    <b v="0"/>
    <n v="0"/>
    <b v="0"/>
    <s v="food/food trucks"/>
    <n v="0"/>
    <e v="#DIV/0!"/>
    <x v="7"/>
  </r>
  <r>
    <x v="2"/>
    <s v="US"/>
    <s v="USD"/>
    <n v="1427225644"/>
    <d v="2015-03-24T19:34:04"/>
    <n v="1422045244"/>
    <x v="2418"/>
    <b v="0"/>
    <n v="5"/>
    <b v="0"/>
    <s v="food/food trucks"/>
    <n v="0.02"/>
    <n v="1"/>
    <x v="7"/>
  </r>
  <r>
    <x v="2"/>
    <s v="US"/>
    <s v="USD"/>
    <n v="1424281389"/>
    <d v="2015-02-18T17:43:09"/>
    <n v="1419097389"/>
    <x v="2419"/>
    <b v="0"/>
    <n v="0"/>
    <b v="0"/>
    <s v="food/food trucks"/>
    <n v="0"/>
    <e v="#DIV/0!"/>
    <x v="7"/>
  </r>
  <r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</r>
  <r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</r>
  <r>
    <x v="2"/>
    <s v="US"/>
    <s v="USD"/>
    <n v="1426091036"/>
    <d v="2015-03-11T16:23:56"/>
    <n v="1423502636"/>
    <x v="2422"/>
    <b v="0"/>
    <n v="1"/>
    <b v="0"/>
    <s v="food/food trucks"/>
    <n v="0.2"/>
    <n v="1"/>
    <x v="7"/>
  </r>
  <r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</r>
  <r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</r>
  <r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</r>
  <r>
    <x v="2"/>
    <s v="US"/>
    <s v="USD"/>
    <n v="1439006692"/>
    <d v="2015-08-08T04:04:52"/>
    <n v="1433822692"/>
    <x v="2426"/>
    <b v="0"/>
    <n v="0"/>
    <b v="0"/>
    <s v="food/food trucks"/>
    <n v="0"/>
    <e v="#DIV/0!"/>
    <x v="7"/>
  </r>
  <r>
    <x v="2"/>
    <s v="US"/>
    <s v="USD"/>
    <n v="1458715133"/>
    <d v="2016-03-23T06:38:53"/>
    <n v="1455262733"/>
    <x v="2427"/>
    <b v="0"/>
    <n v="1"/>
    <b v="0"/>
    <s v="food/food trucks"/>
    <n v="2E-3"/>
    <n v="1"/>
    <x v="7"/>
  </r>
  <r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</r>
  <r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</r>
  <r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</r>
  <r>
    <x v="2"/>
    <s v="US"/>
    <s v="USD"/>
    <n v="1467080613"/>
    <d v="2016-06-28T02:23:33"/>
    <n v="1461896613"/>
    <x v="2431"/>
    <b v="0"/>
    <n v="2"/>
    <b v="0"/>
    <s v="food/food trucks"/>
    <n v="2E-3"/>
    <n v="1"/>
    <x v="7"/>
  </r>
  <r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</r>
  <r>
    <x v="2"/>
    <s v="US"/>
    <s v="USD"/>
    <n v="1456608943"/>
    <d v="2016-02-27T21:35:43"/>
    <n v="1454016943"/>
    <x v="2433"/>
    <b v="0"/>
    <n v="0"/>
    <b v="0"/>
    <s v="food/food trucks"/>
    <n v="0"/>
    <e v="#DIV/0!"/>
    <x v="7"/>
  </r>
  <r>
    <x v="2"/>
    <s v="US"/>
    <s v="USD"/>
    <n v="1438662474"/>
    <d v="2015-08-04T04:27:54"/>
    <n v="1435206474"/>
    <x v="2434"/>
    <b v="0"/>
    <n v="2"/>
    <b v="0"/>
    <s v="food/food trucks"/>
    <n v="0.13"/>
    <n v="13"/>
    <x v="7"/>
  </r>
  <r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</r>
  <r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</r>
  <r>
    <x v="2"/>
    <s v="US"/>
    <s v="USD"/>
    <n v="1426615200"/>
    <d v="2015-03-17T18:00:00"/>
    <n v="1422400188"/>
    <x v="2437"/>
    <b v="0"/>
    <n v="0"/>
    <b v="0"/>
    <s v="food/food trucks"/>
    <n v="0"/>
    <e v="#DIV/0!"/>
    <x v="7"/>
  </r>
  <r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</r>
  <r>
    <x v="2"/>
    <s v="US"/>
    <s v="USD"/>
    <n v="1445197129"/>
    <d v="2015-10-18T19:38:49"/>
    <n v="1442605129"/>
    <x v="2439"/>
    <b v="0"/>
    <n v="0"/>
    <b v="0"/>
    <s v="food/food trucks"/>
    <n v="0"/>
    <e v="#DIV/0!"/>
    <x v="7"/>
  </r>
  <r>
    <x v="2"/>
    <s v="BE"/>
    <s v="EUR"/>
    <n v="1455399313"/>
    <d v="2016-02-13T21:35:13"/>
    <n v="1452807313"/>
    <x v="2440"/>
    <b v="0"/>
    <n v="2"/>
    <b v="0"/>
    <s v="food/food trucks"/>
    <n v="0.2"/>
    <n v="5"/>
    <x v="7"/>
  </r>
  <r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</r>
  <r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</r>
  <r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</r>
  <r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</r>
  <r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</r>
  <r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</r>
  <r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</r>
  <r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</r>
  <r>
    <x v="0"/>
    <s v="US"/>
    <s v="USD"/>
    <n v="1417321515"/>
    <d v="2014-11-30T04:25:15"/>
    <n v="1414725915"/>
    <x v="2449"/>
    <b v="0"/>
    <n v="120"/>
    <b v="1"/>
    <s v="food/small batch"/>
    <n v="108"/>
    <n v="90"/>
    <x v="7"/>
  </r>
  <r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</r>
  <r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</r>
  <r>
    <x v="0"/>
    <s v="US"/>
    <s v="USD"/>
    <n v="1451430000"/>
    <d v="2015-12-29T23:00:00"/>
    <n v="1448914500"/>
    <x v="2452"/>
    <b v="0"/>
    <n v="15"/>
    <b v="1"/>
    <s v="food/small batch"/>
    <n v="133.5"/>
    <n v="53.4"/>
    <x v="7"/>
  </r>
  <r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</r>
  <r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</r>
  <r>
    <x v="0"/>
    <s v="US"/>
    <s v="USD"/>
    <n v="1461177950"/>
    <d v="2016-04-20T18:45:50"/>
    <n v="1458758750"/>
    <x v="2455"/>
    <b v="0"/>
    <n v="16"/>
    <b v="1"/>
    <s v="food/small batch"/>
    <n v="182"/>
    <n v="34.125"/>
    <x v="7"/>
  </r>
  <r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</r>
  <r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</r>
  <r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</r>
  <r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</r>
  <r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</r>
  <r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</r>
  <r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</r>
  <r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</r>
  <r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</r>
  <r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</r>
  <r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</r>
  <r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</r>
  <r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</r>
  <r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</r>
  <r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</r>
  <r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</r>
  <r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</r>
  <r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</r>
  <r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</r>
  <r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</r>
  <r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</r>
  <r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</r>
  <r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</r>
  <r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</r>
  <r>
    <x v="0"/>
    <s v="US"/>
    <s v="USD"/>
    <n v="1444516084"/>
    <d v="2015-10-10T22:28:04"/>
    <n v="1439332084"/>
    <x v="2480"/>
    <b v="0"/>
    <n v="8"/>
    <b v="1"/>
    <s v="music/indie rock"/>
    <n v="100"/>
    <n v="250"/>
    <x v="4"/>
  </r>
  <r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</r>
  <r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</r>
  <r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</r>
  <r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</r>
  <r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</r>
  <r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</r>
  <r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</r>
  <r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</r>
  <r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</r>
  <r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</r>
  <r>
    <x v="0"/>
    <s v="US"/>
    <s v="USD"/>
    <n v="1295142660"/>
    <d v="2011-01-16T01:51:00"/>
    <n v="1293739714"/>
    <x v="2491"/>
    <b v="0"/>
    <n v="10"/>
    <b v="1"/>
    <s v="music/indie rock"/>
    <n v="103.2"/>
    <n v="51.6"/>
    <x v="4"/>
  </r>
  <r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</r>
  <r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</r>
  <r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</r>
  <r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</r>
  <r>
    <x v="0"/>
    <s v="US"/>
    <s v="USD"/>
    <n v="1364597692"/>
    <d v="2013-03-29T22:54:52"/>
    <n v="1361577292"/>
    <x v="2496"/>
    <b v="0"/>
    <n v="10"/>
    <b v="1"/>
    <s v="music/indie rock"/>
    <n v="100"/>
    <n v="600"/>
    <x v="4"/>
  </r>
  <r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</r>
  <r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</r>
  <r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</r>
  <r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</r>
  <r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</r>
  <r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</r>
  <r>
    <x v="2"/>
    <s v="US"/>
    <s v="USD"/>
    <n v="1465333560"/>
    <d v="2016-06-07T21:06:00"/>
    <n v="1462743308"/>
    <x v="2503"/>
    <b v="0"/>
    <n v="0"/>
    <b v="0"/>
    <s v="food/restaurants"/>
    <n v="0"/>
    <e v="#DIV/0!"/>
    <x v="7"/>
  </r>
  <r>
    <x v="2"/>
    <s v="US"/>
    <s v="USD"/>
    <n v="1416014534"/>
    <d v="2014-11-15T01:22:14"/>
    <n v="1413418934"/>
    <x v="2504"/>
    <b v="0"/>
    <n v="0"/>
    <b v="0"/>
    <s v="food/restaurants"/>
    <n v="0"/>
    <e v="#DIV/0!"/>
    <x v="7"/>
  </r>
  <r>
    <x v="2"/>
    <s v="US"/>
    <s v="USD"/>
    <n v="1426292416"/>
    <d v="2015-03-14T00:20:16"/>
    <n v="1423704016"/>
    <x v="2505"/>
    <b v="0"/>
    <n v="0"/>
    <b v="0"/>
    <s v="food/restaurants"/>
    <n v="0"/>
    <e v="#DIV/0!"/>
    <x v="7"/>
  </r>
  <r>
    <x v="2"/>
    <s v="GB"/>
    <s v="GBP"/>
    <n v="1443906000"/>
    <d v="2015-10-03T21:00:00"/>
    <n v="1441955269"/>
    <x v="2506"/>
    <b v="0"/>
    <n v="2"/>
    <b v="0"/>
    <s v="food/restaurants"/>
    <n v="0.6"/>
    <n v="15"/>
    <x v="7"/>
  </r>
  <r>
    <x v="2"/>
    <s v="US"/>
    <s v="USD"/>
    <n v="1431308704"/>
    <d v="2015-05-11T01:45:04"/>
    <n v="1428716704"/>
    <x v="2507"/>
    <b v="0"/>
    <n v="0"/>
    <b v="0"/>
    <s v="food/restaurants"/>
    <n v="0"/>
    <e v="#DIV/0!"/>
    <x v="7"/>
  </r>
  <r>
    <x v="2"/>
    <s v="US"/>
    <s v="USD"/>
    <n v="1408056634"/>
    <d v="2014-08-14T22:50:34"/>
    <n v="1405464634"/>
    <x v="2508"/>
    <b v="0"/>
    <n v="0"/>
    <b v="0"/>
    <s v="food/restaurants"/>
    <n v="0"/>
    <e v="#DIV/0!"/>
    <x v="7"/>
  </r>
  <r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</r>
  <r>
    <x v="2"/>
    <s v="US"/>
    <s v="USD"/>
    <n v="1431647772"/>
    <d v="2015-05-14T23:56:12"/>
    <n v="1426463772"/>
    <x v="2510"/>
    <b v="0"/>
    <n v="2"/>
    <b v="0"/>
    <s v="food/restaurants"/>
    <n v="0.15"/>
    <n v="37.5"/>
    <x v="7"/>
  </r>
  <r>
    <x v="2"/>
    <s v="GB"/>
    <s v="GBP"/>
    <n v="1454323413"/>
    <d v="2016-02-01T10:43:33"/>
    <n v="1451731413"/>
    <x v="2511"/>
    <b v="0"/>
    <n v="0"/>
    <b v="0"/>
    <s v="food/restaurants"/>
    <n v="0"/>
    <e v="#DIV/0!"/>
    <x v="7"/>
  </r>
  <r>
    <x v="2"/>
    <s v="US"/>
    <s v="USD"/>
    <n v="1418504561"/>
    <d v="2014-12-13T21:02:41"/>
    <n v="1417208561"/>
    <x v="2512"/>
    <b v="0"/>
    <n v="0"/>
    <b v="0"/>
    <s v="food/restaurants"/>
    <n v="0"/>
    <e v="#DIV/0!"/>
    <x v="7"/>
  </r>
  <r>
    <x v="2"/>
    <s v="DE"/>
    <s v="EUR"/>
    <n v="1488067789"/>
    <d v="2017-02-26T00:09:49"/>
    <n v="1482883789"/>
    <x v="2513"/>
    <b v="0"/>
    <n v="0"/>
    <b v="0"/>
    <s v="food/restaurants"/>
    <n v="0"/>
    <e v="#DIV/0!"/>
    <x v="7"/>
  </r>
  <r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</r>
  <r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</r>
  <r>
    <x v="2"/>
    <s v="US"/>
    <s v="USD"/>
    <n v="1417279252"/>
    <d v="2014-11-29T16:40:52"/>
    <n v="1414683652"/>
    <x v="2516"/>
    <b v="0"/>
    <n v="0"/>
    <b v="0"/>
    <s v="food/restaurants"/>
    <n v="0"/>
    <e v="#DIV/0!"/>
    <x v="7"/>
  </r>
  <r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</r>
  <r>
    <x v="2"/>
    <s v="US"/>
    <s v="USD"/>
    <n v="1415899228"/>
    <d v="2014-11-13T17:20:28"/>
    <n v="1413303628"/>
    <x v="2518"/>
    <b v="0"/>
    <n v="0"/>
    <b v="0"/>
    <s v="food/restaurants"/>
    <n v="0"/>
    <e v="#DIV/0!"/>
    <x v="7"/>
  </r>
  <r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</r>
  <r>
    <x v="2"/>
    <s v="US"/>
    <s v="USD"/>
    <n v="1476559260"/>
    <d v="2016-10-15T19:21:00"/>
    <n v="1472567085"/>
    <x v="2520"/>
    <b v="0"/>
    <n v="0"/>
    <b v="0"/>
    <s v="food/restaurants"/>
    <n v="0"/>
    <e v="#DIV/0!"/>
    <x v="7"/>
  </r>
  <r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</r>
  <r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</r>
  <r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</r>
  <r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</r>
  <r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</r>
  <r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</r>
  <r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</r>
  <r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</r>
  <r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</r>
  <r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</r>
  <r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</r>
  <r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</r>
  <r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</r>
  <r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</r>
  <r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</r>
  <r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</r>
  <r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</r>
  <r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</r>
  <r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</r>
  <r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</r>
  <r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</r>
  <r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</r>
  <r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</r>
  <r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</r>
  <r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</r>
  <r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</r>
  <r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</r>
  <r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</r>
  <r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</r>
  <r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</r>
  <r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</r>
  <r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</r>
  <r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</r>
  <r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</r>
  <r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</r>
  <r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</r>
  <r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</r>
  <r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</r>
  <r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</r>
  <r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</r>
  <r>
    <x v="1"/>
    <s v="CA"/>
    <s v="CAD"/>
    <n v="1444740089"/>
    <d v="2015-10-13T12:41:29"/>
    <n v="1442148089"/>
    <x v="2561"/>
    <b v="0"/>
    <n v="0"/>
    <b v="0"/>
    <s v="food/food trucks"/>
    <n v="0"/>
    <e v="#DIV/0!"/>
    <x v="7"/>
  </r>
  <r>
    <x v="1"/>
    <s v="DE"/>
    <s v="EUR"/>
    <n v="1476189339"/>
    <d v="2016-10-11T12:35:39"/>
    <n v="1471005339"/>
    <x v="2562"/>
    <b v="0"/>
    <n v="3"/>
    <b v="0"/>
    <s v="food/food trucks"/>
    <n v="0.75"/>
    <n v="25"/>
    <x v="7"/>
  </r>
  <r>
    <x v="1"/>
    <s v="US"/>
    <s v="USD"/>
    <n v="1438226451"/>
    <d v="2015-07-30T03:20:51"/>
    <n v="1433042451"/>
    <x v="2563"/>
    <b v="0"/>
    <n v="0"/>
    <b v="0"/>
    <s v="food/food trucks"/>
    <n v="0"/>
    <e v="#DIV/0!"/>
    <x v="7"/>
  </r>
  <r>
    <x v="1"/>
    <s v="CA"/>
    <s v="CAD"/>
    <n v="1406854699"/>
    <d v="2014-08-01T00:58:19"/>
    <n v="1404262699"/>
    <x v="2564"/>
    <b v="0"/>
    <n v="0"/>
    <b v="0"/>
    <s v="food/food trucks"/>
    <n v="0"/>
    <e v="#DIV/0!"/>
    <x v="7"/>
  </r>
  <r>
    <x v="1"/>
    <s v="US"/>
    <s v="USD"/>
    <n v="1462827000"/>
    <d v="2016-05-09T20:50:00"/>
    <n v="1457710589"/>
    <x v="2565"/>
    <b v="0"/>
    <n v="1"/>
    <b v="0"/>
    <s v="food/food trucks"/>
    <n v="1"/>
    <n v="100"/>
    <x v="7"/>
  </r>
  <r>
    <x v="1"/>
    <s v="US"/>
    <s v="USD"/>
    <n v="1408663948"/>
    <d v="2014-08-21T23:32:28"/>
    <n v="1406071948"/>
    <x v="2566"/>
    <b v="0"/>
    <n v="0"/>
    <b v="0"/>
    <s v="food/food trucks"/>
    <n v="0"/>
    <e v="#DIV/0!"/>
    <x v="7"/>
  </r>
  <r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</r>
  <r>
    <x v="1"/>
    <s v="GB"/>
    <s v="GBP"/>
    <n v="1472745594"/>
    <d v="2016-09-01T15:59:54"/>
    <n v="1470153594"/>
    <x v="2568"/>
    <b v="0"/>
    <n v="1"/>
    <b v="0"/>
    <s v="food/food trucks"/>
    <n v="0.5"/>
    <n v="50"/>
    <x v="7"/>
  </r>
  <r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</r>
  <r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</r>
  <r>
    <x v="1"/>
    <s v="AU"/>
    <s v="AUD"/>
    <n v="1463645521"/>
    <d v="2016-05-19T08:12:01"/>
    <n v="1458461521"/>
    <x v="2571"/>
    <b v="0"/>
    <n v="4"/>
    <b v="0"/>
    <s v="food/food trucks"/>
    <n v="0.25"/>
    <n v="62.5"/>
    <x v="7"/>
  </r>
  <r>
    <x v="1"/>
    <s v="US"/>
    <s v="USD"/>
    <n v="1428893517"/>
    <d v="2015-04-13T02:51:57"/>
    <n v="1426301517"/>
    <x v="2572"/>
    <b v="0"/>
    <n v="0"/>
    <b v="0"/>
    <s v="food/food trucks"/>
    <n v="0"/>
    <e v="#DIV/0!"/>
    <x v="7"/>
  </r>
  <r>
    <x v="1"/>
    <s v="US"/>
    <s v="USD"/>
    <n v="1408803149"/>
    <d v="2014-08-23T14:12:29"/>
    <n v="1404915149"/>
    <x v="2573"/>
    <b v="0"/>
    <n v="0"/>
    <b v="0"/>
    <s v="food/food trucks"/>
    <n v="0"/>
    <e v="#DIV/0!"/>
    <x v="7"/>
  </r>
  <r>
    <x v="1"/>
    <s v="US"/>
    <s v="USD"/>
    <n v="1463600945"/>
    <d v="2016-05-18T19:49:05"/>
    <n v="1461786545"/>
    <x v="2574"/>
    <b v="0"/>
    <n v="0"/>
    <b v="0"/>
    <s v="food/food trucks"/>
    <n v="0"/>
    <e v="#DIV/0!"/>
    <x v="7"/>
  </r>
  <r>
    <x v="1"/>
    <s v="US"/>
    <s v="USD"/>
    <n v="1421030194"/>
    <d v="2015-01-12T02:36:34"/>
    <n v="1418438194"/>
    <x v="2575"/>
    <b v="0"/>
    <n v="0"/>
    <b v="0"/>
    <s v="food/food trucks"/>
    <n v="0"/>
    <e v="#DIV/0!"/>
    <x v="7"/>
  </r>
  <r>
    <x v="1"/>
    <s v="US"/>
    <s v="USD"/>
    <n v="1428707647"/>
    <d v="2015-04-10T23:14:07"/>
    <n v="1424823247"/>
    <x v="2576"/>
    <b v="0"/>
    <n v="0"/>
    <b v="0"/>
    <s v="food/food trucks"/>
    <n v="0"/>
    <e v="#DIV/0!"/>
    <x v="7"/>
  </r>
  <r>
    <x v="1"/>
    <s v="US"/>
    <s v="USD"/>
    <n v="1407181297"/>
    <d v="2014-08-04T19:41:37"/>
    <n v="1405021297"/>
    <x v="2577"/>
    <b v="0"/>
    <n v="0"/>
    <b v="0"/>
    <s v="food/food trucks"/>
    <n v="0"/>
    <e v="#DIV/0!"/>
    <x v="7"/>
  </r>
  <r>
    <x v="1"/>
    <s v="US"/>
    <s v="USD"/>
    <n v="1444410000"/>
    <d v="2015-10-09T17:00:00"/>
    <n v="1440203579"/>
    <x v="2578"/>
    <b v="0"/>
    <n v="0"/>
    <b v="0"/>
    <s v="food/food trucks"/>
    <n v="0"/>
    <e v="#DIV/0!"/>
    <x v="7"/>
  </r>
  <r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</r>
  <r>
    <x v="1"/>
    <s v="US"/>
    <s v="USD"/>
    <n v="1431745200"/>
    <d v="2015-05-16T03:00:00"/>
    <n v="1429170603"/>
    <x v="2580"/>
    <b v="0"/>
    <n v="2"/>
    <b v="0"/>
    <s v="food/food trucks"/>
    <n v="0.6"/>
    <n v="25.5"/>
    <x v="7"/>
  </r>
  <r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</r>
  <r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</r>
  <r>
    <x v="2"/>
    <s v="US"/>
    <s v="USD"/>
    <n v="1426526880"/>
    <d v="2015-03-16T17:28:00"/>
    <n v="1421346480"/>
    <x v="2583"/>
    <b v="0"/>
    <n v="5"/>
    <b v="0"/>
    <s v="food/food trucks"/>
    <n v="0.5"/>
    <n v="1"/>
    <x v="7"/>
  </r>
  <r>
    <x v="2"/>
    <s v="US"/>
    <s v="USD"/>
    <n v="1434341369"/>
    <d v="2015-06-15T04:09:29"/>
    <n v="1431749369"/>
    <x v="2584"/>
    <b v="0"/>
    <n v="0"/>
    <b v="0"/>
    <s v="food/food trucks"/>
    <n v="0"/>
    <e v="#DIV/0!"/>
    <x v="7"/>
  </r>
  <r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</r>
  <r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</r>
  <r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</r>
  <r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</r>
  <r>
    <x v="2"/>
    <s v="DK"/>
    <s v="DKK"/>
    <n v="1458733927"/>
    <d v="2016-03-23T11:52:07"/>
    <n v="1456145527"/>
    <x v="2589"/>
    <b v="0"/>
    <n v="1"/>
    <b v="0"/>
    <s v="food/food trucks"/>
    <n v="0.01"/>
    <n v="5"/>
    <x v="7"/>
  </r>
  <r>
    <x v="2"/>
    <s v="AU"/>
    <s v="AUD"/>
    <n v="1453817297"/>
    <d v="2016-01-26T14:08:17"/>
    <n v="1453212497"/>
    <x v="2590"/>
    <b v="0"/>
    <n v="0"/>
    <b v="0"/>
    <s v="food/food trucks"/>
    <n v="0"/>
    <e v="#DIV/0!"/>
    <x v="7"/>
  </r>
  <r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</r>
  <r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</r>
  <r>
    <x v="2"/>
    <s v="US"/>
    <s v="USD"/>
    <n v="1429993026"/>
    <d v="2015-04-25T20:17:06"/>
    <n v="1427401026"/>
    <x v="2593"/>
    <b v="0"/>
    <n v="0"/>
    <b v="0"/>
    <s v="food/food trucks"/>
    <n v="0"/>
    <e v="#DIV/0!"/>
    <x v="7"/>
  </r>
  <r>
    <x v="2"/>
    <s v="US"/>
    <s v="USD"/>
    <n v="1407453228"/>
    <d v="2014-08-07T23:13:48"/>
    <n v="1404861228"/>
    <x v="2594"/>
    <b v="0"/>
    <n v="1"/>
    <b v="0"/>
    <s v="food/food trucks"/>
    <n v="1.25E-3"/>
    <n v="1"/>
    <x v="7"/>
  </r>
  <r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</r>
  <r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</r>
  <r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</r>
  <r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</r>
  <r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</r>
  <r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</r>
  <r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</r>
  <r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</r>
  <r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</r>
  <r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</r>
  <r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</r>
  <r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</r>
  <r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</r>
  <r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</r>
  <r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</r>
  <r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</r>
  <r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</r>
  <r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</r>
  <r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</r>
  <r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</r>
  <r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</r>
  <r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</r>
  <r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</r>
  <r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</r>
  <r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</r>
  <r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</r>
  <r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</r>
  <r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</r>
  <r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</r>
  <r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</r>
  <r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</r>
  <r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</r>
  <r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</r>
  <r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</r>
  <r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</r>
  <r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</r>
  <r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</r>
  <r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</r>
  <r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</r>
  <r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</r>
  <r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</r>
  <r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</r>
  <r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</r>
  <r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</r>
  <r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</r>
  <r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</r>
  <r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</r>
  <r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</r>
  <r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</r>
  <r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</r>
  <r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</r>
  <r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</r>
  <r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</r>
  <r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</r>
  <r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</r>
  <r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</r>
  <r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</r>
  <r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</r>
  <r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</r>
  <r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</r>
  <r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</r>
  <r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</r>
  <r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</r>
  <r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</r>
  <r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</r>
  <r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</r>
  <r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</r>
  <r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</r>
  <r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</r>
  <r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</r>
  <r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</r>
  <r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</r>
  <r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</r>
  <r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</r>
  <r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</r>
  <r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</r>
  <r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</r>
  <r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</r>
  <r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</r>
  <r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</r>
  <r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</r>
  <r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</r>
  <r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</r>
  <r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</r>
  <r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</r>
  <r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</r>
  <r>
    <x v="2"/>
    <s v="US"/>
    <s v="USD"/>
    <n v="1405027750"/>
    <d v="2014-07-10T21:29:10"/>
    <n v="1402867750"/>
    <x v="2681"/>
    <b v="0"/>
    <n v="2"/>
    <b v="0"/>
    <s v="food/food trucks"/>
    <n v="0.6875"/>
    <n v="27.5"/>
    <x v="7"/>
  </r>
  <r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</r>
  <r>
    <x v="2"/>
    <s v="US"/>
    <s v="USD"/>
    <n v="1425233240"/>
    <d v="2015-03-01T18:07:20"/>
    <n v="1422641240"/>
    <x v="2683"/>
    <b v="0"/>
    <n v="3"/>
    <b v="0"/>
    <s v="food/food trucks"/>
    <n v="0.24"/>
    <n v="12"/>
    <x v="7"/>
  </r>
  <r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</r>
  <r>
    <x v="2"/>
    <s v="US"/>
    <s v="USD"/>
    <n v="1430149330"/>
    <d v="2015-04-27T15:42:10"/>
    <n v="1424968930"/>
    <x v="2685"/>
    <b v="0"/>
    <n v="1"/>
    <b v="0"/>
    <s v="food/food trucks"/>
    <n v="0.02"/>
    <n v="10"/>
    <x v="7"/>
  </r>
  <r>
    <x v="2"/>
    <s v="US"/>
    <s v="USD"/>
    <n v="1412119423"/>
    <d v="2014-09-30T23:23:43"/>
    <n v="1410391423"/>
    <x v="2686"/>
    <b v="0"/>
    <n v="0"/>
    <b v="0"/>
    <s v="food/food trucks"/>
    <n v="0"/>
    <e v="#DIV/0!"/>
    <x v="7"/>
  </r>
  <r>
    <x v="2"/>
    <s v="US"/>
    <s v="USD"/>
    <n v="1435591318"/>
    <d v="2015-06-29T15:21:58"/>
    <n v="1432999318"/>
    <x v="2687"/>
    <b v="0"/>
    <n v="0"/>
    <b v="0"/>
    <s v="food/food trucks"/>
    <n v="0"/>
    <e v="#DIV/0!"/>
    <x v="7"/>
  </r>
  <r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</r>
  <r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</r>
  <r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</r>
  <r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</r>
  <r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</r>
  <r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</r>
  <r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</r>
  <r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</r>
  <r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</r>
  <r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</r>
  <r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</r>
  <r>
    <x v="2"/>
    <s v="CA"/>
    <s v="CAD"/>
    <n v="1407533463"/>
    <d v="2014-08-08T21:31:03"/>
    <n v="1404941463"/>
    <x v="2699"/>
    <b v="0"/>
    <n v="0"/>
    <b v="0"/>
    <s v="food/food trucks"/>
    <n v="0"/>
    <e v="#DIV/0!"/>
    <x v="7"/>
  </r>
  <r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</r>
  <r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</r>
  <r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</r>
  <r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</r>
  <r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</r>
  <r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</r>
  <r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</r>
  <r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</r>
  <r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</r>
  <r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</r>
  <r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</r>
  <r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</r>
  <r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</r>
  <r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</r>
  <r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</r>
  <r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</r>
  <r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</r>
  <r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</r>
  <r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</r>
  <r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</r>
  <r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</r>
  <r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</r>
  <r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</r>
  <r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</r>
  <r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</r>
  <r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</r>
  <r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</r>
  <r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</r>
  <r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</r>
  <r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</r>
  <r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</r>
  <r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</r>
  <r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</r>
  <r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</r>
  <r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</r>
  <r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</r>
  <r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</r>
  <r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</r>
  <r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</r>
  <r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</r>
  <r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</r>
  <r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</r>
  <r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</r>
  <r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</r>
  <r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</r>
  <r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</r>
  <r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</r>
  <r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</r>
  <r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</r>
  <r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</r>
  <r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</r>
  <r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</r>
  <r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</r>
  <r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</r>
  <r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</r>
  <r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</r>
  <r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</r>
  <r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</r>
  <r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</r>
  <r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</r>
  <r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</r>
  <r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</r>
  <r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</r>
  <r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</r>
  <r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</r>
  <r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</r>
  <r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</r>
  <r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</r>
  <r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</r>
  <r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</r>
  <r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</r>
  <r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</r>
  <r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</r>
  <r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</r>
  <r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</r>
  <r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</r>
  <r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</r>
  <r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</r>
  <r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</r>
  <r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</r>
  <r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</r>
  <r>
    <x v="0"/>
    <s v="US"/>
    <s v="USD"/>
    <n v="1423724400"/>
    <d v="2015-02-12T07:00:00"/>
    <n v="1421274954"/>
    <x v="2781"/>
    <b v="0"/>
    <n v="28"/>
    <b v="1"/>
    <s v="theater/plays"/>
    <n v="105.28"/>
    <n v="47"/>
    <x v="1"/>
  </r>
  <r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</r>
  <r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</r>
  <r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</r>
  <r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</r>
  <r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</r>
  <r>
    <x v="0"/>
    <s v="US"/>
    <s v="USD"/>
    <n v="1405658752"/>
    <d v="2014-07-18T04:45:52"/>
    <n v="1403066752"/>
    <x v="2787"/>
    <b v="0"/>
    <n v="38"/>
    <b v="1"/>
    <s v="theater/plays"/>
    <n v="119.7"/>
    <n v="31.5"/>
    <x v="1"/>
  </r>
  <r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</r>
  <r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</r>
  <r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</r>
  <r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</r>
  <r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</r>
  <r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</r>
  <r>
    <x v="0"/>
    <s v="GB"/>
    <s v="GBP"/>
    <n v="1457031600"/>
    <d v="2016-03-03T19:00:00"/>
    <n v="1455640559"/>
    <x v="2794"/>
    <b v="0"/>
    <n v="3"/>
    <b v="1"/>
    <s v="theater/plays"/>
    <n v="150"/>
    <n v="25"/>
    <x v="1"/>
  </r>
  <r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</r>
  <r>
    <x v="0"/>
    <s v="GB"/>
    <s v="GBP"/>
    <n v="1404564028"/>
    <d v="2014-07-05T12:40:28"/>
    <n v="1401972028"/>
    <x v="2796"/>
    <b v="0"/>
    <n v="21"/>
    <b v="1"/>
    <s v="theater/plays"/>
    <n v="115.5"/>
    <n v="44"/>
    <x v="1"/>
  </r>
  <r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</r>
  <r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</r>
  <r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</r>
  <r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</r>
  <r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</r>
  <r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</r>
  <r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</r>
  <r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</r>
  <r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</r>
  <r>
    <x v="0"/>
    <s v="GB"/>
    <s v="GBP"/>
    <n v="1438772400"/>
    <d v="2015-08-05T11:00:00"/>
    <n v="1435645490"/>
    <x v="2806"/>
    <b v="0"/>
    <n v="76"/>
    <b v="1"/>
    <s v="theater/plays"/>
    <n v="112.1"/>
    <n v="44.25"/>
    <x v="1"/>
  </r>
  <r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</r>
  <r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</r>
  <r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</r>
  <r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</r>
  <r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</r>
  <r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</r>
  <r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</r>
  <r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</r>
  <r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</r>
  <r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</r>
  <r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</r>
  <r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</r>
  <r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</r>
  <r>
    <x v="0"/>
    <s v="GB"/>
    <s v="GBP"/>
    <n v="1456444800"/>
    <d v="2016-02-26T00:00:00"/>
    <n v="1454337589"/>
    <x v="2820"/>
    <b v="0"/>
    <n v="20"/>
    <b v="1"/>
    <s v="theater/plays"/>
    <n v="136"/>
    <n v="13.6"/>
    <x v="1"/>
  </r>
  <r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</r>
  <r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</r>
  <r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</r>
  <r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</r>
  <r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</r>
  <r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</r>
  <r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</r>
  <r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</r>
  <r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</r>
  <r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</r>
  <r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</r>
  <r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</r>
  <r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</r>
  <r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</r>
  <r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</r>
  <r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</r>
  <r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</r>
  <r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</r>
  <r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</r>
  <r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</r>
  <r>
    <x v="2"/>
    <s v="GB"/>
    <s v="GBP"/>
    <n v="1450032297"/>
    <d v="2015-12-13T18:44:57"/>
    <n v="1444844697"/>
    <x v="2841"/>
    <b v="0"/>
    <n v="1"/>
    <b v="0"/>
    <s v="theater/plays"/>
    <n v="1"/>
    <n v="10"/>
    <x v="1"/>
  </r>
  <r>
    <x v="2"/>
    <s v="GB"/>
    <s v="GBP"/>
    <n v="1403348400"/>
    <d v="2014-06-21T11:00:00"/>
    <n v="1401058295"/>
    <x v="2842"/>
    <b v="0"/>
    <n v="0"/>
    <b v="0"/>
    <s v="theater/plays"/>
    <n v="0"/>
    <e v="#DIV/0!"/>
    <x v="1"/>
  </r>
  <r>
    <x v="2"/>
    <s v="US"/>
    <s v="USD"/>
    <n v="1465790400"/>
    <d v="2016-06-13T04:00:00"/>
    <n v="1462210950"/>
    <x v="2843"/>
    <b v="0"/>
    <n v="0"/>
    <b v="0"/>
    <s v="theater/plays"/>
    <n v="0"/>
    <e v="#DIV/0!"/>
    <x v="1"/>
  </r>
  <r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</r>
  <r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</r>
  <r>
    <x v="2"/>
    <s v="US"/>
    <s v="USD"/>
    <n v="1432917394"/>
    <d v="2015-05-29T16:36:34"/>
    <n v="1429029394"/>
    <x v="2846"/>
    <b v="0"/>
    <n v="0"/>
    <b v="0"/>
    <s v="theater/plays"/>
    <n v="0"/>
    <e v="#DIV/0!"/>
    <x v="1"/>
  </r>
  <r>
    <x v="2"/>
    <s v="US"/>
    <s v="USD"/>
    <n v="1464031265"/>
    <d v="2016-05-23T19:21:05"/>
    <n v="1458847265"/>
    <x v="2847"/>
    <b v="0"/>
    <n v="0"/>
    <b v="0"/>
    <s v="theater/plays"/>
    <n v="0"/>
    <e v="#DIV/0!"/>
    <x v="1"/>
  </r>
  <r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</r>
  <r>
    <x v="2"/>
    <s v="GB"/>
    <s v="GBP"/>
    <n v="1461406600"/>
    <d v="2016-04-23T10:16:40"/>
    <n v="1458814600"/>
    <x v="2849"/>
    <b v="0"/>
    <n v="1"/>
    <b v="0"/>
    <s v="theater/plays"/>
    <n v="1"/>
    <n v="5"/>
    <x v="1"/>
  </r>
  <r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</r>
  <r>
    <x v="2"/>
    <s v="IE"/>
    <s v="EUR"/>
    <n v="1454109420"/>
    <d v="2016-01-29T23:17:00"/>
    <n v="1453334629"/>
    <x v="2851"/>
    <b v="0"/>
    <n v="0"/>
    <b v="0"/>
    <s v="theater/plays"/>
    <n v="0"/>
    <e v="#DIV/0!"/>
    <x v="1"/>
  </r>
  <r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</r>
  <r>
    <x v="2"/>
    <s v="CA"/>
    <s v="CAD"/>
    <n v="1410669297"/>
    <d v="2014-09-14T04:34:57"/>
    <n v="1405485297"/>
    <x v="2853"/>
    <b v="0"/>
    <n v="0"/>
    <b v="0"/>
    <s v="theater/plays"/>
    <n v="0"/>
    <e v="#DIV/0!"/>
    <x v="1"/>
  </r>
  <r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</r>
  <r>
    <x v="2"/>
    <s v="US"/>
    <s v="USD"/>
    <n v="1454110440"/>
    <d v="2016-01-29T23:34:00"/>
    <n v="1451607071"/>
    <x v="2855"/>
    <b v="0"/>
    <n v="5"/>
    <b v="0"/>
    <s v="theater/plays"/>
    <n v="50"/>
    <n v="60"/>
    <x v="1"/>
  </r>
  <r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</r>
  <r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</r>
  <r>
    <x v="2"/>
    <s v="NL"/>
    <s v="EUR"/>
    <n v="1417778880"/>
    <d v="2014-12-05T11:28:00"/>
    <n v="1415711095"/>
    <x v="2858"/>
    <b v="0"/>
    <n v="0"/>
    <b v="0"/>
    <s v="theater/plays"/>
    <n v="0"/>
    <e v="#DIV/0!"/>
    <x v="1"/>
  </r>
  <r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</r>
  <r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</r>
  <r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</r>
  <r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</r>
  <r>
    <x v="2"/>
    <s v="US"/>
    <s v="USD"/>
    <n v="1410279123"/>
    <d v="2014-09-09T16:12:03"/>
    <n v="1405095123"/>
    <x v="2863"/>
    <b v="0"/>
    <n v="1"/>
    <b v="0"/>
    <s v="theater/plays"/>
    <n v="0.04"/>
    <n v="20"/>
    <x v="1"/>
  </r>
  <r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</r>
  <r>
    <x v="2"/>
    <s v="US"/>
    <s v="USD"/>
    <n v="1420512259"/>
    <d v="2015-01-06T02:44:19"/>
    <n v="1415328259"/>
    <x v="2865"/>
    <b v="0"/>
    <n v="0"/>
    <b v="0"/>
    <s v="theater/plays"/>
    <n v="0"/>
    <e v="#DIV/0!"/>
    <x v="1"/>
  </r>
  <r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</r>
  <r>
    <x v="2"/>
    <s v="US"/>
    <s v="USD"/>
    <n v="1467604800"/>
    <d v="2016-07-04T04:00:00"/>
    <n v="1465533672"/>
    <x v="2867"/>
    <b v="0"/>
    <n v="10"/>
    <b v="0"/>
    <s v="theater/plays"/>
    <n v="20.16"/>
    <n v="50.4"/>
    <x v="1"/>
  </r>
  <r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</r>
  <r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</r>
  <r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</r>
  <r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</r>
  <r>
    <x v="2"/>
    <s v="US"/>
    <s v="USD"/>
    <n v="1434768438"/>
    <d v="2015-06-20T02:47:18"/>
    <n v="1429584438"/>
    <x v="2872"/>
    <b v="0"/>
    <n v="0"/>
    <b v="0"/>
    <s v="theater/plays"/>
    <n v="0"/>
    <e v="#DIV/0!"/>
    <x v="1"/>
  </r>
  <r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</r>
  <r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</r>
  <r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</r>
  <r>
    <x v="2"/>
    <s v="US"/>
    <s v="USD"/>
    <n v="1437069079"/>
    <d v="2015-07-16T17:51:19"/>
    <n v="1434477079"/>
    <x v="2876"/>
    <b v="0"/>
    <n v="0"/>
    <b v="0"/>
    <s v="theater/plays"/>
    <n v="0"/>
    <e v="#DIV/0!"/>
    <x v="1"/>
  </r>
  <r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</r>
  <r>
    <x v="2"/>
    <s v="GB"/>
    <s v="GBP"/>
    <n v="1435934795"/>
    <d v="2015-07-03T14:46:35"/>
    <n v="1430750795"/>
    <x v="2878"/>
    <b v="0"/>
    <n v="4"/>
    <b v="0"/>
    <s v="theater/plays"/>
    <n v="2.1"/>
    <n v="15.75"/>
    <x v="1"/>
  </r>
  <r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</r>
  <r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</r>
  <r>
    <x v="2"/>
    <s v="US"/>
    <s v="USD"/>
    <n v="1417620036"/>
    <d v="2014-12-03T15:20:36"/>
    <n v="1412432436"/>
    <x v="2881"/>
    <b v="0"/>
    <n v="0"/>
    <b v="0"/>
    <s v="theater/plays"/>
    <n v="0"/>
    <e v="#DIV/0!"/>
    <x v="1"/>
  </r>
  <r>
    <x v="2"/>
    <s v="US"/>
    <s v="USD"/>
    <n v="1462112318"/>
    <d v="2016-05-01T14:18:38"/>
    <n v="1459520318"/>
    <x v="2882"/>
    <b v="0"/>
    <n v="4"/>
    <b v="0"/>
    <s v="theater/plays"/>
    <n v="33.6"/>
    <n v="63"/>
    <x v="1"/>
  </r>
  <r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</r>
  <r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</r>
  <r>
    <x v="2"/>
    <s v="US"/>
    <s v="USD"/>
    <n v="1426294201"/>
    <d v="2015-03-14T00:50:01"/>
    <n v="1423705801"/>
    <x v="2885"/>
    <b v="0"/>
    <n v="5"/>
    <b v="0"/>
    <s v="theater/plays"/>
    <n v="32.5"/>
    <n v="26"/>
    <x v="1"/>
  </r>
  <r>
    <x v="2"/>
    <s v="US"/>
    <s v="USD"/>
    <n v="1442635140"/>
    <d v="2015-09-19T03:59:00"/>
    <n v="1442243484"/>
    <x v="2886"/>
    <b v="0"/>
    <n v="1"/>
    <b v="0"/>
    <s v="theater/plays"/>
    <n v="5"/>
    <n v="10"/>
    <x v="1"/>
  </r>
  <r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</r>
  <r>
    <x v="2"/>
    <s v="US"/>
    <s v="USD"/>
    <n v="1413608340"/>
    <d v="2014-10-18T04:59:00"/>
    <n v="1412945440"/>
    <x v="2888"/>
    <b v="0"/>
    <n v="0"/>
    <b v="0"/>
    <s v="theater/plays"/>
    <n v="0"/>
    <e v="#DIV/0!"/>
    <x v="1"/>
  </r>
  <r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</r>
  <r>
    <x v="2"/>
    <s v="US"/>
    <s v="USD"/>
    <n v="1407553200"/>
    <d v="2014-08-09T03:00:00"/>
    <n v="1405100992"/>
    <x v="2890"/>
    <b v="0"/>
    <n v="3"/>
    <b v="0"/>
    <s v="theater/plays"/>
    <n v="1.05"/>
    <n v="7"/>
    <x v="1"/>
  </r>
  <r>
    <x v="2"/>
    <s v="US"/>
    <s v="USD"/>
    <n v="1460751128"/>
    <d v="2016-04-15T20:12:08"/>
    <n v="1455570728"/>
    <x v="2891"/>
    <b v="0"/>
    <n v="10"/>
    <b v="0"/>
    <s v="theater/plays"/>
    <n v="2.73"/>
    <n v="27.3"/>
    <x v="1"/>
  </r>
  <r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</r>
  <r>
    <x v="2"/>
    <s v="US"/>
    <s v="USD"/>
    <n v="1420768800"/>
    <d v="2015-01-09T02:00:00"/>
    <n v="1415644395"/>
    <x v="2893"/>
    <b v="0"/>
    <n v="2"/>
    <b v="0"/>
    <s v="theater/plays"/>
    <n v="0.5"/>
    <n v="12.5"/>
    <x v="1"/>
  </r>
  <r>
    <x v="2"/>
    <s v="US"/>
    <s v="USD"/>
    <n v="1428100815"/>
    <d v="2015-04-03T22:40:15"/>
    <n v="1422920415"/>
    <x v="2894"/>
    <b v="0"/>
    <n v="0"/>
    <b v="0"/>
    <s v="theater/plays"/>
    <n v="0"/>
    <e v="#DIV/0!"/>
    <x v="1"/>
  </r>
  <r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</r>
  <r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</r>
  <r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</r>
  <r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</r>
  <r>
    <x v="2"/>
    <s v="US"/>
    <s v="USD"/>
    <n v="1469325158"/>
    <d v="2016-07-24T01:52:38"/>
    <n v="1464141158"/>
    <x v="2899"/>
    <b v="0"/>
    <n v="0"/>
    <b v="0"/>
    <s v="theater/plays"/>
    <n v="0"/>
    <e v="#DIV/0!"/>
    <x v="1"/>
  </r>
  <r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</r>
  <r>
    <x v="2"/>
    <s v="US"/>
    <s v="USD"/>
    <n v="1423345339"/>
    <d v="2015-02-07T21:42:19"/>
    <n v="1418161339"/>
    <x v="2901"/>
    <b v="0"/>
    <n v="2"/>
    <b v="0"/>
    <s v="theater/plays"/>
    <n v="0.8"/>
    <n v="3"/>
    <x v="1"/>
  </r>
  <r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</r>
  <r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</r>
  <r>
    <x v="2"/>
    <s v="GB"/>
    <s v="GBP"/>
    <n v="1415534400"/>
    <d v="2014-11-09T12:00:00"/>
    <n v="1414538031"/>
    <x v="2904"/>
    <b v="0"/>
    <n v="4"/>
    <b v="0"/>
    <s v="theater/plays"/>
    <n v="5"/>
    <n v="18.75"/>
    <x v="1"/>
  </r>
  <r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</r>
  <r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</r>
  <r>
    <x v="2"/>
    <s v="US"/>
    <s v="USD"/>
    <n v="1463259837"/>
    <d v="2016-05-14T21:03:57"/>
    <n v="1458075837"/>
    <x v="2907"/>
    <b v="0"/>
    <n v="2"/>
    <b v="0"/>
    <s v="theater/plays"/>
    <n v="0.08"/>
    <n v="1"/>
    <x v="1"/>
  </r>
  <r>
    <x v="2"/>
    <s v="US"/>
    <s v="USD"/>
    <n v="1465407219"/>
    <d v="2016-06-08T17:33:39"/>
    <n v="1462815219"/>
    <x v="2908"/>
    <b v="0"/>
    <n v="5"/>
    <b v="0"/>
    <s v="theater/plays"/>
    <n v="2.75"/>
    <n v="52.8"/>
    <x v="1"/>
  </r>
  <r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</r>
  <r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</r>
  <r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</r>
  <r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</r>
  <r>
    <x v="2"/>
    <s v="US"/>
    <s v="USD"/>
    <n v="1410041339"/>
    <d v="2014-09-06T22:08:59"/>
    <n v="1404857339"/>
    <x v="2913"/>
    <b v="0"/>
    <n v="2"/>
    <b v="0"/>
    <s v="theater/plays"/>
    <n v="0.02"/>
    <n v="1"/>
    <x v="1"/>
  </r>
  <r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</r>
  <r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</r>
  <r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</r>
  <r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</r>
  <r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</r>
  <r>
    <x v="2"/>
    <s v="US"/>
    <s v="USD"/>
    <n v="1407250329"/>
    <d v="2014-08-05T14:52:09"/>
    <n v="1404658329"/>
    <x v="2919"/>
    <b v="0"/>
    <n v="6"/>
    <b v="0"/>
    <s v="theater/plays"/>
    <n v="8.5"/>
    <n v="8.5"/>
    <x v="1"/>
  </r>
  <r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</r>
  <r>
    <x v="0"/>
    <s v="US"/>
    <s v="USD"/>
    <n v="1411679804"/>
    <d v="2014-09-25T21:16:44"/>
    <n v="1409087804"/>
    <x v="2921"/>
    <b v="0"/>
    <n v="3"/>
    <b v="1"/>
    <s v="theater/musical"/>
    <n v="129"/>
    <n v="43"/>
    <x v="1"/>
  </r>
  <r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</r>
  <r>
    <x v="0"/>
    <s v="US"/>
    <s v="USD"/>
    <n v="1422068400"/>
    <d v="2015-01-24T03:00:00"/>
    <n v="1420774779"/>
    <x v="2923"/>
    <b v="0"/>
    <n v="10"/>
    <b v="1"/>
    <s v="theater/musical"/>
    <n v="100"/>
    <n v="30"/>
    <x v="1"/>
  </r>
  <r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</r>
  <r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</r>
  <r>
    <x v="0"/>
    <s v="US"/>
    <s v="USD"/>
    <n v="1424715779"/>
    <d v="2015-02-23T18:22:59"/>
    <n v="1423506179"/>
    <x v="2926"/>
    <b v="0"/>
    <n v="50"/>
    <b v="1"/>
    <s v="theater/musical"/>
    <n v="125"/>
    <n v="75"/>
    <x v="1"/>
  </r>
  <r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</r>
  <r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</r>
  <r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</r>
  <r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</r>
  <r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</r>
  <r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</r>
  <r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</r>
  <r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</r>
  <r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</r>
  <r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</r>
  <r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</r>
  <r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</r>
  <r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</r>
  <r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</r>
  <r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</r>
  <r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</r>
  <r>
    <x v="2"/>
    <s v="US"/>
    <s v="USD"/>
    <n v="1428894380"/>
    <d v="2015-04-13T03:06:20"/>
    <n v="1426302380"/>
    <x v="2943"/>
    <b v="0"/>
    <n v="0"/>
    <b v="0"/>
    <s v="theater/spaces"/>
    <n v="0"/>
    <e v="#DIV/0!"/>
    <x v="1"/>
  </r>
  <r>
    <x v="2"/>
    <s v="US"/>
    <s v="USD"/>
    <n v="1433714198"/>
    <d v="2015-06-07T21:56:38"/>
    <n v="1431122198"/>
    <x v="2944"/>
    <b v="0"/>
    <n v="1"/>
    <b v="0"/>
    <s v="theater/spaces"/>
    <n v="1"/>
    <n v="100"/>
    <x v="1"/>
  </r>
  <r>
    <x v="2"/>
    <s v="US"/>
    <s v="USD"/>
    <n v="1432437660"/>
    <d v="2015-05-24T03:21:00"/>
    <n v="1429845660"/>
    <x v="2945"/>
    <b v="0"/>
    <n v="0"/>
    <b v="0"/>
    <s v="theater/spaces"/>
    <n v="0"/>
    <e v="#DIV/0!"/>
    <x v="1"/>
  </r>
  <r>
    <x v="2"/>
    <s v="GB"/>
    <s v="GBP"/>
    <n v="1471265092"/>
    <d v="2016-08-15T12:44:52"/>
    <n v="1468673092"/>
    <x v="2946"/>
    <b v="0"/>
    <n v="2"/>
    <b v="0"/>
    <s v="theater/spaces"/>
    <n v="0.1"/>
    <n v="1"/>
    <x v="1"/>
  </r>
  <r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</r>
  <r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</r>
  <r>
    <x v="2"/>
    <s v="US"/>
    <s v="USD"/>
    <n v="1447965917"/>
    <d v="2015-11-19T20:45:17"/>
    <n v="1445370317"/>
    <x v="2949"/>
    <b v="0"/>
    <n v="2"/>
    <b v="0"/>
    <s v="theater/spaces"/>
    <n v="2.5"/>
    <n v="12.5"/>
    <x v="1"/>
  </r>
  <r>
    <x v="2"/>
    <s v="US"/>
    <s v="USD"/>
    <n v="1453538752"/>
    <d v="2016-01-23T08:45:52"/>
    <n v="1450946752"/>
    <x v="2950"/>
    <b v="0"/>
    <n v="0"/>
    <b v="0"/>
    <s v="theater/spaces"/>
    <n v="0"/>
    <e v="#DIV/0!"/>
    <x v="1"/>
  </r>
  <r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</r>
  <r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</r>
  <r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</r>
  <r>
    <x v="1"/>
    <s v="US"/>
    <s v="USD"/>
    <n v="1489669203"/>
    <d v="2017-03-16T13:00:03"/>
    <n v="1487944803"/>
    <x v="2954"/>
    <b v="0"/>
    <n v="0"/>
    <b v="0"/>
    <s v="theater/spaces"/>
    <n v="0"/>
    <e v="#DIV/0!"/>
    <x v="1"/>
  </r>
  <r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</r>
  <r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</r>
  <r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</r>
  <r>
    <x v="1"/>
    <s v="US"/>
    <s v="USD"/>
    <n v="1462729317"/>
    <d v="2016-05-08T17:41:57"/>
    <n v="1457548917"/>
    <x v="2958"/>
    <b v="0"/>
    <n v="0"/>
    <b v="0"/>
    <s v="theater/spaces"/>
    <n v="0"/>
    <e v="#DIV/0!"/>
    <x v="1"/>
  </r>
  <r>
    <x v="1"/>
    <s v="GB"/>
    <s v="GBP"/>
    <n v="1465258325"/>
    <d v="2016-06-07T00:12:05"/>
    <n v="1462666325"/>
    <x v="2959"/>
    <b v="0"/>
    <n v="0"/>
    <b v="0"/>
    <s v="theater/spaces"/>
    <n v="0"/>
    <e v="#DIV/0!"/>
    <x v="1"/>
  </r>
  <r>
    <x v="1"/>
    <s v="US"/>
    <s v="USD"/>
    <n v="1410459023"/>
    <d v="2014-09-11T18:10:23"/>
    <n v="1407867023"/>
    <x v="2960"/>
    <b v="0"/>
    <n v="0"/>
    <b v="0"/>
    <s v="theater/spaces"/>
    <n v="0"/>
    <e v="#DIV/0!"/>
    <x v="1"/>
  </r>
  <r>
    <x v="0"/>
    <s v="US"/>
    <s v="USD"/>
    <n v="1427342400"/>
    <d v="2015-03-26T04:00:00"/>
    <n v="1424927159"/>
    <x v="2961"/>
    <b v="0"/>
    <n v="108"/>
    <b v="1"/>
    <s v="theater/plays"/>
    <n v="109.62"/>
    <n v="50.75"/>
    <x v="1"/>
  </r>
  <r>
    <x v="0"/>
    <s v="US"/>
    <s v="USD"/>
    <n v="1425193140"/>
    <d v="2015-03-01T06:59:00"/>
    <n v="1422769906"/>
    <x v="2962"/>
    <b v="0"/>
    <n v="20"/>
    <b v="1"/>
    <s v="theater/plays"/>
    <n v="121.8"/>
    <n v="60.9"/>
    <x v="1"/>
  </r>
  <r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</r>
  <r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</r>
  <r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</r>
  <r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</r>
  <r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</r>
  <r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</r>
  <r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</r>
  <r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</r>
  <r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</r>
  <r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</r>
  <r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</r>
  <r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</r>
  <r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</r>
  <r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</r>
  <r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</r>
  <r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</r>
  <r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</r>
  <r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</r>
  <r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</r>
  <r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</r>
  <r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</r>
  <r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</r>
  <r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</r>
  <r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</r>
  <r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</r>
  <r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</r>
  <r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</r>
  <r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</r>
  <r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</r>
  <r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</r>
  <r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</r>
  <r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</r>
  <r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</r>
  <r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</r>
  <r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</r>
  <r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</r>
  <r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</r>
  <r>
    <x v="0"/>
    <s v="US"/>
    <s v="USD"/>
    <n v="1485885600"/>
    <d v="2017-01-31T18:00:00"/>
    <n v="1484682670"/>
    <x v="3000"/>
    <b v="0"/>
    <n v="8"/>
    <b v="1"/>
    <s v="theater/spaces"/>
    <n v="100"/>
    <n v="62.5"/>
    <x v="1"/>
  </r>
  <r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</r>
  <r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</r>
  <r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</r>
  <r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</r>
  <r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</r>
  <r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</r>
  <r>
    <x v="0"/>
    <s v="US"/>
    <s v="USD"/>
    <n v="1429938683"/>
    <d v="2015-04-25T05:11:23"/>
    <n v="1428124283"/>
    <x v="3007"/>
    <b v="0"/>
    <n v="20"/>
    <b v="1"/>
    <s v="theater/spaces"/>
    <n v="180"/>
    <n v="54"/>
    <x v="1"/>
  </r>
  <r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</r>
  <r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</r>
  <r>
    <x v="0"/>
    <s v="US"/>
    <s v="USD"/>
    <n v="1424548719"/>
    <d v="2015-02-21T19:58:39"/>
    <n v="1419364719"/>
    <x v="3010"/>
    <b v="0"/>
    <n v="15"/>
    <b v="1"/>
    <s v="theater/spaces"/>
    <n v="158"/>
    <n v="158"/>
    <x v="1"/>
  </r>
  <r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</r>
  <r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</r>
  <r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</r>
  <r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</r>
  <r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</r>
  <r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</r>
  <r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</r>
  <r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</r>
  <r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</r>
  <r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</r>
  <r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</r>
  <r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</r>
  <r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</r>
  <r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</r>
  <r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</r>
  <r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</r>
  <r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</r>
  <r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</r>
  <r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</r>
  <r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</r>
  <r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</r>
  <r>
    <x v="0"/>
    <s v="US"/>
    <s v="USD"/>
    <n v="1441933459"/>
    <d v="2015-09-11T01:04:19"/>
    <n v="1439341459"/>
    <x v="3032"/>
    <b v="0"/>
    <n v="25"/>
    <b v="1"/>
    <s v="theater/spaces"/>
    <n v="127.2"/>
    <n v="50.88"/>
    <x v="1"/>
  </r>
  <r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</r>
  <r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</r>
  <r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</r>
  <r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</r>
  <r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</r>
  <r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</r>
  <r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</r>
  <r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</r>
  <r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</r>
  <r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</r>
  <r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</r>
  <r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</r>
  <r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</r>
  <r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</r>
  <r>
    <x v="0"/>
    <s v="US"/>
    <s v="USD"/>
    <n v="1461762960"/>
    <d v="2016-04-27T13:16:00"/>
    <n v="1457999054"/>
    <x v="3047"/>
    <b v="0"/>
    <n v="20"/>
    <b v="1"/>
    <s v="theater/spaces"/>
    <n v="149"/>
    <n v="37.25"/>
    <x v="1"/>
  </r>
  <r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</r>
  <r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</r>
  <r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</r>
  <r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</r>
  <r>
    <x v="2"/>
    <s v="US"/>
    <s v="USD"/>
    <n v="1432828740"/>
    <d v="2015-05-28T15:59:00"/>
    <n v="1430237094"/>
    <x v="3052"/>
    <b v="0"/>
    <n v="2"/>
    <b v="0"/>
    <s v="theater/spaces"/>
    <n v="0.15"/>
    <n v="37.5"/>
    <x v="1"/>
  </r>
  <r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</r>
  <r>
    <x v="2"/>
    <s v="US"/>
    <s v="USD"/>
    <n v="1425258240"/>
    <d v="2015-03-02T01:04:00"/>
    <n v="1422043154"/>
    <x v="3054"/>
    <b v="0"/>
    <n v="0"/>
    <b v="0"/>
    <s v="theater/spaces"/>
    <n v="0"/>
    <e v="#DIV/0!"/>
    <x v="1"/>
  </r>
  <r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</r>
  <r>
    <x v="2"/>
    <s v="US"/>
    <s v="USD"/>
    <n v="1412003784"/>
    <d v="2014-09-29T15:16:24"/>
    <n v="1406819784"/>
    <x v="3056"/>
    <b v="0"/>
    <n v="0"/>
    <b v="0"/>
    <s v="theater/spaces"/>
    <n v="0"/>
    <e v="#DIV/0!"/>
    <x v="1"/>
  </r>
  <r>
    <x v="2"/>
    <s v="GB"/>
    <s v="GBP"/>
    <n v="1459694211"/>
    <d v="2016-04-03T14:36:51"/>
    <n v="1457105811"/>
    <x v="3057"/>
    <b v="0"/>
    <n v="0"/>
    <b v="0"/>
    <s v="theater/spaces"/>
    <n v="0"/>
    <e v="#DIV/0!"/>
    <x v="1"/>
  </r>
  <r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</r>
  <r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</r>
  <r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</r>
  <r>
    <x v="2"/>
    <s v="US"/>
    <s v="USD"/>
    <n v="1407955748"/>
    <d v="2014-08-13T18:49:08"/>
    <n v="1405363748"/>
    <x v="3061"/>
    <b v="0"/>
    <n v="0"/>
    <b v="0"/>
    <s v="theater/spaces"/>
    <n v="0"/>
    <e v="#DIV/0!"/>
    <x v="1"/>
  </r>
  <r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</r>
  <r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</r>
  <r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</r>
  <r>
    <x v="2"/>
    <s v="US"/>
    <s v="USD"/>
    <n v="1406683172"/>
    <d v="2014-07-30T01:19:32"/>
    <n v="1404523172"/>
    <x v="3065"/>
    <b v="0"/>
    <n v="2"/>
    <b v="0"/>
    <s v="theater/spaces"/>
    <n v="0.04"/>
    <n v="5"/>
    <x v="1"/>
  </r>
  <r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</r>
  <r>
    <x v="2"/>
    <s v="NZ"/>
    <s v="NZD"/>
    <n v="1441837879"/>
    <d v="2015-09-09T22:31:19"/>
    <n v="1439245879"/>
    <x v="3067"/>
    <b v="0"/>
    <n v="1"/>
    <b v="0"/>
    <s v="theater/spaces"/>
    <n v="2.5"/>
    <n v="200"/>
    <x v="1"/>
  </r>
  <r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</r>
  <r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</r>
  <r>
    <x v="2"/>
    <s v="GB"/>
    <s v="GBP"/>
    <n v="1481132169"/>
    <d v="2016-12-07T17:36:09"/>
    <n v="1479317769"/>
    <x v="3070"/>
    <b v="0"/>
    <n v="16"/>
    <b v="0"/>
    <s v="theater/spaces"/>
    <n v="3.34"/>
    <n v="20.875"/>
    <x v="1"/>
  </r>
  <r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</r>
  <r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</r>
  <r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</r>
  <r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</r>
  <r>
    <x v="2"/>
    <s v="US"/>
    <s v="USD"/>
    <n v="1471573640"/>
    <d v="2016-08-19T02:27:20"/>
    <n v="1467253640"/>
    <x v="3075"/>
    <b v="0"/>
    <n v="20"/>
    <b v="0"/>
    <s v="theater/spaces"/>
    <n v="8.64"/>
    <n v="64.8"/>
    <x v="1"/>
  </r>
  <r>
    <x v="2"/>
    <s v="US"/>
    <s v="USD"/>
    <n v="1444405123"/>
    <d v="2015-10-09T15:38:43"/>
    <n v="1439221123"/>
    <x v="3076"/>
    <b v="0"/>
    <n v="50"/>
    <b v="0"/>
    <s v="theater/spaces"/>
    <n v="15.06"/>
    <n v="30.12"/>
    <x v="1"/>
  </r>
  <r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</r>
  <r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</r>
  <r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</r>
  <r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</r>
  <r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</r>
  <r>
    <x v="2"/>
    <s v="US"/>
    <s v="USD"/>
    <n v="1447628946"/>
    <d v="2015-11-15T23:09:06"/>
    <n v="1445033346"/>
    <x v="3082"/>
    <b v="0"/>
    <n v="0"/>
    <b v="0"/>
    <s v="theater/spaces"/>
    <n v="0"/>
    <e v="#DIV/0!"/>
    <x v="1"/>
  </r>
  <r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</r>
  <r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</r>
  <r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</r>
  <r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</r>
  <r>
    <x v="2"/>
    <s v="US"/>
    <s v="USD"/>
    <n v="1482294990"/>
    <d v="2016-12-21T04:36:30"/>
    <n v="1477107390"/>
    <x v="3087"/>
    <b v="0"/>
    <n v="2"/>
    <b v="0"/>
    <s v="theater/spaces"/>
    <n v="0.625"/>
    <n v="62.5"/>
    <x v="1"/>
  </r>
  <r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</r>
  <r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</r>
  <r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</r>
  <r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</r>
  <r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</r>
  <r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</r>
  <r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</r>
  <r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</r>
  <r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</r>
  <r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</r>
  <r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</r>
  <r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</r>
  <r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</r>
  <r>
    <x v="2"/>
    <s v="FR"/>
    <s v="EUR"/>
    <n v="1437033360"/>
    <d v="2015-07-16T07:56:00"/>
    <n v="1434445937"/>
    <x v="3101"/>
    <b v="0"/>
    <n v="12"/>
    <b v="0"/>
    <s v="theater/spaces"/>
    <n v="12"/>
    <n v="25"/>
    <x v="1"/>
  </r>
  <r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</r>
  <r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</r>
  <r>
    <x v="2"/>
    <s v="AU"/>
    <s v="AUD"/>
    <n v="1422928800"/>
    <d v="2015-02-03T02:00:00"/>
    <n v="1420235311"/>
    <x v="3104"/>
    <b v="0"/>
    <n v="5"/>
    <b v="0"/>
    <s v="theater/spaces"/>
    <n v="29.625"/>
    <n v="237"/>
    <x v="1"/>
  </r>
  <r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</r>
  <r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</r>
  <r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</r>
  <r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</r>
  <r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</r>
  <r>
    <x v="2"/>
    <s v="US"/>
    <s v="USD"/>
    <n v="1487465119"/>
    <d v="2017-02-19T00:45:19"/>
    <n v="1484009119"/>
    <x v="3110"/>
    <b v="0"/>
    <n v="1"/>
    <b v="0"/>
    <s v="theater/spaces"/>
    <n v="0.04"/>
    <n v="10"/>
    <x v="1"/>
  </r>
  <r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</r>
  <r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</r>
  <r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</r>
  <r>
    <x v="2"/>
    <s v="US"/>
    <s v="USD"/>
    <n v="1411312250"/>
    <d v="2014-09-21T15:10:50"/>
    <n v="1406128250"/>
    <x v="3114"/>
    <b v="0"/>
    <n v="0"/>
    <b v="0"/>
    <s v="theater/spaces"/>
    <n v="0"/>
    <e v="#DIV/0!"/>
    <x v="1"/>
  </r>
  <r>
    <x v="2"/>
    <s v="SE"/>
    <s v="SEK"/>
    <n v="1465123427"/>
    <d v="2016-06-05T10:43:47"/>
    <n v="1462531427"/>
    <x v="3115"/>
    <b v="0"/>
    <n v="1"/>
    <b v="0"/>
    <s v="theater/spaces"/>
    <n v="3"/>
    <n v="300"/>
    <x v="1"/>
  </r>
  <r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</r>
  <r>
    <x v="2"/>
    <s v="GB"/>
    <s v="GBP"/>
    <n v="1464354720"/>
    <d v="2016-05-27T13:12:00"/>
    <n v="1463648360"/>
    <x v="3117"/>
    <b v="0"/>
    <n v="1"/>
    <b v="0"/>
    <s v="theater/spaces"/>
    <n v="0.1"/>
    <n v="1"/>
    <x v="1"/>
  </r>
  <r>
    <x v="2"/>
    <s v="SE"/>
    <s v="SEK"/>
    <n v="1467473723"/>
    <d v="2016-07-02T15:35:23"/>
    <n v="1465832123"/>
    <x v="3118"/>
    <b v="0"/>
    <n v="2"/>
    <b v="0"/>
    <s v="theater/spaces"/>
    <n v="0.31"/>
    <n v="775"/>
    <x v="1"/>
  </r>
  <r>
    <x v="2"/>
    <s v="US"/>
    <s v="USD"/>
    <n v="1427414732"/>
    <d v="2015-03-27T00:05:32"/>
    <n v="1424826332"/>
    <x v="3119"/>
    <b v="0"/>
    <n v="1"/>
    <b v="0"/>
    <s v="theater/spaces"/>
    <n v="0.05"/>
    <n v="5"/>
    <x v="1"/>
  </r>
  <r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</r>
  <r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</r>
  <r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</r>
  <r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</r>
  <r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</r>
  <r>
    <x v="1"/>
    <s v="US"/>
    <s v="USD"/>
    <n v="1452142672"/>
    <d v="2016-01-07T04:57:52"/>
    <n v="1449550672"/>
    <x v="3125"/>
    <b v="0"/>
    <n v="0"/>
    <b v="0"/>
    <s v="theater/spaces"/>
    <n v="0"/>
    <e v="#DIV/0!"/>
    <x v="1"/>
  </r>
  <r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</r>
  <r>
    <x v="1"/>
    <s v="US"/>
    <s v="USD"/>
    <n v="1425242029"/>
    <d v="2015-03-01T20:33:49"/>
    <n v="1422650029"/>
    <x v="3127"/>
    <b v="0"/>
    <n v="0"/>
    <b v="0"/>
    <s v="theater/spaces"/>
    <n v="0"/>
    <e v="#DIV/0!"/>
    <x v="1"/>
  </r>
  <r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</r>
  <r>
    <x v="3"/>
    <s v="US"/>
    <s v="USD"/>
    <n v="1492542819"/>
    <d v="2017-04-18T19:13:39"/>
    <n v="1489090419"/>
    <x v="3129"/>
    <b v="0"/>
    <n v="1"/>
    <b v="0"/>
    <s v="theater/plays"/>
    <n v="0.8"/>
    <n v="10"/>
    <x v="1"/>
  </r>
  <r>
    <x v="3"/>
    <s v="US"/>
    <s v="USD"/>
    <n v="1492145940"/>
    <d v="2017-04-14T04:59:00"/>
    <n v="1489504916"/>
    <x v="3130"/>
    <b v="0"/>
    <n v="4"/>
    <b v="0"/>
    <s v="theater/plays"/>
    <n v="3.75"/>
    <n v="93.75"/>
    <x v="1"/>
  </r>
  <r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</r>
  <r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</r>
  <r>
    <x v="3"/>
    <s v="GB"/>
    <s v="GBP"/>
    <n v="1490358834"/>
    <d v="2017-03-24T12:33:54"/>
    <n v="1487770434"/>
    <x v="3133"/>
    <b v="0"/>
    <n v="16"/>
    <b v="0"/>
    <s v="theater/plays"/>
    <n v="108"/>
    <n v="33.75"/>
    <x v="1"/>
  </r>
  <r>
    <x v="3"/>
    <s v="GB"/>
    <s v="GBP"/>
    <n v="1490631419"/>
    <d v="2017-03-27T16:16:59"/>
    <n v="1488820619"/>
    <x v="3134"/>
    <b v="0"/>
    <n v="12"/>
    <b v="0"/>
    <s v="theater/plays"/>
    <n v="22.5"/>
    <n v="18.75"/>
    <x v="1"/>
  </r>
  <r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</r>
  <r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</r>
  <r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</r>
  <r>
    <x v="3"/>
    <s v="GB"/>
    <s v="GBP"/>
    <n v="1491233407"/>
    <d v="2017-04-03T15:30:07"/>
    <n v="1489591807"/>
    <x v="3138"/>
    <b v="0"/>
    <n v="0"/>
    <b v="0"/>
    <s v="theater/plays"/>
    <n v="0"/>
    <e v="#DIV/0!"/>
    <x v="1"/>
  </r>
  <r>
    <x v="3"/>
    <s v="MX"/>
    <s v="MXN"/>
    <n v="1490416380"/>
    <d v="2017-03-25T04:33:00"/>
    <n v="1487485760"/>
    <x v="3139"/>
    <b v="0"/>
    <n v="6"/>
    <b v="0"/>
    <s v="theater/plays"/>
    <n v="5.4"/>
    <n v="450"/>
    <x v="1"/>
  </r>
  <r>
    <x v="3"/>
    <s v="FR"/>
    <s v="EUR"/>
    <n v="1491581703"/>
    <d v="2017-04-07T16:15:03"/>
    <n v="1488993303"/>
    <x v="3140"/>
    <b v="0"/>
    <n v="4"/>
    <b v="0"/>
    <s v="theater/plays"/>
    <n v="0.96"/>
    <n v="24"/>
    <x v="1"/>
  </r>
  <r>
    <x v="3"/>
    <s v="NL"/>
    <s v="EUR"/>
    <n v="1492372800"/>
    <d v="2017-04-16T20:00:00"/>
    <n v="1488823488"/>
    <x v="3141"/>
    <b v="0"/>
    <n v="8"/>
    <b v="0"/>
    <s v="theater/plays"/>
    <n v="51.6"/>
    <n v="32.25"/>
    <x v="1"/>
  </r>
  <r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</r>
  <r>
    <x v="3"/>
    <s v="GB"/>
    <s v="GBP"/>
    <n v="1491726956"/>
    <d v="2017-04-09T08:35:56"/>
    <n v="1489480556"/>
    <x v="3143"/>
    <b v="0"/>
    <n v="0"/>
    <b v="0"/>
    <s v="theater/plays"/>
    <n v="0"/>
    <e v="#DIV/0!"/>
    <x v="1"/>
  </r>
  <r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</r>
  <r>
    <x v="3"/>
    <s v="US"/>
    <s v="USD"/>
    <n v="1490659134"/>
    <d v="2017-03-27T23:58:54"/>
    <n v="1485478734"/>
    <x v="3145"/>
    <b v="0"/>
    <n v="0"/>
    <b v="0"/>
    <s v="theater/plays"/>
    <n v="0"/>
    <e v="#DIV/0!"/>
    <x v="1"/>
  </r>
  <r>
    <x v="3"/>
    <s v="MX"/>
    <s v="MXN"/>
    <n v="1492356166"/>
    <d v="2017-04-16T15:22:46"/>
    <n v="1488471766"/>
    <x v="3146"/>
    <b v="0"/>
    <n v="12"/>
    <b v="0"/>
    <s v="theater/plays"/>
    <n v="10.5"/>
    <n v="437.5"/>
    <x v="1"/>
  </r>
  <r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</r>
  <r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</r>
  <r>
    <x v="0"/>
    <s v="US"/>
    <s v="USD"/>
    <n v="1354845600"/>
    <d v="2012-12-07T02:00:00"/>
    <n v="1352766300"/>
    <x v="3149"/>
    <b v="1"/>
    <n v="25"/>
    <b v="1"/>
    <s v="theater/plays"/>
    <n v="104"/>
    <n v="52"/>
    <x v="1"/>
  </r>
  <r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</r>
  <r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</r>
  <r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</r>
  <r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</r>
  <r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</r>
  <r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</r>
  <r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</r>
  <r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</r>
  <r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</r>
  <r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</r>
  <r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</r>
  <r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</r>
  <r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</r>
  <r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</r>
  <r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</r>
  <r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</r>
  <r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</r>
  <r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</r>
  <r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</r>
  <r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</r>
  <r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</r>
  <r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</r>
  <r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</r>
  <r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</r>
  <r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</r>
  <r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</r>
  <r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</r>
  <r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</r>
  <r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</r>
  <r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</r>
  <r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</r>
  <r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</r>
  <r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</r>
  <r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</r>
  <r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</r>
  <r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</r>
  <r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</r>
  <r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</r>
  <r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</r>
  <r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</r>
  <r>
    <x v="2"/>
    <s v="CA"/>
    <s v="CAD"/>
    <n v="1481258275"/>
    <d v="2016-12-09T04:37:55"/>
    <n v="1478662675"/>
    <x v="3190"/>
    <b v="0"/>
    <n v="0"/>
    <b v="0"/>
    <s v="theater/musical"/>
    <n v="0"/>
    <e v="#DIV/0!"/>
    <x v="1"/>
  </r>
  <r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</r>
  <r>
    <x v="2"/>
    <s v="GB"/>
    <s v="GBP"/>
    <n v="1425160800"/>
    <d v="2015-02-28T22:00:00"/>
    <n v="1421274859"/>
    <x v="3192"/>
    <b v="0"/>
    <n v="8"/>
    <b v="0"/>
    <s v="theater/musical"/>
    <n v="1.02"/>
    <n v="12.75"/>
    <x v="1"/>
  </r>
  <r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</r>
  <r>
    <x v="2"/>
    <s v="US"/>
    <s v="USD"/>
    <n v="1437960598"/>
    <d v="2015-07-27T01:29:58"/>
    <n v="1435368598"/>
    <x v="3194"/>
    <b v="0"/>
    <n v="0"/>
    <b v="0"/>
    <s v="theater/musical"/>
    <n v="0"/>
    <e v="#DIV/0!"/>
    <x v="1"/>
  </r>
  <r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</r>
  <r>
    <x v="2"/>
    <s v="US"/>
    <s v="USD"/>
    <n v="1438437600"/>
    <d v="2015-08-01T14:00:00"/>
    <n v="1433254875"/>
    <x v="3196"/>
    <b v="0"/>
    <n v="6"/>
    <b v="0"/>
    <s v="theater/musical"/>
    <n v="0.06"/>
    <n v="300"/>
    <x v="1"/>
  </r>
  <r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</r>
  <r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</r>
  <r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</r>
  <r>
    <x v="2"/>
    <s v="US"/>
    <s v="USD"/>
    <n v="1461994440"/>
    <d v="2016-04-30T05:34:00"/>
    <n v="1459410101"/>
    <x v="3200"/>
    <b v="0"/>
    <n v="1"/>
    <b v="0"/>
    <s v="theater/musical"/>
    <n v="2E-3"/>
    <n v="1"/>
    <x v="1"/>
  </r>
  <r>
    <x v="2"/>
    <s v="GB"/>
    <s v="GBP"/>
    <n v="1409509477"/>
    <d v="2014-08-31T18:24:37"/>
    <n v="1407695077"/>
    <x v="3201"/>
    <b v="0"/>
    <n v="2"/>
    <b v="0"/>
    <s v="theater/musical"/>
    <n v="1.25"/>
    <n v="12.5"/>
    <x v="1"/>
  </r>
  <r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</r>
  <r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</r>
  <r>
    <x v="2"/>
    <s v="US"/>
    <s v="USD"/>
    <n v="1437149640"/>
    <d v="2015-07-17T16:14:00"/>
    <n v="1434558479"/>
    <x v="3204"/>
    <b v="0"/>
    <n v="0"/>
    <b v="0"/>
    <s v="theater/musical"/>
    <n v="0"/>
    <e v="#DIV/0!"/>
    <x v="1"/>
  </r>
  <r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</r>
  <r>
    <x v="2"/>
    <s v="US"/>
    <s v="USD"/>
    <n v="1442644651"/>
    <d v="2015-09-19T06:37:31"/>
    <n v="1440052651"/>
    <x v="3206"/>
    <b v="0"/>
    <n v="0"/>
    <b v="0"/>
    <s v="theater/musical"/>
    <n v="0"/>
    <e v="#DIV/0!"/>
    <x v="1"/>
  </r>
  <r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</r>
  <r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</r>
  <r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</r>
  <r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</r>
  <r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</r>
  <r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</r>
  <r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</r>
  <r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</r>
  <r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</r>
  <r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</r>
  <r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</r>
  <r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</r>
  <r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</r>
  <r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</r>
  <r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</r>
  <r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</r>
  <r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</r>
  <r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</r>
  <r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</r>
  <r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</r>
  <r>
    <x v="0"/>
    <s v="GB"/>
    <s v="GBP"/>
    <n v="1484687436"/>
    <d v="2017-01-17T21:10:36"/>
    <n v="1482095436"/>
    <x v="3227"/>
    <b v="0"/>
    <n v="30"/>
    <b v="1"/>
    <s v="theater/plays"/>
    <n v="125"/>
    <n v="50"/>
    <x v="1"/>
  </r>
  <r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</r>
  <r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</r>
  <r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</r>
  <r>
    <x v="0"/>
    <s v="US"/>
    <s v="USD"/>
    <n v="1460846347"/>
    <d v="2016-04-16T22:39:07"/>
    <n v="1458254347"/>
    <x v="3231"/>
    <b v="0"/>
    <n v="28"/>
    <b v="1"/>
    <s v="theater/plays"/>
    <n v="161"/>
    <n v="57.5"/>
    <x v="1"/>
  </r>
  <r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</r>
  <r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</r>
  <r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</r>
  <r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</r>
  <r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</r>
  <r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</r>
  <r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</r>
  <r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</r>
  <r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</r>
  <r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</r>
  <r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</r>
  <r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</r>
  <r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</r>
  <r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</r>
  <r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</r>
  <r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</r>
  <r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</r>
  <r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</r>
  <r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</r>
  <r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</r>
  <r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</r>
  <r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</r>
  <r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</r>
  <r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</r>
  <r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</r>
  <r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</r>
  <r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</r>
  <r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</r>
  <r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</r>
  <r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</r>
  <r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</r>
  <r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</r>
  <r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</r>
  <r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</r>
  <r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</r>
  <r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</r>
  <r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</r>
  <r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</r>
  <r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</r>
  <r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</r>
  <r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</r>
  <r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</r>
  <r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</r>
  <r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</r>
  <r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</r>
  <r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</r>
  <r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</r>
  <r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</r>
  <r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</r>
  <r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</r>
  <r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</r>
  <r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</r>
  <r>
    <x v="0"/>
    <s v="US"/>
    <s v="USD"/>
    <n v="1454047140"/>
    <d v="2016-01-29T05:59:00"/>
    <n v="1452546853"/>
    <x v="3284"/>
    <b v="0"/>
    <n v="15"/>
    <b v="1"/>
    <s v="theater/plays"/>
    <n v="101.6"/>
    <n v="203.2"/>
    <x v="1"/>
  </r>
  <r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</r>
  <r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</r>
  <r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</r>
  <r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</r>
  <r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</r>
  <r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</r>
  <r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</r>
  <r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</r>
  <r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</r>
  <r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</r>
  <r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</r>
  <r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</r>
  <r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</r>
  <r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</r>
  <r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</r>
  <r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</r>
  <r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</r>
  <r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</r>
  <r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</r>
  <r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</r>
  <r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</r>
  <r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</r>
  <r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</r>
  <r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</r>
  <r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</r>
  <r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</r>
  <r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</r>
  <r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</r>
  <r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</r>
  <r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</r>
  <r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</r>
  <r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</r>
  <r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</r>
  <r>
    <x v="0"/>
    <s v="CA"/>
    <s v="CAD"/>
    <n v="1460341800"/>
    <d v="2016-04-11T02:30:00"/>
    <n v="1456902893"/>
    <x v="3318"/>
    <b v="0"/>
    <n v="32"/>
    <b v="1"/>
    <s v="theater/plays"/>
    <n v="125.6"/>
    <n v="78.5"/>
    <x v="1"/>
  </r>
  <r>
    <x v="0"/>
    <s v="GB"/>
    <s v="GBP"/>
    <n v="1422712986"/>
    <d v="2015-01-31T14:03:06"/>
    <n v="1418824986"/>
    <x v="3319"/>
    <b v="0"/>
    <n v="16"/>
    <b v="1"/>
    <s v="theater/plays"/>
    <n v="108"/>
    <n v="33.75"/>
    <x v="1"/>
  </r>
  <r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</r>
  <r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</r>
  <r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</r>
  <r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</r>
  <r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</r>
  <r>
    <x v="0"/>
    <s v="GB"/>
    <s v="GBP"/>
    <n v="1428256277"/>
    <d v="2015-04-05T17:51:17"/>
    <n v="1425235877"/>
    <x v="3325"/>
    <b v="0"/>
    <n v="15"/>
    <b v="1"/>
    <s v="theater/plays"/>
    <n v="112.5"/>
    <n v="30"/>
    <x v="1"/>
  </r>
  <r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</r>
  <r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</r>
  <r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</r>
  <r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</r>
  <r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</r>
  <r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</r>
  <r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</r>
  <r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</r>
  <r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</r>
  <r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</r>
  <r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</r>
  <r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</r>
  <r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</r>
  <r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</r>
  <r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</r>
  <r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</r>
  <r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</r>
  <r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</r>
  <r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</r>
  <r>
    <x v="0"/>
    <s v="US"/>
    <s v="USD"/>
    <n v="1429317420"/>
    <d v="2015-04-18T00:37:00"/>
    <n v="1424226768"/>
    <x v="3345"/>
    <b v="0"/>
    <n v="13"/>
    <b v="1"/>
    <s v="theater/plays"/>
    <n v="130"/>
    <n v="50"/>
    <x v="1"/>
  </r>
  <r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</r>
  <r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</r>
  <r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</r>
  <r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</r>
  <r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</r>
  <r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</r>
  <r>
    <x v="0"/>
    <s v="GB"/>
    <s v="GBP"/>
    <n v="1467414000"/>
    <d v="2016-07-01T23:00:00"/>
    <n v="1462492178"/>
    <x v="3352"/>
    <b v="0"/>
    <n v="70"/>
    <b v="1"/>
    <s v="theater/plays"/>
    <n v="107.52"/>
    <n v="76.8"/>
    <x v="1"/>
  </r>
  <r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</r>
  <r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</r>
  <r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</r>
  <r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</r>
  <r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</r>
  <r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</r>
  <r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</r>
  <r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</r>
  <r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</r>
  <r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</r>
  <r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</r>
  <r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</r>
  <r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</r>
  <r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</r>
  <r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</r>
  <r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</r>
  <r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</r>
  <r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</r>
  <r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</r>
  <r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</r>
  <r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</r>
  <r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</r>
  <r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</r>
  <r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</r>
  <r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</r>
  <r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</r>
  <r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</r>
  <r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</r>
  <r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</r>
  <r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</r>
  <r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</r>
  <r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</r>
  <r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</r>
  <r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</r>
  <r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</r>
  <r>
    <x v="0"/>
    <s v="GB"/>
    <s v="GBP"/>
    <n v="1434625441"/>
    <d v="2015-06-18T11:04:01"/>
    <n v="1432033441"/>
    <x v="3388"/>
    <b v="0"/>
    <n v="45"/>
    <b v="1"/>
    <s v="theater/plays"/>
    <n v="103.8"/>
    <n v="34.6"/>
    <x v="1"/>
  </r>
  <r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</r>
  <r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</r>
  <r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</r>
  <r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</r>
  <r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</r>
  <r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</r>
  <r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</r>
  <r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</r>
  <r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</r>
  <r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</r>
  <r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</r>
  <r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</r>
  <r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</r>
  <r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</r>
  <r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</r>
  <r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</r>
  <r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</r>
  <r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</r>
  <r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</r>
  <r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</r>
  <r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</r>
  <r>
    <x v="0"/>
    <s v="US"/>
    <s v="USD"/>
    <n v="1465196400"/>
    <d v="2016-06-06T07:00:00"/>
    <n v="1462841990"/>
    <x v="3410"/>
    <b v="0"/>
    <n v="40"/>
    <b v="1"/>
    <s v="theater/plays"/>
    <n v="108.5"/>
    <n v="81.375"/>
    <x v="1"/>
  </r>
  <r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</r>
  <r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</r>
  <r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</r>
  <r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</r>
  <r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</r>
  <r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</r>
  <r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</r>
  <r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</r>
  <r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</r>
  <r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</r>
  <r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</r>
  <r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</r>
  <r>
    <x v="0"/>
    <s v="US"/>
    <s v="USD"/>
    <n v="1429912341"/>
    <d v="2015-04-24T21:52:21"/>
    <n v="1427320341"/>
    <x v="3423"/>
    <b v="0"/>
    <n v="10"/>
    <b v="1"/>
    <s v="theater/plays"/>
    <n v="140"/>
    <n v="35"/>
    <x v="1"/>
  </r>
  <r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</r>
  <r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</r>
  <r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</r>
  <r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</r>
  <r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</r>
  <r>
    <x v="0"/>
    <s v="GB"/>
    <s v="GBP"/>
    <n v="1478046661"/>
    <d v="2016-11-02T00:31:01"/>
    <n v="1476837061"/>
    <x v="3429"/>
    <b v="0"/>
    <n v="12"/>
    <b v="1"/>
    <s v="theater/plays"/>
    <n v="130"/>
    <n v="16.25"/>
    <x v="1"/>
  </r>
  <r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</r>
  <r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</r>
  <r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</r>
  <r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</r>
  <r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</r>
  <r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</r>
  <r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</r>
  <r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</r>
  <r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</r>
  <r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</r>
  <r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</r>
  <r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</r>
  <r>
    <x v="0"/>
    <s v="US"/>
    <s v="USD"/>
    <n v="1433016672"/>
    <d v="2015-05-30T20:11:12"/>
    <n v="1430424672"/>
    <x v="3442"/>
    <b v="0"/>
    <n v="8"/>
    <b v="1"/>
    <s v="theater/plays"/>
    <n v="100"/>
    <n v="31.25"/>
    <x v="1"/>
  </r>
  <r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</r>
  <r>
    <x v="0"/>
    <s v="AU"/>
    <s v="AUD"/>
    <n v="1465394340"/>
    <d v="2016-06-08T13:59:00"/>
    <n v="1464677986"/>
    <x v="3444"/>
    <b v="0"/>
    <n v="20"/>
    <b v="1"/>
    <s v="theater/plays"/>
    <n v="289"/>
    <n v="43.35"/>
    <x v="1"/>
  </r>
  <r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</r>
  <r>
    <x v="0"/>
    <s v="GB"/>
    <s v="GBP"/>
    <n v="1423138800"/>
    <d v="2015-02-05T12:20:00"/>
    <n v="1421092725"/>
    <x v="3446"/>
    <b v="0"/>
    <n v="25"/>
    <b v="1"/>
    <s v="theater/plays"/>
    <n v="108.2"/>
    <n v="43.28"/>
    <x v="1"/>
  </r>
  <r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</r>
  <r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</r>
  <r>
    <x v="0"/>
    <s v="US"/>
    <s v="USD"/>
    <n v="1468036800"/>
    <d v="2016-07-09T04:00:00"/>
    <n v="1465607738"/>
    <x v="3449"/>
    <b v="0"/>
    <n v="20"/>
    <b v="1"/>
    <s v="theater/plays"/>
    <n v="170.625"/>
    <n v="68.25"/>
    <x v="1"/>
  </r>
  <r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</r>
  <r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</r>
  <r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</r>
  <r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</r>
  <r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</r>
  <r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</r>
  <r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</r>
  <r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</r>
  <r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</r>
  <r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</r>
  <r>
    <x v="0"/>
    <s v="GB"/>
    <s v="GBP"/>
    <n v="1408106352"/>
    <d v="2014-08-15T12:39:12"/>
    <n v="1406896752"/>
    <x v="3460"/>
    <b v="0"/>
    <n v="19"/>
    <b v="1"/>
    <s v="theater/plays"/>
    <n v="190"/>
    <n v="50"/>
    <x v="1"/>
  </r>
  <r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</r>
  <r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</r>
  <r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</r>
  <r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</r>
  <r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</r>
  <r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</r>
  <r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</r>
  <r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</r>
  <r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</r>
  <r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</r>
  <r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</r>
  <r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</r>
  <r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</r>
  <r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</r>
  <r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</r>
  <r>
    <x v="0"/>
    <s v="US"/>
    <s v="USD"/>
    <n v="1414378800"/>
    <d v="2014-10-27T03:00:00"/>
    <n v="1412836990"/>
    <x v="3476"/>
    <b v="0"/>
    <n v="6"/>
    <b v="1"/>
    <s v="theater/plays"/>
    <n v="104"/>
    <n v="52"/>
    <x v="1"/>
  </r>
  <r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</r>
  <r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</r>
  <r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</r>
  <r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</r>
  <r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</r>
  <r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</r>
  <r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</r>
  <r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</r>
  <r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</r>
  <r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</r>
  <r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</r>
  <r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</r>
  <r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</r>
  <r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</r>
  <r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</r>
  <r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</r>
  <r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</r>
  <r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</r>
  <r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</r>
  <r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</r>
  <r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</r>
  <r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</r>
  <r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</r>
  <r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</r>
  <r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</r>
  <r>
    <x v="0"/>
    <s v="US"/>
    <s v="USD"/>
    <n v="1458100740"/>
    <d v="2016-03-16T03:59:00"/>
    <n v="1456862924"/>
    <x v="3502"/>
    <b v="0"/>
    <n v="31"/>
    <b v="1"/>
    <s v="theater/plays"/>
    <n v="105.4"/>
    <n v="136"/>
    <x v="1"/>
  </r>
  <r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</r>
  <r>
    <x v="0"/>
    <s v="US"/>
    <s v="USD"/>
    <n v="1447959491"/>
    <d v="2015-11-19T18:58:11"/>
    <n v="1445363891"/>
    <x v="3504"/>
    <b v="0"/>
    <n v="8"/>
    <b v="1"/>
    <s v="theater/plays"/>
    <n v="100"/>
    <n v="125"/>
    <x v="1"/>
  </r>
  <r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</r>
  <r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</r>
  <r>
    <x v="0"/>
    <s v="US"/>
    <s v="USD"/>
    <n v="1464732537"/>
    <d v="2016-05-31T22:08:57"/>
    <n v="1462140537"/>
    <x v="3507"/>
    <b v="0"/>
    <n v="72"/>
    <b v="1"/>
    <s v="theater/plays"/>
    <n v="104.4"/>
    <n v="145"/>
    <x v="1"/>
  </r>
  <r>
    <x v="0"/>
    <s v="GB"/>
    <s v="GBP"/>
    <n v="1462914000"/>
    <d v="2016-05-10T21:00:00"/>
    <n v="1460914253"/>
    <x v="3508"/>
    <b v="0"/>
    <n v="15"/>
    <b v="1"/>
    <s v="theater/plays"/>
    <n v="180"/>
    <n v="12"/>
    <x v="1"/>
  </r>
  <r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</r>
  <r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</r>
  <r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</r>
  <r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</r>
  <r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</r>
  <r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</r>
  <r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</r>
  <r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</r>
  <r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</r>
  <r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</r>
  <r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</r>
  <r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</r>
  <r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</r>
  <r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</r>
  <r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</r>
  <r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</r>
  <r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</r>
  <r>
    <x v="0"/>
    <s v="US"/>
    <s v="USD"/>
    <n v="1461823140"/>
    <d v="2016-04-28T05:59:00"/>
    <n v="1459411371"/>
    <x v="3526"/>
    <b v="0"/>
    <n v="34"/>
    <b v="1"/>
    <s v="theater/plays"/>
    <n v="102"/>
    <n v="99"/>
    <x v="1"/>
  </r>
  <r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</r>
  <r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</r>
  <r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</r>
  <r>
    <x v="0"/>
    <s v="GB"/>
    <s v="GBP"/>
    <n v="1460318400"/>
    <d v="2016-04-10T20:00:00"/>
    <n v="1457881057"/>
    <x v="3530"/>
    <b v="0"/>
    <n v="22"/>
    <b v="1"/>
    <s v="theater/plays"/>
    <n v="100"/>
    <n v="125"/>
    <x v="1"/>
  </r>
  <r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</r>
  <r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</r>
  <r>
    <x v="0"/>
    <s v="US"/>
    <s v="USD"/>
    <n v="1447269367"/>
    <d v="2015-11-11T19:16:07"/>
    <n v="1444673767"/>
    <x v="3533"/>
    <b v="0"/>
    <n v="8"/>
    <b v="1"/>
    <s v="theater/plays"/>
    <n v="126.2"/>
    <n v="78.875"/>
    <x v="1"/>
  </r>
  <r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</r>
  <r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</r>
  <r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</r>
  <r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</r>
  <r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</r>
  <r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</r>
  <r>
    <x v="0"/>
    <s v="GB"/>
    <s v="GBP"/>
    <n v="1466899491"/>
    <d v="2016-06-26T00:04:51"/>
    <n v="1464307491"/>
    <x v="3540"/>
    <b v="0"/>
    <n v="8"/>
    <b v="1"/>
    <s v="theater/plays"/>
    <n v="123"/>
    <n v="46.125"/>
    <x v="1"/>
  </r>
  <r>
    <x v="0"/>
    <s v="GB"/>
    <s v="GBP"/>
    <n v="1441042275"/>
    <d v="2015-08-31T17:31:15"/>
    <n v="1438882275"/>
    <x v="3541"/>
    <b v="0"/>
    <n v="32"/>
    <b v="1"/>
    <s v="theater/plays"/>
    <n v="105"/>
    <n v="39.375"/>
    <x v="1"/>
  </r>
  <r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</r>
  <r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</r>
  <r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</r>
  <r>
    <x v="0"/>
    <s v="US"/>
    <s v="USD"/>
    <n v="1428780159"/>
    <d v="2015-04-11T19:22:39"/>
    <n v="1426188159"/>
    <x v="3545"/>
    <b v="0"/>
    <n v="8"/>
    <b v="1"/>
    <s v="theater/plays"/>
    <n v="100.4"/>
    <n v="31.375"/>
    <x v="1"/>
  </r>
  <r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</r>
  <r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</r>
  <r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</r>
  <r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</r>
  <r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</r>
  <r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</r>
  <r>
    <x v="0"/>
    <s v="GB"/>
    <s v="GBP"/>
    <n v="1403964324"/>
    <d v="2014-06-28T14:05:24"/>
    <n v="1401372324"/>
    <x v="3552"/>
    <b v="0"/>
    <n v="20"/>
    <b v="1"/>
    <s v="theater/plays"/>
    <n v="100"/>
    <n v="38.65"/>
    <x v="1"/>
  </r>
  <r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</r>
  <r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</r>
  <r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</r>
  <r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</r>
  <r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</r>
  <r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</r>
  <r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</r>
  <r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</r>
  <r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</r>
  <r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</r>
  <r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</r>
  <r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</r>
  <r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</r>
  <r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</r>
  <r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</r>
  <r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</r>
  <r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</r>
  <r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</r>
  <r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</r>
  <r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</r>
  <r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</r>
  <r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</r>
  <r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</r>
  <r>
    <x v="0"/>
    <s v="US"/>
    <s v="USD"/>
    <n v="1480947054"/>
    <d v="2016-12-05T14:10:54"/>
    <n v="1475759454"/>
    <x v="3576"/>
    <b v="0"/>
    <n v="5"/>
    <b v="1"/>
    <s v="theater/plays"/>
    <n v="100"/>
    <n v="20"/>
    <x v="1"/>
  </r>
  <r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</r>
  <r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</r>
  <r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</r>
  <r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</r>
  <r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</r>
  <r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</r>
  <r>
    <x v="0"/>
    <s v="US"/>
    <s v="USD"/>
    <n v="1460970805"/>
    <d v="2016-04-18T09:13:25"/>
    <n v="1455790405"/>
    <x v="3583"/>
    <b v="0"/>
    <n v="24"/>
    <b v="1"/>
    <s v="theater/plays"/>
    <n v="108.5"/>
    <n v="135.625"/>
    <x v="1"/>
  </r>
  <r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</r>
  <r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</r>
  <r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</r>
  <r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</r>
  <r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</r>
  <r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</r>
  <r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</r>
  <r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</r>
  <r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</r>
  <r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</r>
  <r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</r>
  <r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</r>
  <r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</r>
  <r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</r>
  <r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</r>
  <r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</r>
  <r>
    <x v="0"/>
    <s v="US"/>
    <s v="USD"/>
    <n v="1476390164"/>
    <d v="2016-10-13T20:22:44"/>
    <n v="1473970964"/>
    <x v="3600"/>
    <b v="0"/>
    <n v="4"/>
    <b v="1"/>
    <s v="theater/plays"/>
    <n v="130"/>
    <n v="3.25"/>
    <x v="1"/>
  </r>
  <r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</r>
  <r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</r>
  <r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</r>
  <r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</r>
  <r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</r>
  <r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</r>
  <r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</r>
  <r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</r>
  <r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</r>
  <r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</r>
  <r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</r>
  <r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</r>
  <r>
    <x v="0"/>
    <s v="US"/>
    <s v="USD"/>
    <n v="1403964574"/>
    <d v="2014-06-28T14:09:34"/>
    <n v="1401372574"/>
    <x v="3613"/>
    <b v="0"/>
    <n v="20"/>
    <b v="1"/>
    <s v="theater/plays"/>
    <n v="100"/>
    <n v="62.5"/>
    <x v="1"/>
  </r>
  <r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</r>
  <r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</r>
  <r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</r>
  <r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</r>
  <r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</r>
  <r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</r>
  <r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</r>
  <r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</r>
  <r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</r>
  <r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</r>
  <r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</r>
  <r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</r>
  <r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</r>
  <r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</r>
  <r>
    <x v="2"/>
    <s v="US"/>
    <s v="USD"/>
    <n v="1450040396"/>
    <d v="2015-12-13T20:59:56"/>
    <n v="1444852796"/>
    <x v="3628"/>
    <b v="0"/>
    <n v="0"/>
    <b v="0"/>
    <s v="theater/musical"/>
    <n v="0"/>
    <e v="#DIV/0!"/>
    <x v="1"/>
  </r>
  <r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</r>
  <r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</r>
  <r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</r>
  <r>
    <x v="2"/>
    <s v="GB"/>
    <s v="GBP"/>
    <n v="1416781749"/>
    <d v="2014-11-23T22:29:09"/>
    <n v="1415053749"/>
    <x v="3632"/>
    <b v="0"/>
    <n v="1"/>
    <b v="0"/>
    <s v="theater/musical"/>
    <n v="20"/>
    <n v="100"/>
    <x v="1"/>
  </r>
  <r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</r>
  <r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</r>
  <r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</r>
  <r>
    <x v="2"/>
    <s v="US"/>
    <s v="USD"/>
    <n v="1442248829"/>
    <d v="2015-09-14T16:40:29"/>
    <n v="1439224829"/>
    <x v="3636"/>
    <b v="0"/>
    <n v="0"/>
    <b v="0"/>
    <s v="theater/musical"/>
    <n v="0"/>
    <e v="#DIV/0!"/>
    <x v="1"/>
  </r>
  <r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</r>
  <r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</r>
  <r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</r>
  <r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</r>
  <r>
    <x v="2"/>
    <s v="US"/>
    <s v="USD"/>
    <n v="1412485200"/>
    <d v="2014-10-05T05:00:00"/>
    <n v="1410966179"/>
    <x v="3641"/>
    <b v="0"/>
    <n v="0"/>
    <b v="0"/>
    <s v="theater/musical"/>
    <n v="0"/>
    <e v="#DIV/0!"/>
    <x v="1"/>
  </r>
  <r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</r>
  <r>
    <x v="2"/>
    <s v="US"/>
    <s v="USD"/>
    <n v="1447734439"/>
    <d v="2015-11-17T04:27:19"/>
    <n v="1444274839"/>
    <x v="3643"/>
    <b v="0"/>
    <n v="0"/>
    <b v="0"/>
    <s v="theater/musical"/>
    <n v="0"/>
    <e v="#DIV/0!"/>
    <x v="1"/>
  </r>
  <r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</r>
  <r>
    <x v="2"/>
    <s v="CA"/>
    <s v="CAD"/>
    <n v="1479773838"/>
    <d v="2016-11-22T00:17:18"/>
    <n v="1477178238"/>
    <x v="3645"/>
    <b v="0"/>
    <n v="1"/>
    <b v="0"/>
    <s v="theater/musical"/>
    <n v="0.1"/>
    <n v="1"/>
    <x v="1"/>
  </r>
  <r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</r>
  <r>
    <x v="2"/>
    <s v="GB"/>
    <s v="GBP"/>
    <n v="1475258327"/>
    <d v="2016-09-30T17:58:47"/>
    <n v="1471370327"/>
    <x v="3647"/>
    <b v="0"/>
    <n v="2"/>
    <b v="0"/>
    <s v="theater/musical"/>
    <n v="6"/>
    <n v="15"/>
    <x v="1"/>
  </r>
  <r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</r>
  <r>
    <x v="0"/>
    <s v="CA"/>
    <s v="CAD"/>
    <n v="1402938394"/>
    <d v="2014-06-16T17:06:34"/>
    <n v="1400691994"/>
    <x v="3649"/>
    <b v="0"/>
    <n v="8"/>
    <b v="1"/>
    <s v="theater/plays"/>
    <n v="104"/>
    <n v="97.5"/>
    <x v="1"/>
  </r>
  <r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</r>
  <r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</r>
  <r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</r>
  <r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</r>
  <r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</r>
  <r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</r>
  <r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</r>
  <r>
    <x v="0"/>
    <s v="DK"/>
    <s v="DKK"/>
    <n v="1464817320"/>
    <d v="2016-06-01T21:42:00"/>
    <n v="1462806419"/>
    <x v="3657"/>
    <b v="0"/>
    <n v="20"/>
    <b v="1"/>
    <s v="theater/plays"/>
    <n v="110.75"/>
    <n v="110.75"/>
    <x v="1"/>
  </r>
  <r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</r>
  <r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</r>
  <r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</r>
  <r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</r>
  <r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</r>
  <r>
    <x v="0"/>
    <s v="GB"/>
    <s v="GBP"/>
    <n v="1482321030"/>
    <d v="2016-12-21T11:50:30"/>
    <n v="1477133430"/>
    <x v="3663"/>
    <b v="0"/>
    <n v="9"/>
    <b v="1"/>
    <s v="theater/plays"/>
    <n v="104"/>
    <n v="26"/>
    <x v="1"/>
  </r>
  <r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</r>
  <r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</r>
  <r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</r>
  <r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</r>
  <r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</r>
  <r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</r>
  <r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</r>
  <r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</r>
  <r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</r>
  <r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</r>
  <r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</r>
  <r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</r>
  <r>
    <x v="0"/>
    <s v="US"/>
    <s v="USD"/>
    <n v="1410550484"/>
    <d v="2014-09-12T19:34:44"/>
    <n v="1408995284"/>
    <x v="3676"/>
    <b v="0"/>
    <n v="16"/>
    <b v="1"/>
    <s v="theater/plays"/>
    <n v="128.75"/>
    <n v="64.375"/>
    <x v="1"/>
  </r>
  <r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</r>
  <r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</r>
  <r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</r>
  <r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</r>
  <r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</r>
  <r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</r>
  <r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</r>
  <r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</r>
  <r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</r>
  <r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</r>
  <r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</r>
  <r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</r>
  <r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</r>
  <r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</r>
  <r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</r>
  <r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</r>
  <r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</r>
  <r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</r>
  <r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</r>
  <r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</r>
  <r>
    <x v="0"/>
    <s v="GB"/>
    <s v="GBP"/>
    <n v="1462878648"/>
    <d v="2016-05-10T11:10:48"/>
    <n v="1461064248"/>
    <x v="3697"/>
    <b v="0"/>
    <n v="30"/>
    <b v="1"/>
    <s v="theater/plays"/>
    <n v="108"/>
    <n v="72"/>
    <x v="1"/>
  </r>
  <r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</r>
  <r>
    <x v="0"/>
    <s v="US"/>
    <s v="USD"/>
    <n v="1413383216"/>
    <d v="2014-10-15T14:26:56"/>
    <n v="1410791216"/>
    <x v="3699"/>
    <b v="0"/>
    <n v="40"/>
    <b v="1"/>
    <s v="theater/plays"/>
    <n v="100.8"/>
    <n v="63"/>
    <x v="1"/>
  </r>
  <r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</r>
  <r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</r>
  <r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</r>
  <r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</r>
  <r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</r>
  <r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</r>
  <r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</r>
  <r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</r>
  <r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</r>
  <r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</r>
  <r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</r>
  <r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</r>
  <r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</r>
  <r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</r>
  <r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</r>
  <r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</r>
  <r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</r>
  <r>
    <x v="0"/>
    <s v="GB"/>
    <s v="GBP"/>
    <n v="1431204449"/>
    <d v="2015-05-09T20:47:29"/>
    <n v="1428526049"/>
    <x v="3717"/>
    <b v="0"/>
    <n v="13"/>
    <b v="1"/>
    <s v="theater/plays"/>
    <n v="100.75"/>
    <n v="310"/>
    <x v="1"/>
  </r>
  <r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</r>
  <r>
    <x v="0"/>
    <s v="GB"/>
    <s v="GBP"/>
    <n v="1434994266"/>
    <d v="2015-06-22T17:31:06"/>
    <n v="1432402266"/>
    <x v="3719"/>
    <b v="0"/>
    <n v="4"/>
    <b v="1"/>
    <s v="theater/plays"/>
    <n v="210"/>
    <n v="105"/>
    <x v="1"/>
  </r>
  <r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</r>
  <r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</r>
  <r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</r>
  <r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</r>
  <r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</r>
  <r>
    <x v="0"/>
    <s v="GB"/>
    <s v="GBP"/>
    <n v="1455831000"/>
    <d v="2016-02-18T21:30:00"/>
    <n v="1454366467"/>
    <x v="3725"/>
    <b v="0"/>
    <n v="15"/>
    <b v="1"/>
    <s v="theater/plays"/>
    <n v="127"/>
    <n v="25.4"/>
    <x v="1"/>
  </r>
  <r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</r>
  <r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</r>
  <r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</r>
  <r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</r>
  <r>
    <x v="2"/>
    <s v="US"/>
    <s v="USD"/>
    <n v="1439828159"/>
    <d v="2015-08-17T16:15:59"/>
    <n v="1437236159"/>
    <x v="3730"/>
    <b v="0"/>
    <n v="1"/>
    <b v="0"/>
    <s v="theater/plays"/>
    <n v="10"/>
    <n v="100"/>
    <x v="1"/>
  </r>
  <r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</r>
  <r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</r>
  <r>
    <x v="2"/>
    <s v="US"/>
    <s v="USD"/>
    <n v="1429396200"/>
    <d v="2015-04-18T22:30:00"/>
    <n v="1428539708"/>
    <x v="3733"/>
    <b v="0"/>
    <n v="0"/>
    <b v="0"/>
    <s v="theater/plays"/>
    <n v="0"/>
    <e v="#DIV/0!"/>
    <x v="1"/>
  </r>
  <r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</r>
  <r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</r>
  <r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</r>
  <r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</r>
  <r>
    <x v="2"/>
    <s v="GB"/>
    <s v="GBP"/>
    <n v="1405461600"/>
    <d v="2014-07-15T22:00:00"/>
    <n v="1403562705"/>
    <x v="3738"/>
    <b v="0"/>
    <n v="6"/>
    <b v="0"/>
    <s v="theater/plays"/>
    <n v="18"/>
    <n v="45"/>
    <x v="1"/>
  </r>
  <r>
    <x v="2"/>
    <s v="GB"/>
    <s v="GBP"/>
    <n v="1468752468"/>
    <d v="2016-07-17T10:47:48"/>
    <n v="1467024468"/>
    <x v="3739"/>
    <b v="0"/>
    <n v="8"/>
    <b v="0"/>
    <s v="theater/plays"/>
    <n v="20.125"/>
    <n v="100.625"/>
    <x v="1"/>
  </r>
  <r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</r>
  <r>
    <x v="2"/>
    <s v="US"/>
    <s v="USD"/>
    <n v="1450389950"/>
    <d v="2015-12-17T22:05:50"/>
    <n v="1447797950"/>
    <x v="3741"/>
    <b v="0"/>
    <n v="0"/>
    <b v="0"/>
    <s v="theater/plays"/>
    <n v="0"/>
    <e v="#DIV/0!"/>
    <x v="1"/>
  </r>
  <r>
    <x v="2"/>
    <s v="US"/>
    <s v="USD"/>
    <n v="1409980144"/>
    <d v="2014-09-06T05:09:04"/>
    <n v="1407388144"/>
    <x v="3742"/>
    <b v="0"/>
    <n v="4"/>
    <b v="0"/>
    <s v="theater/plays"/>
    <n v="2"/>
    <n v="25"/>
    <x v="1"/>
  </r>
  <r>
    <x v="2"/>
    <s v="US"/>
    <s v="USD"/>
    <n v="1404406964"/>
    <d v="2014-07-03T17:02:44"/>
    <n v="1401814964"/>
    <x v="3743"/>
    <b v="0"/>
    <n v="0"/>
    <b v="0"/>
    <s v="theater/plays"/>
    <n v="0"/>
    <e v="#DIV/0!"/>
    <x v="1"/>
  </r>
  <r>
    <x v="2"/>
    <s v="US"/>
    <s v="USD"/>
    <n v="1404532740"/>
    <d v="2014-07-05T03:59:00"/>
    <n v="1401823952"/>
    <x v="3744"/>
    <b v="0"/>
    <n v="0"/>
    <b v="0"/>
    <s v="theater/plays"/>
    <n v="0"/>
    <e v="#DIV/0!"/>
    <x v="1"/>
  </r>
  <r>
    <x v="2"/>
    <s v="US"/>
    <s v="USD"/>
    <n v="1407689102"/>
    <d v="2014-08-10T16:45:02"/>
    <n v="1405097102"/>
    <x v="3745"/>
    <b v="0"/>
    <n v="1"/>
    <b v="0"/>
    <s v="theater/plays"/>
    <n v="10"/>
    <n v="10"/>
    <x v="1"/>
  </r>
  <r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</r>
  <r>
    <x v="2"/>
    <s v="GB"/>
    <s v="GBP"/>
    <n v="1436137140"/>
    <d v="2015-07-05T22:59:00"/>
    <n v="1433833896"/>
    <x v="3747"/>
    <b v="0"/>
    <n v="1"/>
    <b v="0"/>
    <s v="theater/plays"/>
    <n v="1"/>
    <n v="25"/>
    <x v="1"/>
  </r>
  <r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</r>
  <r>
    <x v="0"/>
    <s v="US"/>
    <s v="USD"/>
    <n v="1461902340"/>
    <d v="2016-04-29T03:59:00"/>
    <n v="1459220588"/>
    <x v="3749"/>
    <b v="0"/>
    <n v="7"/>
    <b v="1"/>
    <s v="theater/musical"/>
    <n v="105"/>
    <n v="75"/>
    <x v="1"/>
  </r>
  <r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</r>
  <r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</r>
  <r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</r>
  <r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</r>
  <r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</r>
  <r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</r>
  <r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</r>
  <r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</r>
  <r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</r>
  <r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</r>
  <r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</r>
  <r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</r>
  <r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</r>
  <r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</r>
  <r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</r>
  <r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</r>
  <r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</r>
  <r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</r>
  <r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</r>
  <r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</r>
  <r>
    <x v="0"/>
    <s v="GB"/>
    <s v="GBP"/>
    <n v="1434234010"/>
    <d v="2015-06-13T22:20:10"/>
    <n v="1431642010"/>
    <x v="3770"/>
    <b v="0"/>
    <n v="20"/>
    <b v="1"/>
    <s v="theater/musical"/>
    <n v="100"/>
    <n v="100"/>
    <x v="1"/>
  </r>
  <r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</r>
  <r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</r>
  <r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</r>
  <r>
    <x v="0"/>
    <s v="CA"/>
    <s v="CAD"/>
    <n v="1428606055"/>
    <d v="2015-04-09T19:00:55"/>
    <n v="1427223655"/>
    <x v="3774"/>
    <b v="0"/>
    <n v="25"/>
    <b v="1"/>
    <s v="theater/musical"/>
    <n v="100"/>
    <n v="100"/>
    <x v="1"/>
  </r>
  <r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</r>
  <r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</r>
  <r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</r>
  <r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</r>
  <r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</r>
  <r>
    <x v="0"/>
    <s v="US"/>
    <s v="USD"/>
    <n v="1436817960"/>
    <d v="2015-07-13T20:06:00"/>
    <n v="1433999785"/>
    <x v="3780"/>
    <b v="0"/>
    <n v="30"/>
    <b v="1"/>
    <s v="theater/musical"/>
    <n v="120"/>
    <n v="100"/>
    <x v="1"/>
  </r>
  <r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</r>
  <r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</r>
  <r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</r>
  <r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</r>
  <r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</r>
  <r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</r>
  <r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</r>
  <r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</r>
  <r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</r>
  <r>
    <x v="2"/>
    <s v="US"/>
    <s v="USD"/>
    <n v="1479834023"/>
    <d v="2016-11-22T17:00:23"/>
    <n v="1477238423"/>
    <x v="3790"/>
    <b v="0"/>
    <n v="0"/>
    <b v="0"/>
    <s v="theater/musical"/>
    <n v="0"/>
    <e v="#DIV/0!"/>
    <x v="1"/>
  </r>
  <r>
    <x v="2"/>
    <s v="US"/>
    <s v="USD"/>
    <n v="1404664592"/>
    <d v="2014-07-06T16:36:32"/>
    <n v="1399480592"/>
    <x v="3791"/>
    <b v="0"/>
    <n v="0"/>
    <b v="0"/>
    <s v="theater/musical"/>
    <n v="0"/>
    <e v="#DIV/0!"/>
    <x v="1"/>
  </r>
  <r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</r>
  <r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</r>
  <r>
    <x v="2"/>
    <s v="GB"/>
    <s v="GBP"/>
    <n v="1433685354"/>
    <d v="2015-06-07T13:55:54"/>
    <n v="1431093354"/>
    <x v="3794"/>
    <b v="0"/>
    <n v="1"/>
    <b v="0"/>
    <s v="theater/musical"/>
    <n v="1"/>
    <n v="50"/>
    <x v="1"/>
  </r>
  <r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</r>
  <r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</r>
  <r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</r>
  <r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</r>
  <r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</r>
  <r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</r>
  <r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</r>
  <r>
    <x v="2"/>
    <s v="US"/>
    <s v="USD"/>
    <n v="1445482906"/>
    <d v="2015-10-22T03:01:46"/>
    <n v="1442890906"/>
    <x v="3802"/>
    <b v="0"/>
    <n v="0"/>
    <b v="0"/>
    <s v="theater/musical"/>
    <n v="0"/>
    <e v="#DIV/0!"/>
    <x v="1"/>
  </r>
  <r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</r>
  <r>
    <x v="2"/>
    <s v="US"/>
    <s v="USD"/>
    <n v="1469948400"/>
    <d v="2016-07-31T07:00:00"/>
    <n v="1465172024"/>
    <x v="3804"/>
    <b v="0"/>
    <n v="0"/>
    <b v="0"/>
    <s v="theater/musical"/>
    <n v="0"/>
    <e v="#DIV/0!"/>
    <x v="1"/>
  </r>
  <r>
    <x v="2"/>
    <s v="US"/>
    <s v="USD"/>
    <n v="1411852640"/>
    <d v="2014-09-27T21:17:20"/>
    <n v="1406668640"/>
    <x v="3805"/>
    <b v="0"/>
    <n v="2"/>
    <b v="0"/>
    <s v="theater/musical"/>
    <n v="2E-3"/>
    <n v="1.5"/>
    <x v="1"/>
  </r>
  <r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</r>
  <r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</r>
  <r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</r>
  <r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</r>
  <r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</r>
  <r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</r>
  <r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</r>
  <r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</r>
  <r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</r>
  <r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</r>
  <r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</r>
  <r>
    <x v="0"/>
    <s v="US"/>
    <s v="USD"/>
    <n v="1445659140"/>
    <d v="2015-10-24T03:59:00"/>
    <n v="1444236216"/>
    <x v="3817"/>
    <b v="0"/>
    <n v="20"/>
    <b v="1"/>
    <s v="theater/plays"/>
    <n v="107.25"/>
    <n v="107.25"/>
    <x v="1"/>
  </r>
  <r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</r>
  <r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</r>
  <r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</r>
  <r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</r>
  <r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</r>
  <r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</r>
  <r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</r>
  <r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</r>
  <r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</r>
  <r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</r>
  <r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</r>
  <r>
    <x v="0"/>
    <s v="US"/>
    <s v="USD"/>
    <n v="1472676371"/>
    <d v="2016-08-31T20:46:11"/>
    <n v="1470948371"/>
    <x v="3829"/>
    <b v="0"/>
    <n v="8"/>
    <b v="1"/>
    <s v="theater/plays"/>
    <n v="100.2"/>
    <n v="62.625"/>
    <x v="1"/>
  </r>
  <r>
    <x v="0"/>
    <s v="US"/>
    <s v="USD"/>
    <n v="1464371211"/>
    <d v="2016-05-27T17:46:51"/>
    <n v="1463161611"/>
    <x v="3830"/>
    <b v="0"/>
    <n v="3"/>
    <b v="1"/>
    <s v="theater/plays"/>
    <n v="225"/>
    <n v="75"/>
    <x v="1"/>
  </r>
  <r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</r>
  <r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</r>
  <r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</r>
  <r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</r>
  <r>
    <x v="0"/>
    <s v="GB"/>
    <s v="GBP"/>
    <n v="1461278208"/>
    <d v="2016-04-21T22:36:48"/>
    <n v="1459463808"/>
    <x v="3835"/>
    <b v="0"/>
    <n v="8"/>
    <b v="1"/>
    <s v="theater/plays"/>
    <n v="160"/>
    <n v="40"/>
    <x v="1"/>
  </r>
  <r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</r>
  <r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</r>
  <r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</r>
  <r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</r>
  <r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</r>
  <r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</r>
  <r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</r>
  <r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</r>
  <r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</r>
  <r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</r>
  <r>
    <x v="2"/>
    <s v="US"/>
    <s v="USD"/>
    <n v="1412405940"/>
    <d v="2014-10-04T06:59:00"/>
    <n v="1409721542"/>
    <x v="3846"/>
    <b v="1"/>
    <n v="8"/>
    <b v="0"/>
    <s v="theater/plays"/>
    <n v="2.7"/>
    <n v="23.625"/>
    <x v="1"/>
  </r>
  <r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</r>
  <r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</r>
  <r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</r>
  <r>
    <x v="2"/>
    <s v="US"/>
    <s v="USD"/>
    <n v="1420081143"/>
    <d v="2015-01-01T02:59:03"/>
    <n v="1417489143"/>
    <x v="3850"/>
    <b v="1"/>
    <n v="4"/>
    <b v="0"/>
    <s v="theater/plays"/>
    <n v="3.8"/>
    <n v="9.5"/>
    <x v="1"/>
  </r>
  <r>
    <x v="2"/>
    <s v="GB"/>
    <s v="GBP"/>
    <n v="1437129179"/>
    <d v="2015-07-17T10:32:59"/>
    <n v="1434537179"/>
    <x v="3851"/>
    <b v="1"/>
    <n v="24"/>
    <b v="0"/>
    <s v="theater/plays"/>
    <n v="34.08"/>
    <n v="35.5"/>
    <x v="1"/>
  </r>
  <r>
    <x v="2"/>
    <s v="US"/>
    <s v="USD"/>
    <n v="1427427276"/>
    <d v="2015-03-27T03:34:36"/>
    <n v="1425270876"/>
    <x v="3852"/>
    <b v="0"/>
    <n v="2"/>
    <b v="0"/>
    <s v="theater/plays"/>
    <n v="0.2"/>
    <n v="10"/>
    <x v="1"/>
  </r>
  <r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</r>
  <r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</r>
  <r>
    <x v="2"/>
    <s v="US"/>
    <s v="USD"/>
    <n v="1427408271"/>
    <d v="2015-03-26T22:17:51"/>
    <n v="1424819871"/>
    <x v="3855"/>
    <b v="0"/>
    <n v="1"/>
    <b v="0"/>
    <s v="theater/plays"/>
    <n v="2.5"/>
    <n v="25"/>
    <x v="1"/>
  </r>
  <r>
    <x v="2"/>
    <s v="US"/>
    <s v="USD"/>
    <n v="1425833403"/>
    <d v="2015-03-08T16:50:03"/>
    <n v="1423245003"/>
    <x v="3856"/>
    <b v="0"/>
    <n v="1"/>
    <b v="0"/>
    <s v="theater/plays"/>
    <n v="0.02"/>
    <n v="1"/>
    <x v="1"/>
  </r>
  <r>
    <x v="2"/>
    <s v="US"/>
    <s v="USD"/>
    <n v="1406913120"/>
    <d v="2014-08-01T17:12:00"/>
    <n v="1404927690"/>
    <x v="3857"/>
    <b v="0"/>
    <n v="4"/>
    <b v="0"/>
    <s v="theater/plays"/>
    <n v="5.2"/>
    <n v="65"/>
    <x v="1"/>
  </r>
  <r>
    <x v="2"/>
    <s v="GB"/>
    <s v="GBP"/>
    <n v="1432328400"/>
    <d v="2015-05-22T21:00:00"/>
    <n v="1430734844"/>
    <x v="3858"/>
    <b v="0"/>
    <n v="1"/>
    <b v="0"/>
    <s v="theater/plays"/>
    <n v="2"/>
    <n v="10"/>
    <x v="1"/>
  </r>
  <r>
    <x v="2"/>
    <s v="US"/>
    <s v="USD"/>
    <n v="1403730000"/>
    <d v="2014-06-25T21:00:00"/>
    <n v="1401485207"/>
    <x v="3859"/>
    <b v="0"/>
    <n v="1"/>
    <b v="0"/>
    <s v="theater/plays"/>
    <n v="0.04"/>
    <n v="1"/>
    <x v="1"/>
  </r>
  <r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</r>
  <r>
    <x v="2"/>
    <s v="US"/>
    <s v="USD"/>
    <n v="1415828820"/>
    <d v="2014-11-12T21:47:00"/>
    <n v="1412258977"/>
    <x v="3861"/>
    <b v="0"/>
    <n v="1"/>
    <b v="0"/>
    <s v="theater/plays"/>
    <n v="5"/>
    <n v="100"/>
    <x v="1"/>
  </r>
  <r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</r>
  <r>
    <x v="2"/>
    <s v="US"/>
    <s v="USD"/>
    <n v="1446739905"/>
    <d v="2015-11-05T16:11:45"/>
    <n v="1441552305"/>
    <x v="3863"/>
    <b v="0"/>
    <n v="0"/>
    <b v="0"/>
    <s v="theater/plays"/>
    <n v="0"/>
    <e v="#DIV/0!"/>
    <x v="1"/>
  </r>
  <r>
    <x v="2"/>
    <s v="US"/>
    <s v="USD"/>
    <n v="1447799054"/>
    <d v="2015-11-17T22:24:14"/>
    <n v="1445203454"/>
    <x v="3864"/>
    <b v="0"/>
    <n v="3"/>
    <b v="0"/>
    <s v="theater/plays"/>
    <n v="1.2"/>
    <n v="20"/>
    <x v="1"/>
  </r>
  <r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</r>
  <r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</r>
  <r>
    <x v="2"/>
    <s v="US"/>
    <s v="USD"/>
    <n v="1466278339"/>
    <d v="2016-06-18T19:32:19"/>
    <n v="1463686339"/>
    <x v="3867"/>
    <b v="0"/>
    <n v="5"/>
    <b v="0"/>
    <s v="theater/plays"/>
    <n v="12.55"/>
    <n v="50.2"/>
    <x v="1"/>
  </r>
  <r>
    <x v="1"/>
    <s v="GB"/>
    <s v="GBP"/>
    <n v="1410191405"/>
    <d v="2014-09-08T15:50:05"/>
    <n v="1408031405"/>
    <x v="3868"/>
    <b v="0"/>
    <n v="1"/>
    <b v="0"/>
    <s v="theater/musical"/>
    <n v="0.2"/>
    <n v="10"/>
    <x v="1"/>
  </r>
  <r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</r>
  <r>
    <x v="1"/>
    <s v="US"/>
    <s v="USD"/>
    <n v="1404360478"/>
    <d v="2014-07-03T04:07:58"/>
    <n v="1401768478"/>
    <x v="3870"/>
    <b v="0"/>
    <n v="10"/>
    <b v="0"/>
    <s v="theater/musical"/>
    <n v="15"/>
    <n v="150"/>
    <x v="1"/>
  </r>
  <r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</r>
  <r>
    <x v="1"/>
    <s v="US"/>
    <s v="USD"/>
    <n v="1439522996"/>
    <d v="2015-08-14T03:29:56"/>
    <n v="1435202996"/>
    <x v="3872"/>
    <b v="0"/>
    <n v="0"/>
    <b v="0"/>
    <s v="theater/musical"/>
    <n v="0"/>
    <e v="#DIV/0!"/>
    <x v="1"/>
  </r>
  <r>
    <x v="1"/>
    <s v="US"/>
    <s v="USD"/>
    <n v="1444322535"/>
    <d v="2015-10-08T16:42:15"/>
    <n v="1441730535"/>
    <x v="3873"/>
    <b v="0"/>
    <n v="0"/>
    <b v="0"/>
    <s v="theater/musical"/>
    <n v="0"/>
    <e v="#DIV/0!"/>
    <x v="1"/>
  </r>
  <r>
    <x v="1"/>
    <s v="NZ"/>
    <s v="NZD"/>
    <n v="1422061200"/>
    <d v="2015-01-24T01:00:00"/>
    <n v="1420244622"/>
    <x v="3874"/>
    <b v="0"/>
    <n v="0"/>
    <b v="0"/>
    <s v="theater/musical"/>
    <n v="0"/>
    <e v="#DIV/0!"/>
    <x v="1"/>
  </r>
  <r>
    <x v="1"/>
    <s v="DK"/>
    <s v="DKK"/>
    <n v="1472896800"/>
    <d v="2016-09-03T10:00:00"/>
    <n v="1472804365"/>
    <x v="3875"/>
    <b v="0"/>
    <n v="0"/>
    <b v="0"/>
    <s v="theater/musical"/>
    <n v="0"/>
    <e v="#DIV/0!"/>
    <x v="1"/>
  </r>
  <r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</r>
  <r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</r>
  <r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</r>
  <r>
    <x v="1"/>
    <s v="GB"/>
    <s v="GBP"/>
    <n v="1422218396"/>
    <d v="2015-01-25T20:39:56"/>
    <n v="1419626396"/>
    <x v="3879"/>
    <b v="0"/>
    <n v="0"/>
    <b v="0"/>
    <s v="theater/musical"/>
    <n v="0"/>
    <e v="#DIV/0!"/>
    <x v="1"/>
  </r>
  <r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</r>
  <r>
    <x v="1"/>
    <s v="US"/>
    <s v="USD"/>
    <n v="1487550399"/>
    <d v="2017-02-20T00:26:39"/>
    <n v="1484958399"/>
    <x v="3881"/>
    <b v="0"/>
    <n v="1"/>
    <b v="0"/>
    <s v="theater/musical"/>
    <n v="5"/>
    <n v="25"/>
    <x v="1"/>
  </r>
  <r>
    <x v="1"/>
    <s v="AU"/>
    <s v="AUD"/>
    <n v="1454281380"/>
    <d v="2016-01-31T23:03:00"/>
    <n v="1451950570"/>
    <x v="3882"/>
    <b v="0"/>
    <n v="0"/>
    <b v="0"/>
    <s v="theater/musical"/>
    <n v="0"/>
    <e v="#DIV/0!"/>
    <x v="1"/>
  </r>
  <r>
    <x v="1"/>
    <s v="GB"/>
    <s v="GBP"/>
    <n v="1409668069"/>
    <d v="2014-09-02T14:27:49"/>
    <n v="1407076069"/>
    <x v="3883"/>
    <b v="0"/>
    <n v="0"/>
    <b v="0"/>
    <s v="theater/musical"/>
    <n v="0"/>
    <e v="#DIV/0!"/>
    <x v="1"/>
  </r>
  <r>
    <x v="1"/>
    <s v="US"/>
    <s v="USD"/>
    <n v="1427479192"/>
    <d v="2015-03-27T17:59:52"/>
    <n v="1425322792"/>
    <x v="3884"/>
    <b v="0"/>
    <n v="0"/>
    <b v="0"/>
    <s v="theater/musical"/>
    <n v="0"/>
    <e v="#DIV/0!"/>
    <x v="1"/>
  </r>
  <r>
    <x v="1"/>
    <s v="US"/>
    <s v="USD"/>
    <n v="1462834191"/>
    <d v="2016-05-09T22:49:51"/>
    <n v="1460242191"/>
    <x v="3885"/>
    <b v="0"/>
    <n v="0"/>
    <b v="0"/>
    <s v="theater/musical"/>
    <n v="0"/>
    <e v="#DIV/0!"/>
    <x v="1"/>
  </r>
  <r>
    <x v="1"/>
    <s v="AU"/>
    <s v="AUD"/>
    <n v="1418275702"/>
    <d v="2014-12-11T05:28:22"/>
    <n v="1415683702"/>
    <x v="3886"/>
    <b v="0"/>
    <n v="0"/>
    <b v="0"/>
    <s v="theater/musical"/>
    <n v="0"/>
    <e v="#DIV/0!"/>
    <x v="1"/>
  </r>
  <r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</r>
  <r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</r>
  <r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</r>
  <r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</r>
  <r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</r>
  <r>
    <x v="2"/>
    <s v="US"/>
    <s v="USD"/>
    <n v="1408863600"/>
    <d v="2014-08-24T07:00:00"/>
    <n v="1408203557"/>
    <x v="3892"/>
    <b v="0"/>
    <n v="0"/>
    <b v="0"/>
    <s v="theater/plays"/>
    <n v="0"/>
    <e v="#DIV/0!"/>
    <x v="1"/>
  </r>
  <r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</r>
  <r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</r>
  <r>
    <x v="2"/>
    <s v="US"/>
    <s v="USD"/>
    <n v="1425103218"/>
    <d v="2015-02-28T06:00:18"/>
    <n v="1422424818"/>
    <x v="3895"/>
    <b v="0"/>
    <n v="1"/>
    <b v="0"/>
    <s v="theater/plays"/>
    <n v="5"/>
    <n v="50"/>
    <x v="1"/>
  </r>
  <r>
    <x v="2"/>
    <s v="US"/>
    <s v="USD"/>
    <n v="1402979778"/>
    <d v="2014-06-17T04:36:18"/>
    <n v="1401770178"/>
    <x v="3896"/>
    <b v="0"/>
    <n v="4"/>
    <b v="0"/>
    <s v="theater/plays"/>
    <n v="10.625"/>
    <n v="42.5"/>
    <x v="1"/>
  </r>
  <r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</r>
  <r>
    <x v="2"/>
    <s v="GB"/>
    <s v="GBP"/>
    <n v="1439827200"/>
    <d v="2015-08-17T16:00:00"/>
    <n v="1436355270"/>
    <x v="3898"/>
    <b v="0"/>
    <n v="16"/>
    <b v="0"/>
    <s v="theater/plays"/>
    <n v="32.56"/>
    <n v="50.875"/>
    <x v="1"/>
  </r>
  <r>
    <x v="2"/>
    <s v="US"/>
    <s v="USD"/>
    <n v="1407868561"/>
    <d v="2014-08-12T18:36:01"/>
    <n v="1406140561"/>
    <x v="3899"/>
    <b v="0"/>
    <n v="2"/>
    <b v="0"/>
    <s v="theater/plays"/>
    <n v="1.25"/>
    <n v="62.5"/>
    <x v="1"/>
  </r>
  <r>
    <x v="2"/>
    <s v="US"/>
    <s v="USD"/>
    <n v="1433988791"/>
    <d v="2015-06-11T02:13:11"/>
    <n v="1431396791"/>
    <x v="3900"/>
    <b v="0"/>
    <n v="5"/>
    <b v="0"/>
    <s v="theater/plays"/>
    <n v="5.4"/>
    <n v="27"/>
    <x v="1"/>
  </r>
  <r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</r>
  <r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</r>
  <r>
    <x v="2"/>
    <s v="US"/>
    <s v="USD"/>
    <n v="1439581080"/>
    <d v="2015-08-14T19:38:00"/>
    <n v="1435709765"/>
    <x v="3903"/>
    <b v="0"/>
    <n v="0"/>
    <b v="0"/>
    <s v="theater/plays"/>
    <n v="0"/>
    <e v="#DIV/0!"/>
    <x v="1"/>
  </r>
  <r>
    <x v="2"/>
    <s v="US"/>
    <s v="USD"/>
    <n v="1429074240"/>
    <d v="2015-04-15T05:04:00"/>
    <n v="1427866200"/>
    <x v="3904"/>
    <b v="0"/>
    <n v="2"/>
    <b v="0"/>
    <s v="theater/plays"/>
    <n v="0.03"/>
    <n v="1.5"/>
    <x v="1"/>
  </r>
  <r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</r>
  <r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</r>
  <r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</r>
  <r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</r>
  <r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</r>
  <r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</r>
  <r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</r>
  <r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</r>
  <r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</r>
  <r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</r>
  <r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</r>
  <r>
    <x v="2"/>
    <s v="DK"/>
    <s v="DKK"/>
    <n v="1464952752"/>
    <d v="2016-06-03T11:19:12"/>
    <n v="1462360752"/>
    <x v="3916"/>
    <b v="0"/>
    <n v="0"/>
    <b v="0"/>
    <s v="theater/plays"/>
    <n v="0"/>
    <e v="#DIV/0!"/>
    <x v="1"/>
  </r>
  <r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</r>
  <r>
    <x v="2"/>
    <s v="GB"/>
    <s v="GBP"/>
    <n v="1407168000"/>
    <d v="2014-08-04T16:00:00"/>
    <n v="1406131023"/>
    <x v="3918"/>
    <b v="0"/>
    <n v="3"/>
    <b v="0"/>
    <s v="theater/plays"/>
    <n v="0.2"/>
    <n v="40"/>
    <x v="1"/>
  </r>
  <r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</r>
  <r>
    <x v="2"/>
    <s v="GB"/>
    <s v="GBP"/>
    <n v="1479032260"/>
    <d v="2016-11-13T10:17:40"/>
    <n v="1476436660"/>
    <x v="3920"/>
    <b v="0"/>
    <n v="3"/>
    <b v="0"/>
    <s v="theater/plays"/>
    <n v="5.4"/>
    <n v="45"/>
    <x v="1"/>
  </r>
  <r>
    <x v="2"/>
    <s v="GB"/>
    <s v="GBP"/>
    <n v="1414346400"/>
    <d v="2014-10-26T18:00:00"/>
    <n v="1413291655"/>
    <x v="3921"/>
    <b v="0"/>
    <n v="0"/>
    <b v="0"/>
    <s v="theater/plays"/>
    <n v="0"/>
    <e v="#DIV/0!"/>
    <x v="1"/>
  </r>
  <r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</r>
  <r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</r>
  <r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</r>
  <r>
    <x v="2"/>
    <s v="US"/>
    <s v="USD"/>
    <n v="1406753639"/>
    <d v="2014-07-30T20:53:59"/>
    <n v="1404161639"/>
    <x v="3925"/>
    <b v="0"/>
    <n v="3"/>
    <b v="0"/>
    <s v="theater/plays"/>
    <n v="10"/>
    <n v="5"/>
    <x v="1"/>
  </r>
  <r>
    <x v="2"/>
    <s v="AU"/>
    <s v="AUD"/>
    <n v="1419645748"/>
    <d v="2014-12-27T02:02:28"/>
    <n v="1417053748"/>
    <x v="3926"/>
    <b v="0"/>
    <n v="1"/>
    <b v="0"/>
    <s v="theater/plays"/>
    <n v="0.3"/>
    <n v="15"/>
    <x v="1"/>
  </r>
  <r>
    <x v="2"/>
    <s v="GB"/>
    <s v="GBP"/>
    <n v="1407565504"/>
    <d v="2014-08-09T06:25:04"/>
    <n v="1404973504"/>
    <x v="3927"/>
    <b v="0"/>
    <n v="2"/>
    <b v="0"/>
    <s v="theater/plays"/>
    <n v="1"/>
    <n v="12.5"/>
    <x v="1"/>
  </r>
  <r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</r>
  <r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</r>
  <r>
    <x v="2"/>
    <s v="AU"/>
    <s v="AUD"/>
    <n v="1459490400"/>
    <d v="2016-04-01T06:00:00"/>
    <n v="1457078868"/>
    <x v="3930"/>
    <b v="0"/>
    <n v="0"/>
    <b v="0"/>
    <s v="theater/plays"/>
    <n v="0"/>
    <e v="#DIV/0!"/>
    <x v="1"/>
  </r>
  <r>
    <x v="2"/>
    <s v="US"/>
    <s v="USD"/>
    <n v="1441510707"/>
    <d v="2015-09-06T03:38:27"/>
    <n v="1439350707"/>
    <x v="3931"/>
    <b v="0"/>
    <n v="0"/>
    <b v="0"/>
    <s v="theater/plays"/>
    <n v="0"/>
    <e v="#DIV/0!"/>
    <x v="1"/>
  </r>
  <r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</r>
  <r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</r>
  <r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</r>
  <r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</r>
  <r>
    <x v="2"/>
    <s v="US"/>
    <s v="USD"/>
    <n v="1480576720"/>
    <d v="2016-12-01T07:18:40"/>
    <n v="1477981120"/>
    <x v="3936"/>
    <b v="0"/>
    <n v="0"/>
    <b v="0"/>
    <s v="theater/plays"/>
    <n v="0"/>
    <e v="#DIV/0!"/>
    <x v="1"/>
  </r>
  <r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</r>
  <r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</r>
  <r>
    <x v="2"/>
    <s v="AU"/>
    <s v="AUD"/>
    <n v="1412656200"/>
    <d v="2014-10-07T04:30:00"/>
    <n v="1412328979"/>
    <x v="3939"/>
    <b v="0"/>
    <n v="1"/>
    <b v="0"/>
    <s v="theater/plays"/>
    <n v="0.1"/>
    <n v="5"/>
    <x v="1"/>
  </r>
  <r>
    <x v="2"/>
    <s v="US"/>
    <s v="USD"/>
    <n v="1420199351"/>
    <d v="2015-01-02T11:49:11"/>
    <n v="1416311351"/>
    <x v="3940"/>
    <b v="0"/>
    <n v="2"/>
    <b v="0"/>
    <s v="theater/plays"/>
    <n v="0.22"/>
    <n v="5.5"/>
    <x v="1"/>
  </r>
  <r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</r>
  <r>
    <x v="2"/>
    <s v="US"/>
    <s v="USD"/>
    <n v="1434490914"/>
    <d v="2015-06-16T21:41:54"/>
    <n v="1429306914"/>
    <x v="3942"/>
    <b v="0"/>
    <n v="0"/>
    <b v="0"/>
    <s v="theater/plays"/>
    <n v="0"/>
    <e v="#DIV/0!"/>
    <x v="1"/>
  </r>
  <r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</r>
  <r>
    <x v="2"/>
    <s v="US"/>
    <s v="USD"/>
    <n v="1440690875"/>
    <d v="2015-08-27T15:54:35"/>
    <n v="1438098875"/>
    <x v="3944"/>
    <b v="0"/>
    <n v="0"/>
    <b v="0"/>
    <s v="theater/plays"/>
    <n v="0"/>
    <e v="#DIV/0!"/>
    <x v="1"/>
  </r>
  <r>
    <x v="2"/>
    <s v="US"/>
    <s v="USD"/>
    <n v="1431717268"/>
    <d v="2015-05-15T19:14:28"/>
    <n v="1429125268"/>
    <x v="3945"/>
    <b v="0"/>
    <n v="1"/>
    <b v="0"/>
    <s v="theater/plays"/>
    <n v="0.25"/>
    <n v="5"/>
    <x v="1"/>
  </r>
  <r>
    <x v="2"/>
    <s v="US"/>
    <s v="USD"/>
    <n v="1425110400"/>
    <d v="2015-02-28T08:00:00"/>
    <n v="1422388822"/>
    <x v="3946"/>
    <b v="0"/>
    <n v="5"/>
    <b v="0"/>
    <s v="theater/plays"/>
    <n v="3.25"/>
    <n v="39"/>
    <x v="1"/>
  </r>
  <r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</r>
  <r>
    <x v="2"/>
    <s v="AU"/>
    <s v="AUD"/>
    <n v="1410076123"/>
    <d v="2014-09-07T07:48:43"/>
    <n v="1404892123"/>
    <x v="3948"/>
    <b v="0"/>
    <n v="0"/>
    <b v="0"/>
    <s v="theater/plays"/>
    <n v="0"/>
    <e v="#DIV/0!"/>
    <x v="1"/>
  </r>
  <r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</r>
  <r>
    <x v="2"/>
    <s v="US"/>
    <s v="USD"/>
    <n v="1460140500"/>
    <d v="2016-04-08T18:35:00"/>
    <n v="1457628680"/>
    <x v="3950"/>
    <b v="0"/>
    <n v="1"/>
    <b v="0"/>
    <s v="theater/plays"/>
    <n v="0.625"/>
    <n v="25"/>
    <x v="1"/>
  </r>
  <r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</r>
  <r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</r>
  <r>
    <x v="2"/>
    <s v="US"/>
    <s v="USD"/>
    <n v="1469834940"/>
    <d v="2016-07-29T23:29:00"/>
    <n v="1467162586"/>
    <x v="3953"/>
    <b v="0"/>
    <n v="0"/>
    <b v="0"/>
    <s v="theater/plays"/>
    <n v="0"/>
    <e v="#DIV/0!"/>
    <x v="1"/>
  </r>
  <r>
    <x v="2"/>
    <s v="CA"/>
    <s v="CAD"/>
    <n v="1405352264"/>
    <d v="2014-07-14T15:37:44"/>
    <n v="1400168264"/>
    <x v="3954"/>
    <b v="0"/>
    <n v="0"/>
    <b v="0"/>
    <s v="theater/plays"/>
    <n v="0"/>
    <e v="#DIV/0!"/>
    <x v="1"/>
  </r>
  <r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</r>
  <r>
    <x v="2"/>
    <s v="US"/>
    <s v="USD"/>
    <n v="1461543600"/>
    <d v="2016-04-25T00:20:00"/>
    <n v="1459203727"/>
    <x v="3956"/>
    <b v="0"/>
    <n v="0"/>
    <b v="0"/>
    <s v="theater/plays"/>
    <n v="0"/>
    <e v="#DIV/0!"/>
    <x v="1"/>
  </r>
  <r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</r>
  <r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</r>
  <r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</r>
  <r>
    <x v="2"/>
    <s v="US"/>
    <s v="USD"/>
    <n v="1451852256"/>
    <d v="2016-01-03T20:17:36"/>
    <n v="1449260256"/>
    <x v="3960"/>
    <b v="0"/>
    <n v="4"/>
    <b v="0"/>
    <s v="theater/plays"/>
    <n v="1.5"/>
    <n v="11.25"/>
    <x v="1"/>
  </r>
  <r>
    <x v="2"/>
    <s v="GB"/>
    <s v="GBP"/>
    <n v="1399584210"/>
    <d v="2014-05-08T21:23:30"/>
    <n v="1397683410"/>
    <x v="3961"/>
    <b v="0"/>
    <n v="2"/>
    <b v="0"/>
    <s v="theater/plays"/>
    <n v="0.42"/>
    <n v="10.5"/>
    <x v="1"/>
  </r>
  <r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</r>
  <r>
    <x v="2"/>
    <s v="CA"/>
    <s v="CAD"/>
    <n v="1447821717"/>
    <d v="2015-11-18T04:41:57"/>
    <n v="1445226117"/>
    <x v="3963"/>
    <b v="0"/>
    <n v="0"/>
    <b v="0"/>
    <s v="theater/plays"/>
    <n v="0"/>
    <e v="#DIV/0!"/>
    <x v="1"/>
  </r>
  <r>
    <x v="2"/>
    <s v="US"/>
    <s v="USD"/>
    <n v="1429460386"/>
    <d v="2015-04-19T16:19:46"/>
    <n v="1424279986"/>
    <x v="3964"/>
    <b v="0"/>
    <n v="3"/>
    <b v="0"/>
    <s v="theater/plays"/>
    <n v="6.3"/>
    <n v="42"/>
    <x v="1"/>
  </r>
  <r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</r>
  <r>
    <x v="2"/>
    <s v="US"/>
    <s v="USD"/>
    <n v="1406170740"/>
    <d v="2014-07-24T02:59:00"/>
    <n v="1402506278"/>
    <x v="3966"/>
    <b v="0"/>
    <n v="2"/>
    <b v="0"/>
    <s v="theater/plays"/>
    <n v="0.6"/>
    <n v="22.5"/>
    <x v="1"/>
  </r>
  <r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</r>
  <r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</r>
  <r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</r>
  <r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</r>
  <r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</r>
  <r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</r>
  <r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</r>
  <r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</r>
  <r>
    <x v="2"/>
    <s v="US"/>
    <s v="USD"/>
    <n v="1468442898"/>
    <d v="2016-07-13T20:48:18"/>
    <n v="1465850898"/>
    <x v="3975"/>
    <b v="0"/>
    <n v="0"/>
    <b v="0"/>
    <s v="theater/plays"/>
    <n v="0"/>
    <e v="#DIV/0!"/>
    <x v="1"/>
  </r>
  <r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</r>
  <r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</r>
  <r>
    <x v="2"/>
    <s v="US"/>
    <s v="USD"/>
    <n v="1422717953"/>
    <d v="2015-01-31T15:25:53"/>
    <n v="1417533953"/>
    <x v="3978"/>
    <b v="0"/>
    <n v="8"/>
    <b v="0"/>
    <s v="theater/plays"/>
    <n v="10.7"/>
    <n v="26.75"/>
    <x v="1"/>
  </r>
  <r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</r>
  <r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</r>
  <r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</r>
  <r>
    <x v="2"/>
    <s v="GB"/>
    <s v="GBP"/>
    <n v="1436297180"/>
    <d v="2015-07-07T19:26:20"/>
    <n v="1431113180"/>
    <x v="3982"/>
    <b v="0"/>
    <n v="5"/>
    <b v="0"/>
    <s v="theater/plays"/>
    <n v="20"/>
    <n v="34"/>
    <x v="1"/>
  </r>
  <r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</r>
  <r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</r>
  <r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</r>
  <r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</r>
  <r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</r>
  <r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</r>
  <r>
    <x v="2"/>
    <s v="US"/>
    <s v="USD"/>
    <n v="1447009181"/>
    <d v="2015-11-08T18:59:41"/>
    <n v="1444413581"/>
    <x v="3989"/>
    <b v="0"/>
    <n v="0"/>
    <b v="0"/>
    <s v="theater/plays"/>
    <n v="0"/>
    <e v="#DIV/0!"/>
    <x v="1"/>
  </r>
  <r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</r>
  <r>
    <x v="2"/>
    <s v="US"/>
    <s v="USD"/>
    <n v="1433086082"/>
    <d v="2015-05-31T15:28:02"/>
    <n v="1430494082"/>
    <x v="3991"/>
    <b v="0"/>
    <n v="1"/>
    <b v="0"/>
    <s v="theater/plays"/>
    <n v="20"/>
    <n v="100"/>
    <x v="1"/>
  </r>
  <r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</r>
  <r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</r>
  <r>
    <x v="2"/>
    <s v="US"/>
    <s v="USD"/>
    <n v="1405761690"/>
    <d v="2014-07-19T09:21:30"/>
    <n v="1403169690"/>
    <x v="3994"/>
    <b v="0"/>
    <n v="1"/>
    <b v="0"/>
    <s v="theater/plays"/>
    <n v="0.25"/>
    <n v="5"/>
    <x v="1"/>
  </r>
  <r>
    <x v="2"/>
    <s v="GB"/>
    <s v="GBP"/>
    <n v="1423913220"/>
    <d v="2015-02-14T11:27:00"/>
    <n v="1421339077"/>
    <x v="3995"/>
    <b v="0"/>
    <n v="4"/>
    <b v="0"/>
    <s v="theater/plays"/>
    <n v="35"/>
    <n v="17.5"/>
    <x v="1"/>
  </r>
  <r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</r>
  <r>
    <x v="2"/>
    <s v="GB"/>
    <s v="GBP"/>
    <n v="1428222221"/>
    <d v="2015-04-05T08:23:41"/>
    <n v="1425633821"/>
    <x v="3997"/>
    <b v="0"/>
    <n v="0"/>
    <b v="0"/>
    <s v="theater/plays"/>
    <n v="0"/>
    <e v="#DIV/0!"/>
    <x v="1"/>
  </r>
  <r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</r>
  <r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</r>
  <r>
    <x v="2"/>
    <s v="US"/>
    <s v="USD"/>
    <n v="1462631358"/>
    <d v="2016-05-07T14:29:18"/>
    <n v="1457450958"/>
    <x v="4000"/>
    <b v="0"/>
    <n v="1"/>
    <b v="0"/>
    <s v="theater/plays"/>
    <n v="0.125"/>
    <n v="10"/>
    <x v="1"/>
  </r>
  <r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</r>
  <r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</r>
  <r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</r>
  <r>
    <x v="2"/>
    <s v="US"/>
    <s v="USD"/>
    <n v="1412740457"/>
    <d v="2014-10-08T03:54:17"/>
    <n v="1410148457"/>
    <x v="4004"/>
    <b v="0"/>
    <n v="1"/>
    <b v="0"/>
    <s v="theater/plays"/>
    <n v="0.2"/>
    <n v="1"/>
    <x v="1"/>
  </r>
  <r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</r>
  <r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</r>
  <r>
    <x v="2"/>
    <s v="US"/>
    <s v="USD"/>
    <n v="1409070480"/>
    <d v="2014-08-26T16:28:00"/>
    <n v="1406572381"/>
    <x v="4007"/>
    <b v="0"/>
    <n v="1"/>
    <b v="0"/>
    <s v="theater/plays"/>
    <n v="0.25"/>
    <n v="5"/>
    <x v="1"/>
  </r>
  <r>
    <x v="2"/>
    <s v="GB"/>
    <s v="GBP"/>
    <n v="1437606507"/>
    <d v="2015-07-22T23:08:27"/>
    <n v="1435014507"/>
    <x v="4008"/>
    <b v="0"/>
    <n v="4"/>
    <b v="0"/>
    <s v="theater/plays"/>
    <n v="6"/>
    <n v="15"/>
    <x v="1"/>
  </r>
  <r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</r>
  <r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</r>
  <r>
    <x v="2"/>
    <s v="GB"/>
    <s v="GBP"/>
    <n v="1422450278"/>
    <d v="2015-01-28T13:04:38"/>
    <n v="1419858278"/>
    <x v="4011"/>
    <b v="0"/>
    <n v="4"/>
    <b v="0"/>
    <s v="theater/plays"/>
    <n v="7.6"/>
    <n v="4.75"/>
    <x v="1"/>
  </r>
  <r>
    <x v="2"/>
    <s v="GB"/>
    <s v="GBP"/>
    <n v="1430571849"/>
    <d v="2015-05-02T13:04:09"/>
    <n v="1427979849"/>
    <x v="4012"/>
    <b v="0"/>
    <n v="0"/>
    <b v="0"/>
    <s v="theater/plays"/>
    <n v="0"/>
    <e v="#DIV/0!"/>
    <x v="1"/>
  </r>
  <r>
    <x v="2"/>
    <s v="US"/>
    <s v="USD"/>
    <n v="1424070823"/>
    <d v="2015-02-16T07:13:43"/>
    <n v="1421478823"/>
    <x v="4013"/>
    <b v="0"/>
    <n v="2"/>
    <b v="0"/>
    <s v="theater/plays"/>
    <n v="1.3"/>
    <n v="13"/>
    <x v="1"/>
  </r>
  <r>
    <x v="2"/>
    <s v="US"/>
    <s v="USD"/>
    <n v="1457157269"/>
    <d v="2016-03-05T05:54:29"/>
    <n v="1455861269"/>
    <x v="4014"/>
    <b v="0"/>
    <n v="0"/>
    <b v="0"/>
    <s v="theater/plays"/>
    <n v="0"/>
    <e v="#DIV/0!"/>
    <x v="1"/>
  </r>
  <r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</r>
  <r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</r>
  <r>
    <x v="2"/>
    <s v="US"/>
    <s v="USD"/>
    <n v="1409846874"/>
    <d v="2014-09-04T16:07:54"/>
    <n v="1407254874"/>
    <x v="4017"/>
    <b v="0"/>
    <n v="2"/>
    <b v="0"/>
    <s v="theater/plays"/>
    <n v="1.05"/>
    <n v="52.5"/>
    <x v="1"/>
  </r>
  <r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</r>
  <r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</r>
  <r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</r>
  <r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</r>
  <r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</r>
  <r>
    <x v="2"/>
    <s v="US"/>
    <s v="USD"/>
    <n v="1458860363"/>
    <d v="2016-03-24T22:59:23"/>
    <n v="1454975963"/>
    <x v="4023"/>
    <b v="0"/>
    <n v="0"/>
    <b v="0"/>
    <s v="theater/plays"/>
    <n v="0"/>
    <e v="#DIV/0!"/>
    <x v="1"/>
  </r>
  <r>
    <x v="2"/>
    <s v="US"/>
    <s v="USD"/>
    <n v="1441037097"/>
    <d v="2015-08-31T16:04:57"/>
    <n v="1438445097"/>
    <x v="4024"/>
    <b v="0"/>
    <n v="1"/>
    <b v="0"/>
    <s v="theater/plays"/>
    <n v="1.25"/>
    <n v="10"/>
    <x v="1"/>
  </r>
  <r>
    <x v="2"/>
    <s v="FR"/>
    <s v="EUR"/>
    <n v="1437889336"/>
    <d v="2015-07-26T05:42:16"/>
    <n v="1432705336"/>
    <x v="4025"/>
    <b v="0"/>
    <n v="4"/>
    <b v="0"/>
    <s v="theater/plays"/>
    <n v="5"/>
    <n v="62.5"/>
    <x v="1"/>
  </r>
  <r>
    <x v="2"/>
    <s v="US"/>
    <s v="USD"/>
    <n v="1449247439"/>
    <d v="2015-12-04T16:43:59"/>
    <n v="1444059839"/>
    <x v="4026"/>
    <b v="0"/>
    <n v="0"/>
    <b v="0"/>
    <s v="theater/plays"/>
    <n v="0"/>
    <e v="#DIV/0!"/>
    <x v="1"/>
  </r>
  <r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</r>
  <r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</r>
  <r>
    <x v="2"/>
    <s v="US"/>
    <s v="USD"/>
    <n v="1450053370"/>
    <d v="2015-12-14T00:36:10"/>
    <n v="1447461370"/>
    <x v="4029"/>
    <b v="0"/>
    <n v="0"/>
    <b v="0"/>
    <s v="theater/plays"/>
    <n v="0"/>
    <e v="#DIV/0!"/>
    <x v="1"/>
  </r>
  <r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</r>
  <r>
    <x v="2"/>
    <s v="US"/>
    <s v="USD"/>
    <n v="1418914964"/>
    <d v="2014-12-18T15:02:44"/>
    <n v="1414591364"/>
    <x v="4031"/>
    <b v="0"/>
    <n v="0"/>
    <b v="0"/>
    <s v="theater/plays"/>
    <n v="0"/>
    <e v="#DIV/0!"/>
    <x v="1"/>
  </r>
  <r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</r>
  <r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</r>
  <r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</r>
  <r>
    <x v="2"/>
    <s v="US"/>
    <s v="USD"/>
    <n v="1413925887"/>
    <d v="2014-10-21T21:11:27"/>
    <n v="1411333887"/>
    <x v="4035"/>
    <b v="0"/>
    <n v="25"/>
    <b v="0"/>
    <s v="theater/plays"/>
    <n v="36.85"/>
    <n v="147.4"/>
    <x v="1"/>
  </r>
  <r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</r>
  <r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</r>
  <r>
    <x v="2"/>
    <s v="US"/>
    <s v="USD"/>
    <n v="1413573010"/>
    <d v="2014-10-17T19:10:10"/>
    <n v="1408389010"/>
    <x v="4038"/>
    <b v="0"/>
    <n v="4"/>
    <b v="0"/>
    <s v="theater/plays"/>
    <n v="12.04"/>
    <n v="75.25"/>
    <x v="1"/>
  </r>
  <r>
    <x v="2"/>
    <s v="US"/>
    <s v="USD"/>
    <n v="1448949540"/>
    <d v="2015-12-01T05:59:00"/>
    <n v="1446048367"/>
    <x v="4039"/>
    <b v="0"/>
    <n v="5"/>
    <b v="0"/>
    <s v="theater/plays"/>
    <n v="60"/>
    <n v="60"/>
    <x v="1"/>
  </r>
  <r>
    <x v="2"/>
    <s v="US"/>
    <s v="USD"/>
    <n v="1437188400"/>
    <d v="2015-07-18T03:00:00"/>
    <n v="1432100004"/>
    <x v="4040"/>
    <b v="0"/>
    <n v="2"/>
    <b v="0"/>
    <s v="theater/plays"/>
    <n v="31.25"/>
    <n v="1250"/>
    <x v="1"/>
  </r>
  <r>
    <x v="2"/>
    <s v="GB"/>
    <s v="GBP"/>
    <n v="1473160954"/>
    <d v="2016-09-06T11:22:34"/>
    <n v="1467976954"/>
    <x v="4041"/>
    <b v="0"/>
    <n v="2"/>
    <b v="0"/>
    <s v="theater/plays"/>
    <n v="0.42"/>
    <n v="10.5"/>
    <x v="1"/>
  </r>
  <r>
    <x v="2"/>
    <s v="US"/>
    <s v="USD"/>
    <n v="1421781360"/>
    <d v="2015-01-20T19:16:00"/>
    <n v="1419213664"/>
    <x v="4042"/>
    <b v="0"/>
    <n v="3"/>
    <b v="0"/>
    <s v="theater/plays"/>
    <n v="0.21"/>
    <n v="7"/>
    <x v="1"/>
  </r>
  <r>
    <x v="2"/>
    <s v="CA"/>
    <s v="CAD"/>
    <n v="1416524325"/>
    <d v="2014-11-20T22:58:45"/>
    <n v="1415228325"/>
    <x v="4043"/>
    <b v="0"/>
    <n v="0"/>
    <b v="0"/>
    <s v="theater/plays"/>
    <n v="0"/>
    <e v="#DIV/0!"/>
    <x v="1"/>
  </r>
  <r>
    <x v="2"/>
    <s v="US"/>
    <s v="USD"/>
    <n v="1428642000"/>
    <d v="2015-04-10T05:00:00"/>
    <n v="1426050982"/>
    <x v="4044"/>
    <b v="0"/>
    <n v="4"/>
    <b v="0"/>
    <s v="theater/plays"/>
    <n v="37.5"/>
    <n v="56.25"/>
    <x v="1"/>
  </r>
  <r>
    <x v="2"/>
    <s v="AU"/>
    <s v="AUD"/>
    <n v="1408596589"/>
    <d v="2014-08-21T04:49:49"/>
    <n v="1406004589"/>
    <x v="4045"/>
    <b v="0"/>
    <n v="1"/>
    <b v="0"/>
    <s v="theater/plays"/>
    <n v="0.02"/>
    <n v="1"/>
    <x v="1"/>
  </r>
  <r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</r>
  <r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</r>
  <r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</r>
  <r>
    <x v="2"/>
    <s v="US"/>
    <s v="USD"/>
    <n v="1436914815"/>
    <d v="2015-07-14T23:00:15"/>
    <n v="1434322815"/>
    <x v="4049"/>
    <b v="0"/>
    <n v="1"/>
    <b v="0"/>
    <s v="theater/plays"/>
    <n v="0.08"/>
    <n v="16"/>
    <x v="1"/>
  </r>
  <r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</r>
  <r>
    <x v="2"/>
    <s v="US"/>
    <s v="USD"/>
    <n v="1399618380"/>
    <d v="2014-05-09T06:53:00"/>
    <n v="1399058797"/>
    <x v="4051"/>
    <b v="0"/>
    <n v="0"/>
    <b v="0"/>
    <s v="theater/plays"/>
    <n v="0"/>
    <e v="#DIV/0!"/>
    <x v="1"/>
  </r>
  <r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</r>
  <r>
    <x v="2"/>
    <s v="GB"/>
    <s v="GBP"/>
    <n v="1416081600"/>
    <d v="2014-11-15T20:00:00"/>
    <n v="1413477228"/>
    <x v="4053"/>
    <b v="0"/>
    <n v="2"/>
    <b v="0"/>
    <s v="theater/plays"/>
    <n v="22"/>
    <n v="55"/>
    <x v="1"/>
  </r>
  <r>
    <x v="2"/>
    <s v="US"/>
    <s v="USD"/>
    <n v="1475294400"/>
    <d v="2016-10-01T04:00:00"/>
    <n v="1472674285"/>
    <x v="4054"/>
    <b v="0"/>
    <n v="0"/>
    <b v="0"/>
    <s v="theater/plays"/>
    <n v="0"/>
    <e v="#DIV/0!"/>
    <x v="1"/>
  </r>
  <r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</r>
  <r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</r>
  <r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</r>
  <r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</r>
  <r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</r>
  <r>
    <x v="2"/>
    <s v="CA"/>
    <s v="CAD"/>
    <n v="1403539200"/>
    <d v="2014-06-23T16:00:00"/>
    <n v="1400604056"/>
    <x v="4060"/>
    <b v="0"/>
    <n v="5"/>
    <b v="0"/>
    <s v="theater/plays"/>
    <n v="2.85"/>
    <n v="57"/>
    <x v="1"/>
  </r>
  <r>
    <x v="2"/>
    <s v="US"/>
    <s v="USD"/>
    <n v="1461205423"/>
    <d v="2016-04-21T02:23:43"/>
    <n v="1456025023"/>
    <x v="4061"/>
    <b v="0"/>
    <n v="0"/>
    <b v="0"/>
    <s v="theater/plays"/>
    <n v="0"/>
    <e v="#DIV/0!"/>
    <x v="1"/>
  </r>
  <r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</r>
  <r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</r>
  <r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</r>
  <r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</r>
  <r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</r>
  <r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</r>
  <r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</r>
  <r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</r>
  <r>
    <x v="2"/>
    <s v="US"/>
    <s v="USD"/>
    <n v="1425178800"/>
    <d v="2015-03-01T03:00:00"/>
    <n v="1422374420"/>
    <x v="4070"/>
    <b v="0"/>
    <n v="6"/>
    <b v="0"/>
    <s v="theater/plays"/>
    <n v="16.5"/>
    <n v="27.5"/>
    <x v="1"/>
  </r>
  <r>
    <x v="2"/>
    <s v="MX"/>
    <s v="MXN"/>
    <n v="1482779931"/>
    <d v="2016-12-26T19:18:51"/>
    <n v="1480187931"/>
    <x v="4071"/>
    <b v="0"/>
    <n v="0"/>
    <b v="0"/>
    <s v="theater/plays"/>
    <n v="0"/>
    <e v="#DIV/0!"/>
    <x v="1"/>
  </r>
  <r>
    <x v="2"/>
    <s v="GB"/>
    <s v="GBP"/>
    <n v="1408646111"/>
    <d v="2014-08-21T18:35:11"/>
    <n v="1403462111"/>
    <x v="4072"/>
    <b v="0"/>
    <n v="2"/>
    <b v="0"/>
    <s v="theater/plays"/>
    <n v="0.4"/>
    <n v="2"/>
    <x v="1"/>
  </r>
  <r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</r>
  <r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</r>
  <r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</r>
  <r>
    <x v="2"/>
    <s v="US"/>
    <s v="USD"/>
    <n v="1413921060"/>
    <d v="2014-10-21T19:51:00"/>
    <n v="1411499149"/>
    <x v="4076"/>
    <b v="0"/>
    <n v="0"/>
    <b v="0"/>
    <s v="theater/plays"/>
    <n v="0"/>
    <e v="#DIV/0!"/>
    <x v="1"/>
  </r>
  <r>
    <x v="2"/>
    <s v="US"/>
    <s v="USD"/>
    <n v="1482339794"/>
    <d v="2016-12-21T17:03:14"/>
    <n v="1479747794"/>
    <x v="4077"/>
    <b v="0"/>
    <n v="6"/>
    <b v="0"/>
    <s v="theater/plays"/>
    <n v="8.9"/>
    <n v="222.5"/>
    <x v="1"/>
  </r>
  <r>
    <x v="2"/>
    <s v="GB"/>
    <s v="GBP"/>
    <n v="1485543242"/>
    <d v="2017-01-27T18:54:02"/>
    <n v="1482951242"/>
    <x v="4078"/>
    <b v="0"/>
    <n v="0"/>
    <b v="0"/>
    <s v="theater/plays"/>
    <n v="0"/>
    <e v="#DIV/0!"/>
    <x v="1"/>
  </r>
  <r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</r>
  <r>
    <x v="2"/>
    <s v="US"/>
    <s v="USD"/>
    <n v="1465930440"/>
    <d v="2016-06-14T18:54:00"/>
    <n v="1463849116"/>
    <x v="4080"/>
    <b v="0"/>
    <n v="0"/>
    <b v="0"/>
    <s v="theater/plays"/>
    <n v="0"/>
    <e v="#DIV/0!"/>
    <x v="1"/>
  </r>
  <r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</r>
  <r>
    <x v="2"/>
    <s v="US"/>
    <s v="USD"/>
    <n v="1447542000"/>
    <d v="2015-11-14T23:00:00"/>
    <n v="1446179553"/>
    <x v="4082"/>
    <b v="0"/>
    <n v="2"/>
    <b v="0"/>
    <s v="theater/plays"/>
    <n v="2"/>
    <n v="1.5"/>
    <x v="1"/>
  </r>
  <r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</r>
  <r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</r>
  <r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</r>
  <r>
    <x v="2"/>
    <s v="US"/>
    <s v="USD"/>
    <n v="1448078400"/>
    <d v="2015-11-21T04:00:00"/>
    <n v="1445985299"/>
    <x v="4086"/>
    <b v="0"/>
    <n v="5"/>
    <b v="0"/>
    <s v="theater/plays"/>
    <n v="4.7"/>
    <n v="9.4"/>
    <x v="1"/>
  </r>
  <r>
    <x v="2"/>
    <s v="US"/>
    <s v="USD"/>
    <n v="1468777786"/>
    <d v="2016-07-17T17:49:46"/>
    <n v="1466185786"/>
    <x v="4087"/>
    <b v="0"/>
    <n v="0"/>
    <b v="0"/>
    <s v="theater/plays"/>
    <n v="0"/>
    <e v="#DIV/0!"/>
    <x v="1"/>
  </r>
  <r>
    <x v="2"/>
    <s v="GB"/>
    <s v="GBP"/>
    <n v="1421403960"/>
    <d v="2015-01-16T10:26:00"/>
    <n v="1418827324"/>
    <x v="4088"/>
    <b v="0"/>
    <n v="3"/>
    <b v="0"/>
    <s v="theater/plays"/>
    <n v="10.8"/>
    <n v="72"/>
    <x v="1"/>
  </r>
  <r>
    <x v="2"/>
    <s v="US"/>
    <s v="USD"/>
    <n v="1433093700"/>
    <d v="2015-05-31T17:35:00"/>
    <n v="1430242488"/>
    <x v="4089"/>
    <b v="0"/>
    <n v="8"/>
    <b v="0"/>
    <s v="theater/plays"/>
    <n v="4.8"/>
    <n v="30"/>
    <x v="1"/>
  </r>
  <r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</r>
  <r>
    <x v="2"/>
    <s v="US"/>
    <s v="USD"/>
    <n v="1421410151"/>
    <d v="2015-01-16T12:09:11"/>
    <n v="1418818151"/>
    <x v="4091"/>
    <b v="0"/>
    <n v="8"/>
    <b v="0"/>
    <s v="theater/plays"/>
    <n v="12.75"/>
    <n v="25.5"/>
    <x v="1"/>
  </r>
  <r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</r>
  <r>
    <x v="2"/>
    <s v="GB"/>
    <s v="GBP"/>
    <n v="1440272093"/>
    <d v="2015-08-22T19:34:53"/>
    <n v="1435088093"/>
    <x v="4093"/>
    <b v="0"/>
    <n v="4"/>
    <b v="0"/>
    <s v="theater/plays"/>
    <n v="2.4"/>
    <n v="15"/>
    <x v="1"/>
  </r>
  <r>
    <x v="2"/>
    <s v="US"/>
    <s v="USD"/>
    <n v="1413953940"/>
    <d v="2014-10-22T04:59:00"/>
    <n v="1410141900"/>
    <x v="4094"/>
    <b v="0"/>
    <n v="8"/>
    <b v="0"/>
    <s v="theater/plays"/>
    <n v="36.5"/>
    <n v="91.25"/>
    <x v="1"/>
  </r>
  <r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</r>
  <r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</r>
  <r>
    <x v="2"/>
    <s v="GB"/>
    <s v="GBP"/>
    <n v="1454284500"/>
    <d v="2016-01-31T23:55:00"/>
    <n v="1449431237"/>
    <x v="4097"/>
    <b v="0"/>
    <n v="0"/>
    <b v="0"/>
    <s v="theater/plays"/>
    <n v="0"/>
    <e v="#DIV/0!"/>
    <x v="1"/>
  </r>
  <r>
    <x v="2"/>
    <s v="US"/>
    <s v="USD"/>
    <n v="1465060797"/>
    <d v="2016-06-04T17:19:57"/>
    <n v="1462468797"/>
    <x v="4098"/>
    <b v="0"/>
    <n v="0"/>
    <b v="0"/>
    <s v="theater/plays"/>
    <n v="0"/>
    <e v="#DIV/0!"/>
    <x v="1"/>
  </r>
  <r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</r>
  <r>
    <x v="2"/>
    <s v="US"/>
    <s v="USD"/>
    <n v="1414205990"/>
    <d v="2014-10-25T02:59:50"/>
    <n v="1413341990"/>
    <x v="4100"/>
    <b v="0"/>
    <n v="0"/>
    <b v="0"/>
    <s v="theater/plays"/>
    <n v="0"/>
    <e v="#DIV/0!"/>
    <x v="1"/>
  </r>
  <r>
    <x v="2"/>
    <s v="US"/>
    <s v="USD"/>
    <n v="1485380482"/>
    <d v="2017-01-25T21:41:22"/>
    <n v="1482788482"/>
    <x v="4101"/>
    <b v="0"/>
    <n v="0"/>
    <b v="0"/>
    <s v="theater/plays"/>
    <n v="0"/>
    <e v="#DIV/0!"/>
    <x v="1"/>
  </r>
  <r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</r>
  <r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</r>
  <r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</r>
  <r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</r>
  <r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</r>
  <r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</r>
  <r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</r>
  <r>
    <x v="2"/>
    <s v="GB"/>
    <s v="GBP"/>
    <n v="1448805404"/>
    <d v="2015-11-29T13:56:44"/>
    <n v="1446209804"/>
    <x v="4109"/>
    <b v="0"/>
    <n v="0"/>
    <b v="0"/>
    <s v="theater/plays"/>
    <n v="0"/>
    <e v="#DIV/0!"/>
    <x v="1"/>
  </r>
  <r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</r>
  <r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</r>
  <r>
    <x v="2"/>
    <s v="IE"/>
    <s v="EUR"/>
    <n v="1456617600"/>
    <d v="2016-02-28T00:00:00"/>
    <n v="1454280186"/>
    <x v="4112"/>
    <b v="0"/>
    <n v="1"/>
    <b v="0"/>
    <s v="theater/plays"/>
    <n v="0.04"/>
    <n v="1"/>
    <x v="1"/>
  </r>
  <r>
    <x v="2"/>
    <s v="US"/>
    <s v="USD"/>
    <n v="1452234840"/>
    <d v="2016-01-08T06:34:00"/>
    <n v="1450619123"/>
    <x v="4113"/>
    <b v="0"/>
    <n v="3"/>
    <b v="0"/>
    <s v="theater/plays"/>
    <n v="0.2"/>
    <n v="1"/>
    <x v="1"/>
  </r>
  <r>
    <x v="4"/>
    <m/>
    <m/>
    <m/>
    <m/>
    <m/>
    <x v="4114"/>
    <m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d v="2015-07-23T03:00:00"/>
    <n v="1434931811"/>
    <d v="2015-06-22T00:10:11"/>
    <b v="0"/>
    <x v="0"/>
  </r>
  <r>
    <x v="0"/>
    <s v="US"/>
    <s v="USD"/>
    <n v="1488464683"/>
    <d v="2017-03-02T14:24:43"/>
    <n v="1485872683"/>
    <d v="2017-01-31T14:24:43"/>
    <b v="0"/>
    <x v="1"/>
  </r>
  <r>
    <x v="0"/>
    <s v="GB"/>
    <s v="GBP"/>
    <n v="1455555083"/>
    <d v="2016-02-15T16:51:23"/>
    <n v="1454691083"/>
    <d v="2016-02-05T16:51:23"/>
    <b v="0"/>
    <x v="2"/>
  </r>
  <r>
    <x v="0"/>
    <s v="US"/>
    <s v="USD"/>
    <n v="1407414107"/>
    <d v="2014-08-07T12:21:47"/>
    <n v="1404822107"/>
    <d v="2014-07-08T12:21:47"/>
    <b v="0"/>
    <x v="3"/>
  </r>
  <r>
    <x v="0"/>
    <s v="US"/>
    <s v="USD"/>
    <n v="1450555279"/>
    <d v="2015-12-19T20:01:19"/>
    <n v="1447963279"/>
    <d v="2015-11-19T20:01:19"/>
    <b v="0"/>
    <x v="4"/>
  </r>
  <r>
    <x v="0"/>
    <s v="US"/>
    <s v="USD"/>
    <n v="1469770500"/>
    <d v="2016-07-29T05:35:00"/>
    <n v="1468362207"/>
    <d v="2016-07-12T22:23:27"/>
    <b v="0"/>
    <x v="5"/>
  </r>
  <r>
    <x v="0"/>
    <s v="US"/>
    <s v="USD"/>
    <n v="1402710250"/>
    <d v="2014-06-14T01:44:10"/>
    <n v="1401846250"/>
    <d v="2014-06-04T01:44:10"/>
    <b v="0"/>
    <x v="6"/>
  </r>
  <r>
    <x v="0"/>
    <s v="US"/>
    <s v="USD"/>
    <n v="1467680867"/>
    <d v="2016-07-05T01:07:47"/>
    <n v="1464224867"/>
    <d v="2016-05-26T01:07:47"/>
    <b v="0"/>
    <x v="7"/>
  </r>
  <r>
    <x v="0"/>
    <s v="US"/>
    <s v="USD"/>
    <n v="1460754000"/>
    <d v="2016-04-15T21:00:00"/>
    <n v="1460155212"/>
    <d v="2016-04-08T22:40:12"/>
    <b v="0"/>
    <x v="8"/>
  </r>
  <r>
    <x v="0"/>
    <s v="US"/>
    <s v="USD"/>
    <n v="1460860144"/>
    <d v="2016-04-17T02:29:04"/>
    <n v="1458268144"/>
    <d v="2016-03-18T02:29:04"/>
    <b v="0"/>
    <x v="9"/>
  </r>
  <r>
    <x v="0"/>
    <s v="US"/>
    <s v="USD"/>
    <n v="1403660279"/>
    <d v="2014-06-25T01:37:59"/>
    <n v="1400636279"/>
    <d v="2014-05-21T01:37:59"/>
    <b v="0"/>
    <x v="10"/>
  </r>
  <r>
    <x v="0"/>
    <s v="US"/>
    <s v="USD"/>
    <n v="1471834800"/>
    <d v="2016-08-22T03:00:00"/>
    <n v="1469126462"/>
    <d v="2016-07-21T18:41:02"/>
    <b v="0"/>
    <x v="11"/>
  </r>
  <r>
    <x v="0"/>
    <s v="US"/>
    <s v="USD"/>
    <n v="1405479600"/>
    <d v="2014-07-16T03:00:00"/>
    <n v="1401642425"/>
    <d v="2014-06-01T17:07:05"/>
    <b v="0"/>
    <x v="12"/>
  </r>
  <r>
    <x v="0"/>
    <s v="US"/>
    <s v="USD"/>
    <n v="1466713620"/>
    <d v="2016-06-23T20:27:00"/>
    <n v="1463588109"/>
    <d v="2016-05-18T16:15:09"/>
    <b v="0"/>
    <x v="13"/>
  </r>
  <r>
    <x v="0"/>
    <s v="AU"/>
    <s v="AUD"/>
    <n v="1405259940"/>
    <d v="2014-07-13T13:59:00"/>
    <n v="1403051888"/>
    <d v="2014-06-18T00:38:08"/>
    <b v="0"/>
    <x v="14"/>
  </r>
  <r>
    <x v="0"/>
    <s v="ES"/>
    <s v="EUR"/>
    <n v="1443384840"/>
    <d v="2015-09-27T20:14:00"/>
    <n v="1441790658"/>
    <d v="2015-09-09T09:24:18"/>
    <b v="0"/>
    <x v="15"/>
  </r>
  <r>
    <x v="0"/>
    <s v="US"/>
    <s v="USD"/>
    <n v="1402896600"/>
    <d v="2014-06-16T05:30:00"/>
    <n v="1398971211"/>
    <d v="2014-05-01T19:06:51"/>
    <b v="0"/>
    <x v="16"/>
  </r>
  <r>
    <x v="0"/>
    <s v="GB"/>
    <s v="GBP"/>
    <n v="1415126022"/>
    <d v="2014-11-04T18:33:42"/>
    <n v="1412530422"/>
    <d v="2014-10-05T17:33:42"/>
    <b v="0"/>
    <x v="17"/>
  </r>
  <r>
    <x v="0"/>
    <s v="US"/>
    <s v="USD"/>
    <n v="1410958856"/>
    <d v="2014-09-17T13:00:56"/>
    <n v="1408366856"/>
    <d v="2014-08-18T13:00:56"/>
    <b v="0"/>
    <x v="18"/>
  </r>
  <r>
    <x v="0"/>
    <s v="US"/>
    <s v="USD"/>
    <n v="1437420934"/>
    <d v="2015-07-20T19:35:34"/>
    <n v="1434828934"/>
    <d v="2015-06-20T19:35:34"/>
    <b v="0"/>
    <x v="19"/>
  </r>
  <r>
    <x v="0"/>
    <s v="US"/>
    <s v="USD"/>
    <n v="1442167912"/>
    <d v="2015-09-13T18:11:52"/>
    <n v="1436983912"/>
    <d v="2015-07-15T18:11:52"/>
    <b v="0"/>
    <x v="20"/>
  </r>
  <r>
    <x v="0"/>
    <s v="US"/>
    <s v="USD"/>
    <n v="1411743789"/>
    <d v="2014-09-26T15:03:09"/>
    <n v="1409151789"/>
    <d v="2014-08-27T15:03:09"/>
    <b v="0"/>
    <x v="21"/>
  </r>
  <r>
    <x v="0"/>
    <s v="US"/>
    <s v="USD"/>
    <n v="1420099140"/>
    <d v="2015-01-01T07:59:00"/>
    <n v="1418766740"/>
    <d v="2014-12-16T21:52:20"/>
    <b v="0"/>
    <x v="22"/>
  </r>
  <r>
    <x v="0"/>
    <s v="US"/>
    <s v="USD"/>
    <n v="1430407200"/>
    <d v="2015-04-30T15:20:00"/>
    <n v="1428086501"/>
    <d v="2015-04-03T18:41:41"/>
    <b v="0"/>
    <x v="23"/>
  </r>
  <r>
    <x v="0"/>
    <s v="US"/>
    <s v="USD"/>
    <n v="1442345940"/>
    <d v="2015-09-15T19:39:00"/>
    <n v="1439494863"/>
    <d v="2015-08-13T19:41:03"/>
    <b v="0"/>
    <x v="24"/>
  </r>
  <r>
    <x v="0"/>
    <s v="US"/>
    <s v="USD"/>
    <n v="1452299761"/>
    <d v="2016-01-09T00:36:01"/>
    <n v="1447115761"/>
    <d v="2015-11-10T00:36:01"/>
    <b v="0"/>
    <x v="25"/>
  </r>
  <r>
    <x v="0"/>
    <s v="US"/>
    <s v="USD"/>
    <n v="1408278144"/>
    <d v="2014-08-17T12:22:24"/>
    <n v="1404822144"/>
    <d v="2014-07-08T12:22:24"/>
    <b v="0"/>
    <x v="10"/>
  </r>
  <r>
    <x v="0"/>
    <s v="NZ"/>
    <s v="NZD"/>
    <n v="1416113833"/>
    <d v="2014-11-16T04:57:13"/>
    <n v="1413518233"/>
    <d v="2014-10-17T03:57:13"/>
    <b v="0"/>
    <x v="3"/>
  </r>
  <r>
    <x v="0"/>
    <s v="US"/>
    <s v="USD"/>
    <n v="1450307284"/>
    <d v="2015-12-16T23:08:04"/>
    <n v="1447715284"/>
    <d v="2015-11-16T23:08:04"/>
    <b v="0"/>
    <x v="26"/>
  </r>
  <r>
    <x v="0"/>
    <s v="GB"/>
    <s v="GBP"/>
    <n v="1406045368"/>
    <d v="2014-07-22T16:09:28"/>
    <n v="1403453368"/>
    <d v="2014-06-22T16:09:28"/>
    <b v="0"/>
    <x v="27"/>
  </r>
  <r>
    <x v="0"/>
    <s v="US"/>
    <s v="USD"/>
    <n v="1408604515"/>
    <d v="2014-08-21T07:01:55"/>
    <n v="1406012515"/>
    <d v="2014-07-22T07:01:55"/>
    <b v="0"/>
    <x v="28"/>
  </r>
  <r>
    <x v="0"/>
    <s v="US"/>
    <s v="USD"/>
    <n v="1453748434"/>
    <d v="2016-01-25T19:00:34"/>
    <n v="1452193234"/>
    <d v="2016-01-07T19:00:34"/>
    <b v="0"/>
    <x v="29"/>
  </r>
  <r>
    <x v="0"/>
    <s v="US"/>
    <s v="USD"/>
    <n v="1463111940"/>
    <d v="2016-05-13T03:59:00"/>
    <n v="1459523017"/>
    <d v="2016-04-01T15:03:37"/>
    <b v="0"/>
    <x v="30"/>
  </r>
  <r>
    <x v="0"/>
    <s v="US"/>
    <s v="USD"/>
    <n v="1447001501"/>
    <d v="2015-11-08T16:51:41"/>
    <n v="1444405901"/>
    <d v="2015-10-09T15:51:41"/>
    <b v="0"/>
    <x v="31"/>
  </r>
  <r>
    <x v="0"/>
    <s v="US"/>
    <s v="USD"/>
    <n v="1407224601"/>
    <d v="2014-08-05T07:43:21"/>
    <n v="1405928601"/>
    <d v="2014-07-21T07:43:21"/>
    <b v="0"/>
    <x v="32"/>
  </r>
  <r>
    <x v="0"/>
    <s v="US"/>
    <s v="USD"/>
    <n v="1430179200"/>
    <d v="2015-04-28T00:00:00"/>
    <n v="1428130814"/>
    <d v="2015-04-04T07:00:14"/>
    <b v="0"/>
    <x v="33"/>
  </r>
  <r>
    <x v="0"/>
    <s v="US"/>
    <s v="USD"/>
    <n v="1428128525"/>
    <d v="2015-04-04T06:22:05"/>
    <n v="1425540125"/>
    <d v="2015-03-05T07:22:05"/>
    <b v="0"/>
    <x v="34"/>
  </r>
  <r>
    <x v="0"/>
    <s v="US"/>
    <s v="USD"/>
    <n v="1425055079"/>
    <d v="2015-02-27T16:37:59"/>
    <n v="1422463079"/>
    <d v="2015-01-28T16:37:59"/>
    <b v="0"/>
    <x v="35"/>
  </r>
  <r>
    <x v="0"/>
    <s v="US"/>
    <s v="USD"/>
    <n v="1368235344"/>
    <d v="2013-05-11T01:22:24"/>
    <n v="1365643344"/>
    <d v="2013-04-11T01:22:24"/>
    <b v="0"/>
    <x v="36"/>
  </r>
  <r>
    <x v="0"/>
    <s v="GB"/>
    <s v="GBP"/>
    <n v="1401058740"/>
    <d v="2014-05-25T22:59:00"/>
    <n v="1398388068"/>
    <d v="2014-04-25T01:07:48"/>
    <b v="0"/>
    <x v="37"/>
  </r>
  <r>
    <x v="0"/>
    <s v="US"/>
    <s v="USD"/>
    <n v="1403150400"/>
    <d v="2014-06-19T04:00:00"/>
    <n v="1401426488"/>
    <d v="2014-05-30T05:08:08"/>
    <b v="0"/>
    <x v="38"/>
  </r>
  <r>
    <x v="0"/>
    <s v="US"/>
    <s v="USD"/>
    <n v="1412516354"/>
    <d v="2014-10-05T13:39:14"/>
    <n v="1409924354"/>
    <d v="2014-09-05T13:39:14"/>
    <b v="0"/>
    <x v="10"/>
  </r>
  <r>
    <x v="0"/>
    <s v="US"/>
    <s v="USD"/>
    <n v="1419780026"/>
    <d v="2014-12-28T15:20:26"/>
    <n v="1417188026"/>
    <d v="2014-11-28T15:20:26"/>
    <b v="0"/>
    <x v="39"/>
  </r>
  <r>
    <x v="0"/>
    <s v="US"/>
    <s v="USD"/>
    <n v="1405209600"/>
    <d v="2014-07-13T00:00:00"/>
    <n v="1402599486"/>
    <d v="2014-06-12T18:58:06"/>
    <b v="0"/>
    <x v="40"/>
  </r>
  <r>
    <x v="0"/>
    <s v="US"/>
    <s v="USD"/>
    <n v="1412648537"/>
    <d v="2014-10-07T02:22:17"/>
    <n v="1408760537"/>
    <d v="2014-08-23T02:22:17"/>
    <b v="0"/>
    <x v="41"/>
  </r>
  <r>
    <x v="0"/>
    <s v="US"/>
    <s v="USD"/>
    <n v="1461769107"/>
    <d v="2016-04-27T14:58:27"/>
    <n v="1459177107"/>
    <d v="2016-03-28T14:58:27"/>
    <b v="0"/>
    <x v="42"/>
  </r>
  <r>
    <x v="0"/>
    <s v="AU"/>
    <s v="AUD"/>
    <n v="1450220974"/>
    <d v="2015-12-15T23:09:34"/>
    <n v="1447628974"/>
    <d v="2015-11-15T23:09:34"/>
    <b v="0"/>
    <x v="43"/>
  </r>
  <r>
    <x v="0"/>
    <s v="US"/>
    <s v="USD"/>
    <n v="1419021607"/>
    <d v="2014-12-19T20:40:07"/>
    <n v="1413834007"/>
    <d v="2014-10-20T19:40:07"/>
    <b v="0"/>
    <x v="16"/>
  </r>
  <r>
    <x v="0"/>
    <s v="GB"/>
    <s v="GBP"/>
    <n v="1425211200"/>
    <d v="2015-03-01T12:00:00"/>
    <n v="1422534260"/>
    <d v="2015-01-29T12:24:20"/>
    <b v="0"/>
    <x v="44"/>
  </r>
  <r>
    <x v="0"/>
    <s v="US"/>
    <s v="USD"/>
    <n v="1445660045"/>
    <d v="2015-10-24T04:14:05"/>
    <n v="1443068045"/>
    <d v="2015-09-24T04:14:05"/>
    <b v="0"/>
    <x v="45"/>
  </r>
  <r>
    <x v="0"/>
    <s v="GB"/>
    <s v="GBP"/>
    <n v="1422637200"/>
    <d v="2015-01-30T17:00:00"/>
    <n v="1419271458"/>
    <d v="2014-12-22T18:04:18"/>
    <b v="0"/>
    <x v="19"/>
  </r>
  <r>
    <x v="0"/>
    <s v="US"/>
    <s v="USD"/>
    <n v="1439245037"/>
    <d v="2015-08-10T22:17:17"/>
    <n v="1436653037"/>
    <d v="2015-07-11T22:17:17"/>
    <b v="0"/>
    <x v="46"/>
  </r>
  <r>
    <x v="0"/>
    <s v="US"/>
    <s v="USD"/>
    <n v="1405615846"/>
    <d v="2014-07-17T16:50:46"/>
    <n v="1403023846"/>
    <d v="2014-06-17T16:50:46"/>
    <b v="0"/>
    <x v="47"/>
  </r>
  <r>
    <x v="0"/>
    <s v="US"/>
    <s v="USD"/>
    <n v="1396648800"/>
    <d v="2014-04-04T22:00:00"/>
    <n v="1395407445"/>
    <d v="2014-03-21T13:10:45"/>
    <b v="0"/>
    <x v="27"/>
  </r>
  <r>
    <x v="0"/>
    <s v="US"/>
    <s v="USD"/>
    <n v="1451063221"/>
    <d v="2015-12-25T17:07:01"/>
    <n v="1448471221"/>
    <d v="2015-11-25T17:07:01"/>
    <b v="0"/>
    <x v="47"/>
  </r>
  <r>
    <x v="0"/>
    <s v="US"/>
    <s v="USD"/>
    <n v="1464390916"/>
    <d v="2016-05-27T23:15:16"/>
    <n v="1462576516"/>
    <d v="2016-05-06T23:15:16"/>
    <b v="0"/>
    <x v="48"/>
  </r>
  <r>
    <x v="0"/>
    <s v="GB"/>
    <s v="GBP"/>
    <n v="1433779200"/>
    <d v="2015-06-08T16:00:00"/>
    <n v="1432559424"/>
    <d v="2015-05-25T13:10:24"/>
    <b v="0"/>
    <x v="49"/>
  </r>
  <r>
    <x v="0"/>
    <s v="US"/>
    <s v="USD"/>
    <n v="1429991962"/>
    <d v="2015-04-25T19:59:22"/>
    <n v="1427399962"/>
    <d v="2015-03-26T19:59:22"/>
    <b v="0"/>
    <x v="50"/>
  </r>
  <r>
    <x v="0"/>
    <s v="US"/>
    <s v="USD"/>
    <n v="1416423172"/>
    <d v="2014-11-19T18:52:52"/>
    <n v="1413827572"/>
    <d v="2014-10-20T17:52:52"/>
    <b v="0"/>
    <x v="11"/>
  </r>
  <r>
    <x v="0"/>
    <s v="US"/>
    <s v="USD"/>
    <n v="1442264400"/>
    <d v="2015-09-14T21:00:00"/>
    <n v="1439530776"/>
    <d v="2015-08-14T05:39:36"/>
    <b v="0"/>
    <x v="51"/>
  </r>
  <r>
    <x v="0"/>
    <s v="GB"/>
    <s v="GBP"/>
    <n v="1395532800"/>
    <d v="2014-03-23T00:00:00"/>
    <n v="1393882717"/>
    <d v="2014-03-03T21:38:37"/>
    <b v="0"/>
    <x v="52"/>
  </r>
  <r>
    <x v="0"/>
    <s v="US"/>
    <s v="USD"/>
    <n v="1370547157"/>
    <d v="2013-06-06T19:32:37"/>
    <n v="1368646357"/>
    <d v="2013-05-15T19:32:37"/>
    <b v="0"/>
    <x v="23"/>
  </r>
  <r>
    <x v="0"/>
    <s v="US"/>
    <s v="USD"/>
    <n v="1362337878"/>
    <d v="2013-03-03T19:11:18"/>
    <n v="1360177878"/>
    <d v="2013-02-06T19:11:18"/>
    <b v="0"/>
    <x v="53"/>
  </r>
  <r>
    <x v="0"/>
    <s v="US"/>
    <s v="USD"/>
    <n v="1388206740"/>
    <d v="2013-12-28T04:59:00"/>
    <n v="1386194013"/>
    <d v="2013-12-04T21:53:33"/>
    <b v="0"/>
    <x v="31"/>
  </r>
  <r>
    <x v="0"/>
    <s v="US"/>
    <s v="USD"/>
    <n v="1373243181"/>
    <d v="2013-07-08T00:26:21"/>
    <n v="1370651181"/>
    <d v="2013-06-08T00:26:21"/>
    <b v="0"/>
    <x v="54"/>
  </r>
  <r>
    <x v="0"/>
    <s v="CA"/>
    <s v="CAD"/>
    <n v="1407736740"/>
    <d v="2014-08-11T05:59:00"/>
    <n v="1405453354"/>
    <d v="2014-07-15T19:42:34"/>
    <b v="0"/>
    <x v="7"/>
  </r>
  <r>
    <x v="0"/>
    <s v="US"/>
    <s v="USD"/>
    <n v="1468873420"/>
    <d v="2016-07-18T20:23:40"/>
    <n v="1466281420"/>
    <d v="2016-06-18T20:23:40"/>
    <b v="0"/>
    <x v="55"/>
  </r>
  <r>
    <x v="0"/>
    <s v="US"/>
    <s v="USD"/>
    <n v="1342360804"/>
    <d v="2012-07-15T14:00:04"/>
    <n v="1339768804"/>
    <d v="2012-06-15T14:00:04"/>
    <b v="0"/>
    <x v="9"/>
  </r>
  <r>
    <x v="0"/>
    <s v="GB"/>
    <s v="GBP"/>
    <n v="1393162791"/>
    <d v="2014-02-23T13:39:51"/>
    <n v="1390570791"/>
    <d v="2014-01-24T13:39:51"/>
    <b v="0"/>
    <x v="17"/>
  </r>
  <r>
    <x v="0"/>
    <s v="US"/>
    <s v="USD"/>
    <n v="1317538740"/>
    <d v="2011-10-02T06:59:00"/>
    <n v="1314765025"/>
    <d v="2011-08-31T04:30:25"/>
    <b v="0"/>
    <x v="56"/>
  </r>
  <r>
    <x v="0"/>
    <s v="US"/>
    <s v="USD"/>
    <n v="1315171845"/>
    <d v="2011-09-04T21:30:45"/>
    <n v="1309987845"/>
    <d v="2011-07-06T21:30:45"/>
    <b v="0"/>
    <x v="57"/>
  </r>
  <r>
    <x v="0"/>
    <s v="US"/>
    <s v="USD"/>
    <n v="1338186657"/>
    <d v="2012-05-28T06:30:57"/>
    <n v="1333002657"/>
    <d v="2012-03-29T06:30:57"/>
    <b v="0"/>
    <x v="58"/>
  </r>
  <r>
    <x v="0"/>
    <s v="US"/>
    <s v="USD"/>
    <n v="1352937600"/>
    <d v="2012-11-15T00:00:00"/>
    <n v="1351210481"/>
    <d v="2012-10-26T00:14:41"/>
    <b v="0"/>
    <x v="14"/>
  </r>
  <r>
    <x v="0"/>
    <s v="US"/>
    <s v="USD"/>
    <n v="1304395140"/>
    <d v="2011-05-03T03:59:00"/>
    <n v="1297620584"/>
    <d v="2011-02-13T18:09:44"/>
    <b v="0"/>
    <x v="59"/>
  </r>
  <r>
    <x v="0"/>
    <s v="FR"/>
    <s v="EUR"/>
    <n v="1453376495"/>
    <d v="2016-01-21T11:41:35"/>
    <n v="1450784495"/>
    <d v="2015-12-22T11:41:35"/>
    <b v="0"/>
    <x v="60"/>
  </r>
  <r>
    <x v="0"/>
    <s v="US"/>
    <s v="USD"/>
    <n v="1366693272"/>
    <d v="2013-04-23T05:01:12"/>
    <n v="1364101272"/>
    <d v="2013-03-24T05:01:12"/>
    <b v="0"/>
    <x v="5"/>
  </r>
  <r>
    <x v="0"/>
    <s v="US"/>
    <s v="USD"/>
    <n v="1325007358"/>
    <d v="2011-12-27T17:35:58"/>
    <n v="1319819758"/>
    <d v="2011-10-28T16:35:58"/>
    <b v="0"/>
    <x v="41"/>
  </r>
  <r>
    <x v="0"/>
    <s v="US"/>
    <s v="USD"/>
    <n v="1337569140"/>
    <d v="2012-05-21T02:59:00"/>
    <n v="1332991717"/>
    <d v="2012-03-29T03:28:37"/>
    <b v="0"/>
    <x v="55"/>
  </r>
  <r>
    <x v="0"/>
    <s v="FR"/>
    <s v="EUR"/>
    <n v="1472751121"/>
    <d v="2016-09-01T17:32:01"/>
    <n v="1471887121"/>
    <d v="2016-08-22T17:32:01"/>
    <b v="0"/>
    <x v="2"/>
  </r>
  <r>
    <x v="0"/>
    <s v="GB"/>
    <s v="GBP"/>
    <n v="1398451093"/>
    <d v="2014-04-25T18:38:13"/>
    <n v="1395859093"/>
    <d v="2014-03-26T18:38:13"/>
    <b v="0"/>
    <x v="14"/>
  </r>
  <r>
    <x v="0"/>
    <s v="US"/>
    <s v="USD"/>
    <n v="1386640856"/>
    <d v="2013-12-10T02:00:56"/>
    <n v="1383616856"/>
    <d v="2013-11-05T02:00:56"/>
    <b v="0"/>
    <x v="5"/>
  </r>
  <r>
    <x v="0"/>
    <s v="US"/>
    <s v="USD"/>
    <n v="1342234920"/>
    <d v="2012-07-14T03:02:00"/>
    <n v="1341892127"/>
    <d v="2012-07-10T03:48:47"/>
    <b v="0"/>
    <x v="33"/>
  </r>
  <r>
    <x v="0"/>
    <s v="US"/>
    <s v="USD"/>
    <n v="1318189261"/>
    <d v="2011-10-09T19:41:01"/>
    <n v="1315597261"/>
    <d v="2011-09-09T19:41:01"/>
    <b v="0"/>
    <x v="61"/>
  </r>
  <r>
    <x v="0"/>
    <s v="GB"/>
    <s v="GBP"/>
    <n v="1424604600"/>
    <d v="2015-02-22T11:30:00"/>
    <n v="1423320389"/>
    <d v="2015-02-07T14:46:29"/>
    <b v="0"/>
    <x v="62"/>
  </r>
  <r>
    <x v="0"/>
    <s v="US"/>
    <s v="USD"/>
    <n v="1305483086"/>
    <d v="2011-05-15T18:11:26"/>
    <n v="1302891086"/>
    <d v="2011-04-15T18:11:26"/>
    <b v="0"/>
    <x v="63"/>
  </r>
  <r>
    <x v="0"/>
    <s v="US"/>
    <s v="USD"/>
    <n v="1316746837"/>
    <d v="2011-09-23T03:00:37"/>
    <n v="1314154837"/>
    <d v="2011-08-24T03:00:37"/>
    <b v="0"/>
    <x v="64"/>
  </r>
  <r>
    <x v="0"/>
    <s v="FR"/>
    <s v="EUR"/>
    <n v="1451226045"/>
    <d v="2015-12-27T14:20:45"/>
    <n v="1444828845"/>
    <d v="2015-10-14T13:20:45"/>
    <b v="0"/>
    <x v="57"/>
  </r>
  <r>
    <x v="0"/>
    <s v="US"/>
    <s v="USD"/>
    <n v="1275529260"/>
    <d v="2010-06-03T01:41:00"/>
    <n v="1274705803"/>
    <d v="2010-05-24T12:56:43"/>
    <b v="0"/>
    <x v="20"/>
  </r>
  <r>
    <x v="0"/>
    <s v="US"/>
    <s v="USD"/>
    <n v="1403452131"/>
    <d v="2014-06-22T15:48:51"/>
    <n v="1401205731"/>
    <d v="2014-05-27T15:48:51"/>
    <b v="0"/>
    <x v="65"/>
  </r>
  <r>
    <x v="0"/>
    <s v="US"/>
    <s v="USD"/>
    <n v="1370196192"/>
    <d v="2013-06-02T18:03:12"/>
    <n v="1368036192"/>
    <d v="2013-05-08T18:03:12"/>
    <b v="0"/>
    <x v="66"/>
  </r>
  <r>
    <x v="0"/>
    <s v="US"/>
    <s v="USD"/>
    <n v="1310454499"/>
    <d v="2011-07-12T07:08:19"/>
    <n v="1307862499"/>
    <d v="2011-06-12T07:08:19"/>
    <b v="0"/>
    <x v="38"/>
  </r>
  <r>
    <x v="0"/>
    <s v="US"/>
    <s v="USD"/>
    <n v="1305625164"/>
    <d v="2011-05-17T09:39:24"/>
    <n v="1300354764"/>
    <d v="2011-03-17T09:39:24"/>
    <b v="0"/>
    <x v="67"/>
  </r>
  <r>
    <x v="0"/>
    <s v="CA"/>
    <s v="CAD"/>
    <n v="1485936000"/>
    <d v="2017-02-01T08:00:00"/>
    <n v="1481949983"/>
    <d v="2016-12-17T04:46:23"/>
    <b v="0"/>
    <x v="68"/>
  </r>
  <r>
    <x v="0"/>
    <s v="US"/>
    <s v="USD"/>
    <n v="1341349200"/>
    <d v="2012-07-03T21:00:00"/>
    <n v="1338928537"/>
    <d v="2012-06-05T20:35:37"/>
    <b v="0"/>
    <x v="41"/>
  </r>
  <r>
    <x v="0"/>
    <s v="GB"/>
    <s v="GBP"/>
    <n v="1396890822"/>
    <d v="2014-04-07T17:13:42"/>
    <n v="1395162822"/>
    <d v="2014-03-18T17:13:42"/>
    <b v="0"/>
    <x v="8"/>
  </r>
  <r>
    <x v="0"/>
    <s v="US"/>
    <s v="USD"/>
    <n v="1330214841"/>
    <d v="2012-02-26T00:07:21"/>
    <n v="1327622841"/>
    <d v="2012-01-27T00:07:21"/>
    <b v="0"/>
    <x v="64"/>
  </r>
  <r>
    <x v="0"/>
    <s v="US"/>
    <s v="USD"/>
    <n v="1280631600"/>
    <d v="2010-08-01T03:00:00"/>
    <n v="1274889241"/>
    <d v="2010-05-26T15:54:01"/>
    <b v="0"/>
    <x v="69"/>
  </r>
  <r>
    <x v="0"/>
    <s v="US"/>
    <s v="USD"/>
    <n v="1310440482"/>
    <d v="2011-07-12T03:14:42"/>
    <n v="1307848482"/>
    <d v="2011-06-12T03:14:42"/>
    <b v="0"/>
    <x v="22"/>
  </r>
  <r>
    <x v="0"/>
    <s v="US"/>
    <s v="USD"/>
    <n v="1354923000"/>
    <d v="2012-12-07T23:30:00"/>
    <n v="1351796674"/>
    <d v="2012-11-01T19:04:34"/>
    <b v="0"/>
    <x v="65"/>
  </r>
  <r>
    <x v="0"/>
    <s v="US"/>
    <s v="USD"/>
    <n v="1390426799"/>
    <d v="2014-01-22T21:39:59"/>
    <n v="1387834799"/>
    <d v="2013-12-23T21:39:59"/>
    <b v="0"/>
    <x v="70"/>
  </r>
  <r>
    <x v="0"/>
    <s v="US"/>
    <s v="USD"/>
    <n v="1352055886"/>
    <d v="2012-11-04T19:04:46"/>
    <n v="1350324286"/>
    <d v="2012-10-15T18:04:46"/>
    <b v="0"/>
    <x v="55"/>
  </r>
  <r>
    <x v="0"/>
    <s v="US"/>
    <s v="USD"/>
    <n v="1359052710"/>
    <d v="2013-01-24T18:38:30"/>
    <n v="1356979110"/>
    <d v="2012-12-31T18:38:30"/>
    <b v="0"/>
    <x v="2"/>
  </r>
  <r>
    <x v="0"/>
    <s v="US"/>
    <s v="USD"/>
    <n v="1293073733"/>
    <d v="2010-12-23T03:08:53"/>
    <n v="1290481733"/>
    <d v="2010-11-23T03:08:53"/>
    <b v="0"/>
    <x v="71"/>
  </r>
  <r>
    <x v="0"/>
    <s v="GB"/>
    <s v="GBP"/>
    <n v="1394220030"/>
    <d v="2014-03-07T19:20:30"/>
    <n v="1392232830"/>
    <d v="2014-02-12T19:20:30"/>
    <b v="0"/>
    <x v="72"/>
  </r>
  <r>
    <x v="0"/>
    <s v="US"/>
    <s v="USD"/>
    <n v="1301792400"/>
    <d v="2011-04-03T01:00:00"/>
    <n v="1299775266"/>
    <d v="2011-03-10T16:41:06"/>
    <b v="0"/>
    <x v="73"/>
  </r>
  <r>
    <x v="0"/>
    <s v="US"/>
    <s v="USD"/>
    <n v="1463184000"/>
    <d v="2016-05-14T00:00:00"/>
    <n v="1461605020"/>
    <d v="2016-04-25T17:23:40"/>
    <b v="0"/>
    <x v="65"/>
  </r>
  <r>
    <x v="0"/>
    <s v="US"/>
    <s v="USD"/>
    <n v="1333391901"/>
    <d v="2012-04-02T18:38:21"/>
    <n v="1332182301"/>
    <d v="2012-03-19T18:38:21"/>
    <b v="0"/>
    <x v="74"/>
  </r>
  <r>
    <x v="0"/>
    <s v="US"/>
    <s v="USD"/>
    <n v="1303688087"/>
    <d v="2011-04-24T23:34:47"/>
    <n v="1301787287"/>
    <d v="2011-04-02T23:34:47"/>
    <b v="0"/>
    <x v="50"/>
  </r>
  <r>
    <x v="0"/>
    <s v="US"/>
    <s v="USD"/>
    <n v="1370011370"/>
    <d v="2013-05-31T14:42:50"/>
    <n v="1364827370"/>
    <d v="2013-04-01T14:42:50"/>
    <b v="0"/>
    <x v="5"/>
  </r>
  <r>
    <x v="0"/>
    <s v="US"/>
    <s v="USD"/>
    <n v="1298680630"/>
    <d v="2011-02-26T00:37:10"/>
    <n v="1296088630"/>
    <d v="2011-01-27T00:37:10"/>
    <b v="0"/>
    <x v="5"/>
  </r>
  <r>
    <x v="0"/>
    <s v="US"/>
    <s v="USD"/>
    <n v="1384408740"/>
    <d v="2013-11-14T05:59:00"/>
    <n v="1381445253"/>
    <d v="2013-10-10T22:47:33"/>
    <b v="0"/>
    <x v="55"/>
  </r>
  <r>
    <x v="0"/>
    <s v="AU"/>
    <s v="AUD"/>
    <n v="1433059187"/>
    <d v="2015-05-31T07:59:47"/>
    <n v="1430467187"/>
    <d v="2015-05-01T07:59:47"/>
    <b v="0"/>
    <x v="28"/>
  </r>
  <r>
    <x v="0"/>
    <s v="US"/>
    <s v="USD"/>
    <n v="1397354400"/>
    <d v="2014-04-13T02:00:00"/>
    <n v="1395277318"/>
    <d v="2014-03-20T01:01:58"/>
    <b v="0"/>
    <x v="75"/>
  </r>
  <r>
    <x v="0"/>
    <s v="US"/>
    <s v="USD"/>
    <n v="1312642800"/>
    <d v="2011-08-06T15:00:00"/>
    <n v="1311963128"/>
    <d v="2011-07-29T18:12:08"/>
    <b v="0"/>
    <x v="76"/>
  </r>
  <r>
    <x v="0"/>
    <s v="US"/>
    <s v="USD"/>
    <n v="1326436488"/>
    <d v="2012-01-13T06:34:48"/>
    <n v="1321252488"/>
    <d v="2011-11-14T06:34:48"/>
    <b v="0"/>
    <x v="2"/>
  </r>
  <r>
    <x v="0"/>
    <s v="US"/>
    <s v="USD"/>
    <n v="1328377444"/>
    <d v="2012-02-04T17:44:04"/>
    <n v="1326217444"/>
    <d v="2012-01-10T17:44:04"/>
    <b v="0"/>
    <x v="19"/>
  </r>
  <r>
    <x v="0"/>
    <s v="US"/>
    <s v="USD"/>
    <n v="1302260155"/>
    <d v="2011-04-08T10:55:55"/>
    <n v="1298289355"/>
    <d v="2011-02-21T11:55:55"/>
    <b v="0"/>
    <x v="7"/>
  </r>
  <r>
    <x v="0"/>
    <s v="US"/>
    <s v="USD"/>
    <n v="1276110000"/>
    <d v="2010-06-09T19:00:00"/>
    <n v="1268337744"/>
    <d v="2010-03-11T20:02:24"/>
    <b v="0"/>
    <x v="74"/>
  </r>
  <r>
    <x v="0"/>
    <s v="US"/>
    <s v="USD"/>
    <n v="1311902236"/>
    <d v="2011-07-29T01:17:16"/>
    <n v="1309310236"/>
    <d v="2011-06-29T01:17:16"/>
    <b v="0"/>
    <x v="70"/>
  </r>
  <r>
    <x v="0"/>
    <s v="US"/>
    <s v="USD"/>
    <n v="1313276400"/>
    <d v="2011-08-13T23:00:00"/>
    <n v="1310693986"/>
    <d v="2011-07-15T01:39:46"/>
    <b v="0"/>
    <x v="77"/>
  </r>
  <r>
    <x v="1"/>
    <s v="HK"/>
    <s v="HKD"/>
    <n v="1475457107"/>
    <d v="2016-10-03T01:11:47"/>
    <n v="1472865107"/>
    <d v="2016-09-03T01:11:47"/>
    <b v="0"/>
    <x v="29"/>
  </r>
  <r>
    <x v="1"/>
    <s v="US"/>
    <s v="USD"/>
    <n v="1429352160"/>
    <d v="2015-04-18T10:16:00"/>
    <n v="1427993710"/>
    <d v="2015-04-02T16:55:10"/>
    <b v="0"/>
    <x v="29"/>
  </r>
  <r>
    <x v="1"/>
    <s v="US"/>
    <s v="USD"/>
    <n v="1476094907"/>
    <d v="2016-10-10T10:21:47"/>
    <n v="1470910907"/>
    <d v="2016-08-11T10:21:47"/>
    <b v="0"/>
    <x v="78"/>
  </r>
  <r>
    <x v="1"/>
    <s v="US"/>
    <s v="USD"/>
    <n v="1414533600"/>
    <d v="2014-10-28T22:00:00"/>
    <n v="1411411564"/>
    <d v="2014-09-22T18:46:04"/>
    <b v="0"/>
    <x v="79"/>
  </r>
  <r>
    <x v="1"/>
    <s v="US"/>
    <s v="USD"/>
    <n v="1431728242"/>
    <d v="2015-05-15T22:17:22"/>
    <n v="1429568242"/>
    <d v="2015-04-20T22:17:22"/>
    <b v="0"/>
    <x v="78"/>
  </r>
  <r>
    <x v="1"/>
    <s v="CA"/>
    <s v="CAD"/>
    <n v="1486165880"/>
    <d v="2017-02-03T23:51:20"/>
    <n v="1480981880"/>
    <d v="2016-12-05T23:51:20"/>
    <b v="0"/>
    <x v="79"/>
  </r>
  <r>
    <x v="1"/>
    <s v="US"/>
    <s v="USD"/>
    <n v="1433988000"/>
    <d v="2015-06-11T02:00:00"/>
    <n v="1431353337"/>
    <d v="2015-05-11T14:08:57"/>
    <b v="0"/>
    <x v="62"/>
  </r>
  <r>
    <x v="1"/>
    <s v="US"/>
    <s v="USD"/>
    <n v="1428069541"/>
    <d v="2015-04-03T13:59:01"/>
    <n v="1425481141"/>
    <d v="2015-03-04T14:59:01"/>
    <b v="0"/>
    <x v="80"/>
  </r>
  <r>
    <x v="1"/>
    <s v="US"/>
    <s v="USD"/>
    <n v="1476941293"/>
    <d v="2016-10-20T05:28:13"/>
    <n v="1473917293"/>
    <d v="2016-09-15T05:28:13"/>
    <b v="0"/>
    <x v="79"/>
  </r>
  <r>
    <x v="1"/>
    <s v="US"/>
    <s v="USD"/>
    <n v="1414708183"/>
    <d v="2014-10-30T22:29:43"/>
    <n v="1409524183"/>
    <d v="2014-08-31T22:29:43"/>
    <b v="0"/>
    <x v="78"/>
  </r>
  <r>
    <x v="1"/>
    <s v="GB"/>
    <s v="GBP"/>
    <n v="1402949760"/>
    <d v="2014-06-16T20:16:00"/>
    <n v="1400536692"/>
    <d v="2014-05-19T21:58:12"/>
    <b v="0"/>
    <x v="78"/>
  </r>
  <r>
    <x v="1"/>
    <s v="US"/>
    <s v="USD"/>
    <n v="1467763200"/>
    <d v="2016-07-06T00:00:00"/>
    <n v="1466453161"/>
    <d v="2016-06-20T20:06:01"/>
    <b v="0"/>
    <x v="78"/>
  </r>
  <r>
    <x v="1"/>
    <s v="US"/>
    <s v="USD"/>
    <n v="1415392207"/>
    <d v="2014-11-07T20:30:07"/>
    <n v="1411500607"/>
    <d v="2014-09-23T19:30:07"/>
    <b v="0"/>
    <x v="75"/>
  </r>
  <r>
    <x v="1"/>
    <s v="US"/>
    <s v="USD"/>
    <n v="1464715860"/>
    <d v="2016-05-31T17:31:00"/>
    <n v="1462130584"/>
    <d v="2016-05-01T19:23:04"/>
    <b v="0"/>
    <x v="78"/>
  </r>
  <r>
    <x v="1"/>
    <s v="US"/>
    <s v="USD"/>
    <n v="1441386000"/>
    <d v="2015-09-04T17:00:00"/>
    <n v="1438811418"/>
    <d v="2015-08-05T21:50:18"/>
    <b v="0"/>
    <x v="78"/>
  </r>
  <r>
    <x v="1"/>
    <s v="US"/>
    <s v="USD"/>
    <n v="1404241200"/>
    <d v="2014-07-01T19:00:00"/>
    <n v="1401354597"/>
    <d v="2014-05-29T09:09:57"/>
    <b v="0"/>
    <x v="81"/>
  </r>
  <r>
    <x v="1"/>
    <s v="US"/>
    <s v="USD"/>
    <n v="1431771360"/>
    <d v="2015-05-16T10:16:00"/>
    <n v="1427968234"/>
    <d v="2015-04-02T09:50:34"/>
    <b v="0"/>
    <x v="78"/>
  </r>
  <r>
    <x v="1"/>
    <s v="DK"/>
    <s v="DKK"/>
    <n v="1444657593"/>
    <d v="2015-10-12T13:46:33"/>
    <n v="1440337593"/>
    <d v="2015-08-23T13:46:33"/>
    <b v="0"/>
    <x v="78"/>
  </r>
  <r>
    <x v="1"/>
    <s v="US"/>
    <s v="USD"/>
    <n v="1438405140"/>
    <d v="2015-08-01T04:59:00"/>
    <n v="1435731041"/>
    <d v="2015-07-01T06:10:41"/>
    <b v="0"/>
    <x v="6"/>
  </r>
  <r>
    <x v="1"/>
    <s v="US"/>
    <s v="USD"/>
    <n v="1436738772"/>
    <d v="2015-07-12T22:06:12"/>
    <n v="1435874772"/>
    <d v="2015-07-02T22:06:12"/>
    <b v="0"/>
    <x v="29"/>
  </r>
  <r>
    <x v="1"/>
    <s v="US"/>
    <s v="USD"/>
    <n v="1426823132"/>
    <d v="2015-03-20T03:45:32"/>
    <n v="1424234732"/>
    <d v="2015-02-18T04:45:32"/>
    <b v="0"/>
    <x v="78"/>
  </r>
  <r>
    <x v="1"/>
    <s v="US"/>
    <s v="USD"/>
    <n v="1433043623"/>
    <d v="2015-05-31T03:40:23"/>
    <n v="1429155623"/>
    <d v="2015-04-16T03:40:23"/>
    <b v="0"/>
    <x v="33"/>
  </r>
  <r>
    <x v="1"/>
    <s v="US"/>
    <s v="USD"/>
    <n v="1416176778"/>
    <d v="2014-11-16T22:26:18"/>
    <n v="1414358778"/>
    <d v="2014-10-26T21:26:18"/>
    <b v="0"/>
    <x v="29"/>
  </r>
  <r>
    <x v="1"/>
    <s v="AU"/>
    <s v="AUD"/>
    <n v="1472882100"/>
    <d v="2016-09-03T05:55:00"/>
    <n v="1467941542"/>
    <d v="2016-07-08T01:32:22"/>
    <b v="0"/>
    <x v="78"/>
  </r>
  <r>
    <x v="1"/>
    <s v="CA"/>
    <s v="CAD"/>
    <n v="1428945472"/>
    <d v="2015-04-13T17:17:52"/>
    <n v="1423765072"/>
    <d v="2015-02-12T18:17:52"/>
    <b v="0"/>
    <x v="77"/>
  </r>
  <r>
    <x v="1"/>
    <s v="US"/>
    <s v="USD"/>
    <n v="1439298052"/>
    <d v="2015-08-11T13:00:52"/>
    <n v="1436965252"/>
    <d v="2015-07-15T13:00:52"/>
    <b v="0"/>
    <x v="82"/>
  </r>
  <r>
    <x v="1"/>
    <s v="US"/>
    <s v="USD"/>
    <n v="1484698998"/>
    <d v="2017-01-18T00:23:18"/>
    <n v="1479514998"/>
    <d v="2016-11-19T00:23:18"/>
    <b v="0"/>
    <x v="83"/>
  </r>
  <r>
    <x v="1"/>
    <s v="GB"/>
    <s v="GBP"/>
    <n v="1420741080"/>
    <d v="2015-01-08T18:18:00"/>
    <n v="1417026340"/>
    <d v="2014-11-26T18:25:40"/>
    <b v="0"/>
    <x v="78"/>
  </r>
  <r>
    <x v="1"/>
    <s v="US"/>
    <s v="USD"/>
    <n v="1456555536"/>
    <d v="2016-02-27T06:45:36"/>
    <n v="1453963536"/>
    <d v="2016-01-28T06:45:36"/>
    <b v="0"/>
    <x v="84"/>
  </r>
  <r>
    <x v="1"/>
    <s v="US"/>
    <s v="USD"/>
    <n v="1419494400"/>
    <d v="2014-12-25T08:00:00"/>
    <n v="1416888470"/>
    <d v="2014-11-25T04:07:50"/>
    <b v="0"/>
    <x v="79"/>
  </r>
  <r>
    <x v="1"/>
    <s v="US"/>
    <s v="USD"/>
    <n v="1432612382"/>
    <d v="2015-05-26T03:53:02"/>
    <n v="1427428382"/>
    <d v="2015-03-27T03:53:02"/>
    <b v="0"/>
    <x v="85"/>
  </r>
  <r>
    <x v="1"/>
    <s v="AU"/>
    <s v="AUD"/>
    <n v="1434633191"/>
    <d v="2015-06-18T13:13:11"/>
    <n v="1429449191"/>
    <d v="2015-04-19T13:13:11"/>
    <b v="0"/>
    <x v="81"/>
  </r>
  <r>
    <x v="1"/>
    <s v="US"/>
    <s v="USD"/>
    <n v="1411437100"/>
    <d v="2014-09-23T01:51:40"/>
    <n v="1408845100"/>
    <d v="2014-08-24T01:51:40"/>
    <b v="0"/>
    <x v="84"/>
  </r>
  <r>
    <x v="1"/>
    <s v="US"/>
    <s v="USD"/>
    <n v="1417532644"/>
    <d v="2014-12-02T15:04:04"/>
    <n v="1413900244"/>
    <d v="2014-10-21T14:04:04"/>
    <b v="0"/>
    <x v="73"/>
  </r>
  <r>
    <x v="1"/>
    <s v="US"/>
    <s v="USD"/>
    <n v="1433336895"/>
    <d v="2015-06-03T13:08:15"/>
    <n v="1429621695"/>
    <d v="2015-04-21T13:08:15"/>
    <b v="0"/>
    <x v="83"/>
  </r>
  <r>
    <x v="1"/>
    <s v="US"/>
    <s v="USD"/>
    <n v="1437657935"/>
    <d v="2015-07-23T13:25:35"/>
    <n v="1434201935"/>
    <d v="2015-06-13T13:25:35"/>
    <b v="0"/>
    <x v="80"/>
  </r>
  <r>
    <x v="1"/>
    <s v="CA"/>
    <s v="CAD"/>
    <n v="1407034796"/>
    <d v="2014-08-03T02:59:56"/>
    <n v="1401850796"/>
    <d v="2014-06-04T02:59:56"/>
    <b v="0"/>
    <x v="41"/>
  </r>
  <r>
    <x v="1"/>
    <s v="US"/>
    <s v="USD"/>
    <n v="1456523572"/>
    <d v="2016-02-26T21:52:52"/>
    <n v="1453931572"/>
    <d v="2016-01-27T21:52:52"/>
    <b v="0"/>
    <x v="84"/>
  </r>
  <r>
    <x v="1"/>
    <s v="US"/>
    <s v="USD"/>
    <n v="1413942628"/>
    <d v="2014-10-22T01:50:28"/>
    <n v="1411350628"/>
    <d v="2014-09-22T01:50:28"/>
    <b v="0"/>
    <x v="78"/>
  </r>
  <r>
    <x v="1"/>
    <s v="US"/>
    <s v="USD"/>
    <n v="1467541545"/>
    <d v="2016-07-03T10:25:45"/>
    <n v="1464085545"/>
    <d v="2016-05-24T10:25:45"/>
    <b v="0"/>
    <x v="29"/>
  </r>
  <r>
    <x v="2"/>
    <s v="US"/>
    <s v="USD"/>
    <n v="1439675691"/>
    <d v="2015-08-15T21:54:51"/>
    <n v="1434491691"/>
    <d v="2015-06-16T21:54:51"/>
    <b v="0"/>
    <x v="78"/>
  </r>
  <r>
    <x v="2"/>
    <s v="US"/>
    <s v="USD"/>
    <n v="1404318595"/>
    <d v="2014-07-02T16:29:55"/>
    <n v="1401726595"/>
    <d v="2014-06-02T16:29:55"/>
    <b v="0"/>
    <x v="29"/>
  </r>
  <r>
    <x v="2"/>
    <s v="US"/>
    <s v="USD"/>
    <n v="1408232520"/>
    <d v="2014-08-16T23:42:00"/>
    <n v="1405393356"/>
    <d v="2014-07-15T03:02:36"/>
    <b v="0"/>
    <x v="73"/>
  </r>
  <r>
    <x v="2"/>
    <s v="US"/>
    <s v="USD"/>
    <n v="1443657600"/>
    <d v="2015-10-01T00:00:00"/>
    <n v="1440716654"/>
    <d v="2015-08-27T23:04:14"/>
    <b v="0"/>
    <x v="78"/>
  </r>
  <r>
    <x v="2"/>
    <s v="US"/>
    <s v="USD"/>
    <n v="1411150701"/>
    <d v="2014-09-19T18:18:21"/>
    <n v="1405966701"/>
    <d v="2014-07-21T18:18:21"/>
    <b v="0"/>
    <x v="63"/>
  </r>
  <r>
    <x v="2"/>
    <s v="GB"/>
    <s v="GBP"/>
    <n v="1452613724"/>
    <d v="2016-01-12T15:48:44"/>
    <n v="1450021724"/>
    <d v="2015-12-13T15:48:44"/>
    <b v="0"/>
    <x v="78"/>
  </r>
  <r>
    <x v="2"/>
    <s v="US"/>
    <s v="USD"/>
    <n v="1484531362"/>
    <d v="2017-01-16T01:49:22"/>
    <n v="1481939362"/>
    <d v="2016-12-17T01:49:22"/>
    <b v="0"/>
    <x v="29"/>
  </r>
  <r>
    <x v="2"/>
    <s v="US"/>
    <s v="USD"/>
    <n v="1438726535"/>
    <d v="2015-08-04T22:15:35"/>
    <n v="1433542535"/>
    <d v="2015-06-05T22:15:35"/>
    <b v="0"/>
    <x v="84"/>
  </r>
  <r>
    <x v="2"/>
    <s v="US"/>
    <s v="USD"/>
    <n v="1426791770"/>
    <d v="2015-03-19T19:02:50"/>
    <n v="1424203370"/>
    <d v="2015-02-17T20:02:50"/>
    <b v="0"/>
    <x v="83"/>
  </r>
  <r>
    <x v="2"/>
    <s v="GB"/>
    <s v="GBP"/>
    <n v="1413634059"/>
    <d v="2014-10-18T12:07:39"/>
    <n v="1411042059"/>
    <d v="2014-09-18T12:07:39"/>
    <b v="0"/>
    <x v="73"/>
  </r>
  <r>
    <x v="2"/>
    <s v="US"/>
    <s v="USD"/>
    <n v="1440912480"/>
    <d v="2015-08-30T05:28:00"/>
    <n v="1438385283"/>
    <d v="2015-07-31T23:28:03"/>
    <b v="0"/>
    <x v="73"/>
  </r>
  <r>
    <x v="2"/>
    <s v="US"/>
    <s v="USD"/>
    <n v="1470975614"/>
    <d v="2016-08-12T04:20:14"/>
    <n v="1465791614"/>
    <d v="2016-06-13T04:20:14"/>
    <b v="0"/>
    <x v="29"/>
  </r>
  <r>
    <x v="2"/>
    <s v="US"/>
    <s v="USD"/>
    <n v="1426753723"/>
    <d v="2015-03-19T08:28:43"/>
    <n v="1423733323"/>
    <d v="2015-02-12T09:28:43"/>
    <b v="0"/>
    <x v="78"/>
  </r>
  <r>
    <x v="2"/>
    <s v="GB"/>
    <s v="GBP"/>
    <n v="1425131108"/>
    <d v="2015-02-28T13:45:08"/>
    <n v="1422539108"/>
    <d v="2015-01-29T13:45:08"/>
    <b v="0"/>
    <x v="78"/>
  </r>
  <r>
    <x v="2"/>
    <s v="NL"/>
    <s v="EUR"/>
    <n v="1431108776"/>
    <d v="2015-05-08T18:12:56"/>
    <n v="1425924776"/>
    <d v="2015-03-09T18:12:56"/>
    <b v="0"/>
    <x v="78"/>
  </r>
  <r>
    <x v="2"/>
    <s v="GB"/>
    <s v="GBP"/>
    <n v="1409337611"/>
    <d v="2014-08-29T18:40:11"/>
    <n v="1407177611"/>
    <d v="2014-08-04T18:40:11"/>
    <b v="0"/>
    <x v="55"/>
  </r>
  <r>
    <x v="2"/>
    <s v="US"/>
    <s v="USD"/>
    <n v="1438803999"/>
    <d v="2015-08-05T19:46:39"/>
    <n v="1436211999"/>
    <d v="2015-07-06T19:46:39"/>
    <b v="0"/>
    <x v="78"/>
  </r>
  <r>
    <x v="2"/>
    <s v="US"/>
    <s v="USD"/>
    <n v="1427155726"/>
    <d v="2015-03-24T00:08:46"/>
    <n v="1425690526"/>
    <d v="2015-03-07T01:08:46"/>
    <b v="0"/>
    <x v="63"/>
  </r>
  <r>
    <x v="2"/>
    <s v="ES"/>
    <s v="EUR"/>
    <n v="1448582145"/>
    <d v="2015-11-26T23:55:45"/>
    <n v="1445986545"/>
    <d v="2015-10-27T22:55:45"/>
    <b v="0"/>
    <x v="78"/>
  </r>
  <r>
    <x v="2"/>
    <s v="US"/>
    <s v="USD"/>
    <n v="1457056555"/>
    <d v="2016-03-04T01:55:55"/>
    <n v="1454464555"/>
    <d v="2016-02-03T01:55:55"/>
    <b v="0"/>
    <x v="84"/>
  </r>
  <r>
    <x v="2"/>
    <s v="GB"/>
    <s v="GBP"/>
    <n v="1428951600"/>
    <d v="2015-04-13T19:00:00"/>
    <n v="1425512843"/>
    <d v="2015-03-04T23:47:23"/>
    <b v="0"/>
    <x v="62"/>
  </r>
  <r>
    <x v="2"/>
    <s v="GB"/>
    <s v="GBP"/>
    <n v="1434995295"/>
    <d v="2015-06-22T17:48:15"/>
    <n v="1432403295"/>
    <d v="2015-05-23T17:48:15"/>
    <b v="0"/>
    <x v="80"/>
  </r>
  <r>
    <x v="2"/>
    <s v="US"/>
    <s v="USD"/>
    <n v="1483748232"/>
    <d v="2017-01-07T00:17:12"/>
    <n v="1481156232"/>
    <d v="2016-12-08T00:17:12"/>
    <b v="0"/>
    <x v="78"/>
  </r>
  <r>
    <x v="2"/>
    <s v="GB"/>
    <s v="GBP"/>
    <n v="1417033610"/>
    <d v="2014-11-26T20:26:50"/>
    <n v="1414438010"/>
    <d v="2014-10-27T19:26:50"/>
    <b v="0"/>
    <x v="8"/>
  </r>
  <r>
    <x v="2"/>
    <s v="CA"/>
    <s v="CAD"/>
    <n v="1409543940"/>
    <d v="2014-09-01T03:59:00"/>
    <n v="1404586762"/>
    <d v="2014-07-05T18:59:22"/>
    <b v="0"/>
    <x v="84"/>
  </r>
  <r>
    <x v="2"/>
    <s v="NO"/>
    <s v="NOK"/>
    <n v="1471557139"/>
    <d v="2016-08-18T21:52:19"/>
    <n v="1468965139"/>
    <d v="2016-07-19T21:52:19"/>
    <b v="0"/>
    <x v="73"/>
  </r>
  <r>
    <x v="2"/>
    <s v="US"/>
    <s v="USD"/>
    <n v="1488571200"/>
    <d v="2017-03-03T20:00:00"/>
    <n v="1485977434"/>
    <d v="2017-02-01T19:30:34"/>
    <b v="0"/>
    <x v="78"/>
  </r>
  <r>
    <x v="2"/>
    <s v="US"/>
    <s v="USD"/>
    <n v="1437461940"/>
    <d v="2015-07-21T06:59:00"/>
    <n v="1435383457"/>
    <d v="2015-06-27T05:37:37"/>
    <b v="0"/>
    <x v="81"/>
  </r>
  <r>
    <x v="2"/>
    <s v="US"/>
    <s v="USD"/>
    <n v="1409891015"/>
    <d v="2014-09-05T04:23:35"/>
    <n v="1407299015"/>
    <d v="2014-08-06T04:23:35"/>
    <b v="0"/>
    <x v="78"/>
  </r>
  <r>
    <x v="2"/>
    <s v="US"/>
    <s v="USD"/>
    <n v="1472920477"/>
    <d v="2016-09-03T16:34:37"/>
    <n v="1467736477"/>
    <d v="2016-07-05T16:34:37"/>
    <b v="0"/>
    <x v="81"/>
  </r>
  <r>
    <x v="2"/>
    <s v="US"/>
    <s v="USD"/>
    <n v="1466091446"/>
    <d v="2016-06-16T15:37:26"/>
    <n v="1465227446"/>
    <d v="2016-06-06T15:37:26"/>
    <b v="0"/>
    <x v="29"/>
  </r>
  <r>
    <x v="2"/>
    <s v="AU"/>
    <s v="AUD"/>
    <n v="1443782138"/>
    <d v="2015-10-02T10:35:38"/>
    <n v="1440326138"/>
    <d v="2015-08-23T10:35:38"/>
    <b v="0"/>
    <x v="83"/>
  </r>
  <r>
    <x v="2"/>
    <s v="US"/>
    <s v="USD"/>
    <n v="1413572432"/>
    <d v="2014-10-17T19:00:32"/>
    <n v="1410980432"/>
    <d v="2014-09-17T19:00:32"/>
    <b v="0"/>
    <x v="83"/>
  </r>
  <r>
    <x v="2"/>
    <s v="GB"/>
    <s v="GBP"/>
    <n v="1417217166"/>
    <d v="2014-11-28T23:26:06"/>
    <n v="1412029566"/>
    <d v="2014-09-29T22:26:06"/>
    <b v="0"/>
    <x v="78"/>
  </r>
  <r>
    <x v="2"/>
    <s v="GB"/>
    <s v="GBP"/>
    <n v="1457308531"/>
    <d v="2016-03-06T23:55:31"/>
    <n v="1452124531"/>
    <d v="2016-01-06T23:55:31"/>
    <b v="0"/>
    <x v="83"/>
  </r>
  <r>
    <x v="2"/>
    <s v="US"/>
    <s v="USD"/>
    <n v="1436544332"/>
    <d v="2015-07-10T16:05:32"/>
    <n v="1431360332"/>
    <d v="2015-05-11T16:05:32"/>
    <b v="0"/>
    <x v="78"/>
  </r>
  <r>
    <x v="2"/>
    <s v="GB"/>
    <s v="GBP"/>
    <n v="1444510800"/>
    <d v="2015-10-10T21:00:00"/>
    <n v="1442062898"/>
    <d v="2015-09-12T13:01:38"/>
    <b v="0"/>
    <x v="10"/>
  </r>
  <r>
    <x v="2"/>
    <s v="GB"/>
    <s v="GBP"/>
    <n v="1487365200"/>
    <d v="2017-02-17T21:00:00"/>
    <n v="1483734100"/>
    <d v="2017-01-06T20:21:40"/>
    <b v="0"/>
    <x v="22"/>
  </r>
  <r>
    <x v="2"/>
    <s v="US"/>
    <s v="USD"/>
    <n v="1412500322"/>
    <d v="2014-10-05T09:12:02"/>
    <n v="1409908322"/>
    <d v="2014-09-05T09:12:02"/>
    <b v="0"/>
    <x v="79"/>
  </r>
  <r>
    <x v="2"/>
    <s v="US"/>
    <s v="USD"/>
    <n v="1472698702"/>
    <d v="2016-09-01T02:58:22"/>
    <n v="1470106702"/>
    <d v="2016-08-02T02:58:22"/>
    <b v="0"/>
    <x v="78"/>
  </r>
  <r>
    <x v="2"/>
    <s v="US"/>
    <s v="USD"/>
    <n v="1410746403"/>
    <d v="2014-09-15T02:00:03"/>
    <n v="1408154403"/>
    <d v="2014-08-16T02:00:03"/>
    <b v="0"/>
    <x v="59"/>
  </r>
  <r>
    <x v="2"/>
    <s v="US"/>
    <s v="USD"/>
    <n v="1423424329"/>
    <d v="2015-02-08T19:38:49"/>
    <n v="1421696329"/>
    <d v="2015-01-19T19:38:49"/>
    <b v="0"/>
    <x v="63"/>
  </r>
  <r>
    <x v="2"/>
    <s v="US"/>
    <s v="USD"/>
    <n v="1444337940"/>
    <d v="2015-10-08T20:59:00"/>
    <n v="1441750564"/>
    <d v="2015-09-08T22:16:04"/>
    <b v="0"/>
    <x v="78"/>
  </r>
  <r>
    <x v="2"/>
    <s v="GB"/>
    <s v="GBP"/>
    <n v="1422562864"/>
    <d v="2015-01-29T20:21:04"/>
    <n v="1417378864"/>
    <d v="2014-11-30T20:21:04"/>
    <b v="0"/>
    <x v="22"/>
  </r>
  <r>
    <x v="2"/>
    <s v="AU"/>
    <s v="AUD"/>
    <n v="1470319203"/>
    <d v="2016-08-04T14:00:03"/>
    <n v="1467727203"/>
    <d v="2016-07-05T14:00:03"/>
    <b v="0"/>
    <x v="86"/>
  </r>
  <r>
    <x v="2"/>
    <s v="US"/>
    <s v="USD"/>
    <n v="1444144222"/>
    <d v="2015-10-06T15:10:22"/>
    <n v="1441120222"/>
    <d v="2015-09-01T15:10:22"/>
    <b v="0"/>
    <x v="57"/>
  </r>
  <r>
    <x v="2"/>
    <s v="US"/>
    <s v="USD"/>
    <n v="1470441983"/>
    <d v="2016-08-06T00:06:23"/>
    <n v="1468627583"/>
    <d v="2016-07-16T00:06:23"/>
    <b v="0"/>
    <x v="78"/>
  </r>
  <r>
    <x v="2"/>
    <s v="CA"/>
    <s v="CAD"/>
    <n v="1420346638"/>
    <d v="2015-01-04T04:43:58"/>
    <n v="1417754638"/>
    <d v="2014-12-05T04:43:58"/>
    <b v="0"/>
    <x v="62"/>
  </r>
  <r>
    <x v="2"/>
    <s v="AU"/>
    <s v="AUD"/>
    <n v="1418719967"/>
    <d v="2014-12-16T08:52:47"/>
    <n v="1416127967"/>
    <d v="2014-11-16T08:52:47"/>
    <b v="0"/>
    <x v="78"/>
  </r>
  <r>
    <x v="2"/>
    <s v="US"/>
    <s v="USD"/>
    <n v="1436566135"/>
    <d v="2015-07-10T22:08:55"/>
    <n v="1433974135"/>
    <d v="2015-06-10T22:08:55"/>
    <b v="0"/>
    <x v="78"/>
  </r>
  <r>
    <x v="2"/>
    <s v="US"/>
    <s v="USD"/>
    <n v="1443675600"/>
    <d v="2015-10-01T05:00:00"/>
    <n v="1441157592"/>
    <d v="2015-09-02T01:33:12"/>
    <b v="0"/>
    <x v="51"/>
  </r>
  <r>
    <x v="2"/>
    <s v="US"/>
    <s v="USD"/>
    <n v="1442634617"/>
    <d v="2015-09-19T03:50:17"/>
    <n v="1440042617"/>
    <d v="2015-08-20T03:50:17"/>
    <b v="0"/>
    <x v="8"/>
  </r>
  <r>
    <x v="2"/>
    <s v="US"/>
    <s v="USD"/>
    <n v="1460837320"/>
    <d v="2016-04-16T20:08:40"/>
    <n v="1455656920"/>
    <d v="2016-02-16T21:08:40"/>
    <b v="0"/>
    <x v="29"/>
  </r>
  <r>
    <x v="2"/>
    <s v="US"/>
    <s v="USD"/>
    <n v="1439734001"/>
    <d v="2015-08-16T14:06:41"/>
    <n v="1437142547"/>
    <d v="2015-07-17T14:15:47"/>
    <b v="0"/>
    <x v="29"/>
  </r>
  <r>
    <x v="2"/>
    <s v="US"/>
    <s v="USD"/>
    <n v="1425655349"/>
    <d v="2015-03-06T15:22:29"/>
    <n v="1420471349"/>
    <d v="2015-01-05T15:22:29"/>
    <b v="0"/>
    <x v="29"/>
  </r>
  <r>
    <x v="2"/>
    <s v="GB"/>
    <s v="GBP"/>
    <n v="1455753540"/>
    <d v="2016-02-17T23:59:00"/>
    <n v="1452058282"/>
    <d v="2016-01-06T05:31:22"/>
    <b v="0"/>
    <x v="29"/>
  </r>
  <r>
    <x v="2"/>
    <s v="US"/>
    <s v="USD"/>
    <n v="1429740037"/>
    <d v="2015-04-22T22:00:37"/>
    <n v="1425423637"/>
    <d v="2015-03-03T23:00:37"/>
    <b v="0"/>
    <x v="87"/>
  </r>
  <r>
    <x v="2"/>
    <s v="SE"/>
    <s v="SEK"/>
    <n v="1419780149"/>
    <d v="2014-12-28T15:22:29"/>
    <n v="1417101749"/>
    <d v="2014-11-27T15:22:29"/>
    <b v="0"/>
    <x v="44"/>
  </r>
  <r>
    <x v="2"/>
    <s v="US"/>
    <s v="USD"/>
    <n v="1431702289"/>
    <d v="2015-05-15T15:04:49"/>
    <n v="1426518289"/>
    <d v="2015-03-16T15:04:49"/>
    <b v="0"/>
    <x v="29"/>
  </r>
  <r>
    <x v="2"/>
    <s v="US"/>
    <s v="USD"/>
    <n v="1459493940"/>
    <d v="2016-04-01T06:59:00"/>
    <n v="1456732225"/>
    <d v="2016-02-29T07:50:25"/>
    <b v="0"/>
    <x v="88"/>
  </r>
  <r>
    <x v="2"/>
    <s v="US"/>
    <s v="USD"/>
    <n v="1440101160"/>
    <d v="2015-08-20T20:06:00"/>
    <n v="1436542030"/>
    <d v="2015-07-10T15:27:10"/>
    <b v="0"/>
    <x v="83"/>
  </r>
  <r>
    <x v="2"/>
    <s v="US"/>
    <s v="USD"/>
    <n v="1427569564"/>
    <d v="2015-03-28T19:06:04"/>
    <n v="1422389164"/>
    <d v="2015-01-27T20:06:04"/>
    <b v="0"/>
    <x v="78"/>
  </r>
  <r>
    <x v="2"/>
    <s v="US"/>
    <s v="USD"/>
    <n v="1427423940"/>
    <d v="2015-03-27T02:39:00"/>
    <n v="1422383318"/>
    <d v="2015-01-27T18:28:38"/>
    <b v="0"/>
    <x v="84"/>
  </r>
  <r>
    <x v="2"/>
    <s v="US"/>
    <s v="USD"/>
    <n v="1463879100"/>
    <d v="2016-05-22T01:05:00"/>
    <n v="1461287350"/>
    <d v="2016-04-22T01:09:10"/>
    <b v="0"/>
    <x v="78"/>
  </r>
  <r>
    <x v="2"/>
    <s v="AU"/>
    <s v="AUD"/>
    <n v="1436506726"/>
    <d v="2015-07-10T05:38:46"/>
    <n v="1431322726"/>
    <d v="2015-05-11T05:38:46"/>
    <b v="0"/>
    <x v="78"/>
  </r>
  <r>
    <x v="2"/>
    <s v="US"/>
    <s v="USD"/>
    <n v="1460153054"/>
    <d v="2016-04-08T22:04:14"/>
    <n v="1457564654"/>
    <d v="2016-03-09T23:04:14"/>
    <b v="0"/>
    <x v="78"/>
  </r>
  <r>
    <x v="2"/>
    <s v="GB"/>
    <s v="GBP"/>
    <n v="1433064540"/>
    <d v="2015-05-31T09:29:00"/>
    <n v="1428854344"/>
    <d v="2015-04-12T15:59:04"/>
    <b v="0"/>
    <x v="84"/>
  </r>
  <r>
    <x v="2"/>
    <s v="US"/>
    <s v="USD"/>
    <n v="1436477241"/>
    <d v="2015-07-09T21:27:21"/>
    <n v="1433885241"/>
    <d v="2015-06-09T21:27:21"/>
    <b v="0"/>
    <x v="78"/>
  </r>
  <r>
    <x v="2"/>
    <s v="GB"/>
    <s v="GBP"/>
    <n v="1433176105"/>
    <d v="2015-06-01T16:28:25"/>
    <n v="1427992105"/>
    <d v="2015-04-02T16:28:25"/>
    <b v="0"/>
    <x v="78"/>
  </r>
  <r>
    <x v="2"/>
    <s v="DE"/>
    <s v="EUR"/>
    <n v="1455402297"/>
    <d v="2016-02-13T22:24:57"/>
    <n v="1452810297"/>
    <d v="2016-01-14T22:24:57"/>
    <b v="0"/>
    <x v="78"/>
  </r>
  <r>
    <x v="2"/>
    <s v="US"/>
    <s v="USD"/>
    <n v="1433443151"/>
    <d v="2015-06-04T18:39:11"/>
    <n v="1430851151"/>
    <d v="2015-05-05T18:39:11"/>
    <b v="0"/>
    <x v="84"/>
  </r>
  <r>
    <x v="2"/>
    <s v="US"/>
    <s v="USD"/>
    <n v="1451775651"/>
    <d v="2016-01-02T23:00:51"/>
    <n v="1449183651"/>
    <d v="2015-12-03T23:00:51"/>
    <b v="0"/>
    <x v="78"/>
  </r>
  <r>
    <x v="2"/>
    <s v="GB"/>
    <s v="GBP"/>
    <n v="1425066546"/>
    <d v="2015-02-27T19:49:06"/>
    <n v="1422474546"/>
    <d v="2015-01-28T19:49:06"/>
    <b v="0"/>
    <x v="63"/>
  </r>
  <r>
    <x v="2"/>
    <s v="US"/>
    <s v="USD"/>
    <n v="1475185972"/>
    <d v="2016-09-29T21:52:52"/>
    <n v="1472593972"/>
    <d v="2016-08-30T21:52:52"/>
    <b v="0"/>
    <x v="78"/>
  </r>
  <r>
    <x v="2"/>
    <s v="US"/>
    <s v="USD"/>
    <n v="1434847859"/>
    <d v="2015-06-21T00:50:59"/>
    <n v="1431391859"/>
    <d v="2015-05-12T00:50:59"/>
    <b v="0"/>
    <x v="81"/>
  </r>
  <r>
    <x v="2"/>
    <s v="US"/>
    <s v="USD"/>
    <n v="1436478497"/>
    <d v="2015-07-09T21:48:17"/>
    <n v="1433886497"/>
    <d v="2015-06-09T21:48:17"/>
    <b v="0"/>
    <x v="78"/>
  </r>
  <r>
    <x v="2"/>
    <s v="US"/>
    <s v="USD"/>
    <n v="1451952000"/>
    <d v="2016-01-05T00:00:00"/>
    <n v="1447380099"/>
    <d v="2015-11-13T02:01:39"/>
    <b v="0"/>
    <x v="78"/>
  </r>
  <r>
    <x v="2"/>
    <s v="US"/>
    <s v="USD"/>
    <n v="1457445069"/>
    <d v="2016-03-08T13:51:09"/>
    <n v="1452261069"/>
    <d v="2016-01-08T13:51:09"/>
    <b v="0"/>
    <x v="29"/>
  </r>
  <r>
    <x v="2"/>
    <s v="US"/>
    <s v="USD"/>
    <n v="1483088400"/>
    <d v="2016-12-30T09:00:00"/>
    <n v="1481324760"/>
    <d v="2016-12-09T23:06:00"/>
    <b v="0"/>
    <x v="78"/>
  </r>
  <r>
    <x v="2"/>
    <s v="AU"/>
    <s v="AUD"/>
    <n v="1446984000"/>
    <d v="2015-11-08T12:00:00"/>
    <n v="1445308730"/>
    <d v="2015-10-20T02:38:50"/>
    <b v="0"/>
    <x v="81"/>
  </r>
  <r>
    <x v="0"/>
    <s v="US"/>
    <s v="USD"/>
    <n v="1367773211"/>
    <d v="2013-05-05T17:00:11"/>
    <n v="1363885211"/>
    <d v="2013-03-21T17:00:11"/>
    <b v="1"/>
    <x v="89"/>
  </r>
  <r>
    <x v="0"/>
    <s v="US"/>
    <s v="USD"/>
    <n v="1419180304"/>
    <d v="2014-12-21T16:45:04"/>
    <n v="1415292304"/>
    <d v="2014-11-06T16:45:04"/>
    <b v="1"/>
    <x v="90"/>
  </r>
  <r>
    <x v="0"/>
    <s v="US"/>
    <s v="USD"/>
    <n v="1324381790"/>
    <d v="2011-12-20T11:49:50"/>
    <n v="1321357790"/>
    <d v="2011-11-15T11:49:50"/>
    <b v="1"/>
    <x v="91"/>
  </r>
  <r>
    <x v="0"/>
    <s v="US"/>
    <s v="USD"/>
    <n v="1393031304"/>
    <d v="2014-02-22T01:08:24"/>
    <n v="1390439304"/>
    <d v="2014-01-23T01:08:24"/>
    <b v="1"/>
    <x v="92"/>
  </r>
  <r>
    <x v="0"/>
    <s v="US"/>
    <s v="USD"/>
    <n v="1268723160"/>
    <d v="2010-03-16T07:06:00"/>
    <n v="1265269559"/>
    <d v="2010-02-04T07:45:59"/>
    <b v="1"/>
    <x v="87"/>
  </r>
  <r>
    <x v="0"/>
    <s v="US"/>
    <s v="USD"/>
    <n v="1345079785"/>
    <d v="2012-08-16T01:16:25"/>
    <n v="1342487785"/>
    <d v="2012-07-17T01:16:25"/>
    <b v="1"/>
    <x v="93"/>
  </r>
  <r>
    <x v="0"/>
    <s v="US"/>
    <s v="USD"/>
    <n v="1292665405"/>
    <d v="2010-12-18T09:43:25"/>
    <n v="1288341805"/>
    <d v="2010-10-29T08:43:25"/>
    <b v="1"/>
    <x v="94"/>
  </r>
  <r>
    <x v="0"/>
    <s v="US"/>
    <s v="USD"/>
    <n v="1287200340"/>
    <d v="2010-10-16T03:39:00"/>
    <n v="1284042614"/>
    <d v="2010-09-09T14:30:14"/>
    <b v="1"/>
    <x v="95"/>
  </r>
  <r>
    <x v="0"/>
    <s v="US"/>
    <s v="USD"/>
    <n v="1325961309"/>
    <d v="2012-01-07T18:35:09"/>
    <n v="1322073309"/>
    <d v="2011-11-23T18:35:09"/>
    <b v="1"/>
    <x v="96"/>
  </r>
  <r>
    <x v="0"/>
    <s v="US"/>
    <s v="USD"/>
    <n v="1282498800"/>
    <d v="2010-08-22T17:40:00"/>
    <n v="1275603020"/>
    <d v="2010-06-03T22:10:20"/>
    <b v="1"/>
    <x v="97"/>
  </r>
  <r>
    <x v="0"/>
    <s v="US"/>
    <s v="USD"/>
    <n v="1370525691"/>
    <d v="2013-06-06T13:34:51"/>
    <n v="1367933691"/>
    <d v="2013-05-07T13:34:51"/>
    <b v="1"/>
    <x v="98"/>
  </r>
  <r>
    <x v="0"/>
    <s v="US"/>
    <s v="USD"/>
    <n v="1337194800"/>
    <d v="2012-05-16T19:00:00"/>
    <n v="1334429646"/>
    <d v="2012-04-14T18:54:06"/>
    <b v="1"/>
    <x v="99"/>
  </r>
  <r>
    <x v="0"/>
    <s v="US"/>
    <s v="USD"/>
    <n v="1275364740"/>
    <d v="2010-06-01T03:59:00"/>
    <n v="1269878058"/>
    <d v="2010-03-29T15:54:18"/>
    <b v="1"/>
    <x v="52"/>
  </r>
  <r>
    <x v="0"/>
    <s v="US"/>
    <s v="USD"/>
    <n v="1329320235"/>
    <d v="2012-02-15T15:37:15"/>
    <n v="1326728235"/>
    <d v="2012-01-16T15:37:15"/>
    <b v="1"/>
    <x v="63"/>
  </r>
  <r>
    <x v="0"/>
    <s v="US"/>
    <s v="USD"/>
    <n v="1445047200"/>
    <d v="2015-10-17T02:00:00"/>
    <n v="1442443910"/>
    <d v="2015-09-16T22:51:50"/>
    <b v="1"/>
    <x v="100"/>
  </r>
  <r>
    <x v="0"/>
    <s v="US"/>
    <s v="USD"/>
    <n v="1300275482"/>
    <d v="2011-03-16T11:38:02"/>
    <n v="1297687082"/>
    <d v="2011-02-14T12:38:02"/>
    <b v="1"/>
    <x v="101"/>
  </r>
  <r>
    <x v="0"/>
    <s v="US"/>
    <s v="USD"/>
    <n v="1363458467"/>
    <d v="2013-03-16T18:27:47"/>
    <n v="1360866467"/>
    <d v="2013-02-14T18:27:47"/>
    <b v="1"/>
    <x v="102"/>
  </r>
  <r>
    <x v="0"/>
    <s v="US"/>
    <s v="USD"/>
    <n v="1463670162"/>
    <d v="2016-05-19T15:02:42"/>
    <n v="1461078162"/>
    <d v="2016-04-19T15:02:42"/>
    <b v="1"/>
    <x v="103"/>
  </r>
  <r>
    <x v="0"/>
    <s v="US"/>
    <s v="USD"/>
    <n v="1308359666"/>
    <d v="2011-06-18T01:14:26"/>
    <n v="1305767666"/>
    <d v="2011-05-19T01:14:26"/>
    <b v="1"/>
    <x v="104"/>
  </r>
  <r>
    <x v="0"/>
    <s v="US"/>
    <s v="USD"/>
    <n v="1428514969"/>
    <d v="2015-04-08T17:42:49"/>
    <n v="1425922969"/>
    <d v="2015-03-09T17:42:49"/>
    <b v="1"/>
    <x v="105"/>
  </r>
  <r>
    <x v="0"/>
    <s v="US"/>
    <s v="USD"/>
    <n v="1279360740"/>
    <d v="2010-07-17T09:59:00"/>
    <n v="1275415679"/>
    <d v="2010-06-01T18:07:59"/>
    <b v="1"/>
    <x v="106"/>
  </r>
  <r>
    <x v="0"/>
    <s v="US"/>
    <s v="USD"/>
    <n v="1339080900"/>
    <d v="2012-06-07T14:55:00"/>
    <n v="1334783704"/>
    <d v="2012-04-18T21:15:04"/>
    <b v="1"/>
    <x v="107"/>
  </r>
  <r>
    <x v="0"/>
    <s v="US"/>
    <s v="USD"/>
    <n v="1298699828"/>
    <d v="2011-02-26T05:57:08"/>
    <n v="1294811828"/>
    <d v="2011-01-12T05:57:08"/>
    <b v="1"/>
    <x v="108"/>
  </r>
  <r>
    <x v="0"/>
    <s v="US"/>
    <s v="USD"/>
    <n v="1348786494"/>
    <d v="2012-09-27T22:54:54"/>
    <n v="1346194494"/>
    <d v="2012-08-28T22:54:54"/>
    <b v="1"/>
    <x v="109"/>
  </r>
  <r>
    <x v="0"/>
    <s v="US"/>
    <s v="USD"/>
    <n v="1336747995"/>
    <d v="2012-05-11T14:53:15"/>
    <n v="1334155995"/>
    <d v="2012-04-11T14:53:15"/>
    <b v="1"/>
    <x v="110"/>
  </r>
  <r>
    <x v="0"/>
    <s v="US"/>
    <s v="USD"/>
    <n v="1273522560"/>
    <d v="2010-05-10T20:16:00"/>
    <n v="1269928430"/>
    <d v="2010-03-30T05:53:50"/>
    <b v="1"/>
    <x v="6"/>
  </r>
  <r>
    <x v="0"/>
    <s v="US"/>
    <s v="USD"/>
    <n v="1271994660"/>
    <d v="2010-04-23T03:51:00"/>
    <n v="1264565507"/>
    <d v="2010-01-27T04:11:47"/>
    <b v="1"/>
    <x v="17"/>
  </r>
  <r>
    <x v="0"/>
    <s v="GB"/>
    <s v="GBP"/>
    <n v="1403693499"/>
    <d v="2014-06-25T10:51:39"/>
    <n v="1401101499"/>
    <d v="2014-05-26T10:51:39"/>
    <b v="1"/>
    <x v="111"/>
  </r>
  <r>
    <x v="0"/>
    <s v="US"/>
    <s v="USD"/>
    <n v="1320640778"/>
    <d v="2011-11-07T04:39:38"/>
    <n v="1316749178"/>
    <d v="2011-09-23T03:39:38"/>
    <b v="1"/>
    <x v="112"/>
  </r>
  <r>
    <x v="0"/>
    <s v="AU"/>
    <s v="AUD"/>
    <n v="1487738622"/>
    <d v="2017-02-22T04:43:42"/>
    <n v="1485146622"/>
    <d v="2017-01-23T04:43:42"/>
    <b v="1"/>
    <x v="113"/>
  </r>
  <r>
    <x v="0"/>
    <s v="US"/>
    <s v="USD"/>
    <n v="1306296000"/>
    <d v="2011-05-25T04:00:00"/>
    <n v="1301950070"/>
    <d v="2011-04-04T20:47:50"/>
    <b v="1"/>
    <x v="42"/>
  </r>
  <r>
    <x v="0"/>
    <s v="US"/>
    <s v="USD"/>
    <n v="1388649600"/>
    <d v="2014-01-02T08:00:00"/>
    <n v="1386123861"/>
    <d v="2013-12-04T02:24:21"/>
    <b v="1"/>
    <x v="114"/>
  </r>
  <r>
    <x v="0"/>
    <s v="US"/>
    <s v="USD"/>
    <n v="1272480540"/>
    <d v="2010-04-28T18:49:00"/>
    <n v="1267220191"/>
    <d v="2010-02-26T21:36:31"/>
    <b v="1"/>
    <x v="71"/>
  </r>
  <r>
    <x v="0"/>
    <s v="US"/>
    <s v="USD"/>
    <n v="1309694266"/>
    <d v="2011-07-03T11:57:46"/>
    <n v="1307102266"/>
    <d v="2011-06-03T11:57:46"/>
    <b v="1"/>
    <x v="115"/>
  </r>
  <r>
    <x v="0"/>
    <s v="US"/>
    <s v="USD"/>
    <n v="1333609140"/>
    <d v="2012-04-05T06:59:00"/>
    <n v="1330638829"/>
    <d v="2012-03-01T21:53:49"/>
    <b v="1"/>
    <x v="116"/>
  </r>
  <r>
    <x v="0"/>
    <s v="US"/>
    <s v="USD"/>
    <n v="1352511966"/>
    <d v="2012-11-10T01:46:06"/>
    <n v="1349916366"/>
    <d v="2012-10-11T00:46:06"/>
    <b v="1"/>
    <x v="117"/>
  </r>
  <r>
    <x v="0"/>
    <s v="US"/>
    <s v="USD"/>
    <n v="1335574674"/>
    <d v="2012-04-28T00:57:54"/>
    <n v="1330394274"/>
    <d v="2012-02-28T01:57:54"/>
    <b v="1"/>
    <x v="95"/>
  </r>
  <r>
    <x v="0"/>
    <s v="US"/>
    <s v="USD"/>
    <n v="1432416219"/>
    <d v="2015-05-23T21:23:39"/>
    <n v="1429824219"/>
    <d v="2015-04-23T21:23:39"/>
    <b v="1"/>
    <x v="118"/>
  </r>
  <r>
    <x v="0"/>
    <s v="US"/>
    <s v="USD"/>
    <n v="1350003539"/>
    <d v="2012-10-12T00:58:59"/>
    <n v="1347411539"/>
    <d v="2012-09-12T00:58:59"/>
    <b v="1"/>
    <x v="119"/>
  </r>
  <r>
    <x v="0"/>
    <s v="US"/>
    <s v="USD"/>
    <n v="1488160860"/>
    <d v="2017-02-27T02:01:00"/>
    <n v="1485237096"/>
    <d v="2017-01-24T05:51:36"/>
    <b v="1"/>
    <x v="120"/>
  </r>
  <r>
    <x v="0"/>
    <s v="US"/>
    <s v="USD"/>
    <n v="1401459035"/>
    <d v="2014-05-30T14:10:35"/>
    <n v="1397571035"/>
    <d v="2014-04-15T14:10:35"/>
    <b v="1"/>
    <x v="121"/>
  </r>
  <r>
    <x v="0"/>
    <s v="US"/>
    <s v="USD"/>
    <n v="1249932360"/>
    <d v="2009-08-10T19:26:00"/>
    <n v="1242532513"/>
    <d v="2009-05-17T03:55:13"/>
    <b v="1"/>
    <x v="1"/>
  </r>
  <r>
    <x v="0"/>
    <s v="US"/>
    <s v="USD"/>
    <n v="1266876000"/>
    <d v="2010-02-22T22:00:00"/>
    <n v="1263679492"/>
    <d v="2010-01-16T22:04:52"/>
    <b v="1"/>
    <x v="122"/>
  </r>
  <r>
    <x v="0"/>
    <s v="US"/>
    <s v="USD"/>
    <n v="1306904340"/>
    <d v="2011-06-01T04:59:00"/>
    <n v="1305219744"/>
    <d v="2011-05-12T17:02:24"/>
    <b v="1"/>
    <x v="91"/>
  </r>
  <r>
    <x v="0"/>
    <s v="US"/>
    <s v="USD"/>
    <n v="1327167780"/>
    <d v="2012-01-21T17:43:00"/>
    <n v="1325007780"/>
    <d v="2011-12-27T17:43:00"/>
    <b v="1"/>
    <x v="123"/>
  </r>
  <r>
    <x v="0"/>
    <s v="US"/>
    <s v="USD"/>
    <n v="1379614128"/>
    <d v="2013-09-19T18:08:48"/>
    <n v="1377022128"/>
    <d v="2013-08-20T18:08:48"/>
    <b v="1"/>
    <x v="124"/>
  </r>
  <r>
    <x v="0"/>
    <s v="US"/>
    <s v="USD"/>
    <n v="1364236524"/>
    <d v="2013-03-25T18:35:24"/>
    <n v="1360352124"/>
    <d v="2013-02-08T19:35:24"/>
    <b v="1"/>
    <x v="125"/>
  </r>
  <r>
    <x v="0"/>
    <s v="US"/>
    <s v="USD"/>
    <n v="1351828800"/>
    <d v="2012-11-02T04:00:00"/>
    <n v="1349160018"/>
    <d v="2012-10-02T06:40:18"/>
    <b v="1"/>
    <x v="126"/>
  </r>
  <r>
    <x v="0"/>
    <s v="US"/>
    <s v="USD"/>
    <n v="1340683393"/>
    <d v="2012-06-26T04:03:13"/>
    <n v="1337659393"/>
    <d v="2012-05-22T04:03:13"/>
    <b v="1"/>
    <x v="127"/>
  </r>
  <r>
    <x v="0"/>
    <s v="GB"/>
    <s v="GBP"/>
    <n v="1383389834"/>
    <d v="2013-11-02T10:57:14"/>
    <n v="1380797834"/>
    <d v="2013-10-03T10:57:14"/>
    <b v="1"/>
    <x v="128"/>
  </r>
  <r>
    <x v="0"/>
    <s v="US"/>
    <s v="USD"/>
    <n v="1296633540"/>
    <d v="2011-02-02T07:59:00"/>
    <n v="1292316697"/>
    <d v="2010-12-14T08:51:37"/>
    <b v="1"/>
    <x v="129"/>
  </r>
  <r>
    <x v="0"/>
    <s v="US"/>
    <s v="USD"/>
    <n v="1367366460"/>
    <d v="2013-05-01T00:01:00"/>
    <n v="1365791246"/>
    <d v="2013-04-12T18:27:26"/>
    <b v="1"/>
    <x v="130"/>
  </r>
  <r>
    <x v="0"/>
    <s v="US"/>
    <s v="USD"/>
    <n v="1319860740"/>
    <d v="2011-10-29T03:59:00"/>
    <n v="1317064599"/>
    <d v="2011-09-26T19:16:39"/>
    <b v="1"/>
    <x v="131"/>
  </r>
  <r>
    <x v="0"/>
    <s v="US"/>
    <s v="USD"/>
    <n v="1398009714"/>
    <d v="2014-04-20T16:01:54"/>
    <n v="1395417714"/>
    <d v="2014-03-21T16:01:54"/>
    <b v="1"/>
    <x v="132"/>
  </r>
  <r>
    <x v="0"/>
    <s v="US"/>
    <s v="USD"/>
    <n v="1279555200"/>
    <d v="2010-07-19T16:00:00"/>
    <n v="1276480894"/>
    <d v="2010-06-14T02:01:34"/>
    <b v="1"/>
    <x v="133"/>
  </r>
  <r>
    <x v="0"/>
    <s v="US"/>
    <s v="USD"/>
    <n v="1383264000"/>
    <d v="2013-11-01T00:00:00"/>
    <n v="1378080409"/>
    <d v="2013-09-02T00:06:49"/>
    <b v="1"/>
    <x v="134"/>
  </r>
  <r>
    <x v="0"/>
    <s v="US"/>
    <s v="USD"/>
    <n v="1347017083"/>
    <d v="2012-09-07T11:24:43"/>
    <n v="1344857083"/>
    <d v="2012-08-13T11:24:43"/>
    <b v="1"/>
    <x v="135"/>
  </r>
  <r>
    <x v="0"/>
    <s v="US"/>
    <s v="USD"/>
    <n v="1430452740"/>
    <d v="2015-05-01T03:59:00"/>
    <n v="1427390901"/>
    <d v="2015-03-26T17:28:21"/>
    <b v="1"/>
    <x v="136"/>
  </r>
  <r>
    <x v="0"/>
    <s v="US"/>
    <s v="USD"/>
    <n v="1399669200"/>
    <d v="2014-05-09T21:00:00"/>
    <n v="1394536048"/>
    <d v="2014-03-11T11:07:28"/>
    <b v="1"/>
    <x v="137"/>
  </r>
  <r>
    <x v="0"/>
    <s v="US"/>
    <s v="USD"/>
    <n v="1289975060"/>
    <d v="2010-11-17T06:24:20"/>
    <n v="1287379460"/>
    <d v="2010-10-18T05:24:20"/>
    <b v="1"/>
    <x v="138"/>
  </r>
  <r>
    <x v="0"/>
    <s v="US"/>
    <s v="USD"/>
    <n v="1303686138"/>
    <d v="2011-04-24T23:02:18"/>
    <n v="1301007738"/>
    <d v="2011-03-24T23:02:18"/>
    <b v="1"/>
    <x v="139"/>
  </r>
  <r>
    <x v="0"/>
    <s v="US"/>
    <s v="USD"/>
    <n v="1363711335"/>
    <d v="2013-03-19T16:42:15"/>
    <n v="1360258935"/>
    <d v="2013-02-07T17:42:15"/>
    <b v="1"/>
    <x v="140"/>
  </r>
  <r>
    <x v="0"/>
    <s v="US"/>
    <s v="USD"/>
    <n v="1330115638"/>
    <d v="2012-02-24T20:33:58"/>
    <n v="1327523638"/>
    <d v="2012-01-25T20:33:58"/>
    <b v="1"/>
    <x v="52"/>
  </r>
  <r>
    <x v="0"/>
    <s v="US"/>
    <s v="USD"/>
    <n v="1338601346"/>
    <d v="2012-06-02T01:42:26"/>
    <n v="1336009346"/>
    <d v="2012-05-03T01:42:26"/>
    <b v="1"/>
    <x v="141"/>
  </r>
  <r>
    <x v="0"/>
    <s v="US"/>
    <s v="USD"/>
    <n v="1346464800"/>
    <d v="2012-09-01T02:00:00"/>
    <n v="1343096197"/>
    <d v="2012-07-24T02:16:37"/>
    <b v="1"/>
    <x v="142"/>
  </r>
  <r>
    <x v="0"/>
    <s v="US"/>
    <s v="USD"/>
    <n v="1331392049"/>
    <d v="2012-03-10T15:07:29"/>
    <n v="1328800049"/>
    <d v="2012-02-09T15:07:29"/>
    <b v="1"/>
    <x v="143"/>
  </r>
  <r>
    <x v="0"/>
    <s v="US"/>
    <s v="USD"/>
    <n v="1363806333"/>
    <d v="2013-03-20T19:05:33"/>
    <n v="1362081933"/>
    <d v="2013-02-28T20:05:33"/>
    <b v="1"/>
    <x v="144"/>
  </r>
  <r>
    <x v="0"/>
    <s v="US"/>
    <s v="USD"/>
    <n v="1360276801"/>
    <d v="2013-02-07T22:40:01"/>
    <n v="1357684801"/>
    <d v="2013-01-08T22:40:01"/>
    <b v="1"/>
    <x v="145"/>
  </r>
  <r>
    <x v="0"/>
    <s v="US"/>
    <s v="USD"/>
    <n v="1299775210"/>
    <d v="2011-03-10T16:40:10"/>
    <n v="1295887210"/>
    <d v="2011-01-24T16:40:10"/>
    <b v="1"/>
    <x v="91"/>
  </r>
  <r>
    <x v="0"/>
    <s v="US"/>
    <s v="USD"/>
    <n v="1346695334"/>
    <d v="2012-09-03T18:02:14"/>
    <n v="1344880934"/>
    <d v="2012-08-13T18:02:14"/>
    <b v="1"/>
    <x v="146"/>
  </r>
  <r>
    <x v="0"/>
    <s v="US"/>
    <s v="USD"/>
    <n v="1319076000"/>
    <d v="2011-10-20T02:00:00"/>
    <n v="1317788623"/>
    <d v="2011-10-05T04:23:43"/>
    <b v="1"/>
    <x v="17"/>
  </r>
  <r>
    <x v="0"/>
    <s v="US"/>
    <s v="USD"/>
    <n v="1325404740"/>
    <d v="2012-01-01T07:59:00"/>
    <n v="1321852592"/>
    <d v="2011-11-21T05:16:32"/>
    <b v="1"/>
    <x v="3"/>
  </r>
  <r>
    <x v="0"/>
    <s v="US"/>
    <s v="USD"/>
    <n v="1365973432"/>
    <d v="2013-04-14T21:03:52"/>
    <n v="1363381432"/>
    <d v="2013-03-15T21:03:52"/>
    <b v="1"/>
    <x v="96"/>
  </r>
  <r>
    <x v="0"/>
    <s v="US"/>
    <s v="USD"/>
    <n v="1281542340"/>
    <d v="2010-08-11T15:59:00"/>
    <n v="1277702894"/>
    <d v="2010-06-28T05:28:14"/>
    <b v="1"/>
    <x v="147"/>
  </r>
  <r>
    <x v="0"/>
    <s v="US"/>
    <s v="USD"/>
    <n v="1362167988"/>
    <d v="2013-03-01T19:59:48"/>
    <n v="1359575988"/>
    <d v="2013-01-30T19:59:48"/>
    <b v="1"/>
    <x v="148"/>
  </r>
  <r>
    <x v="0"/>
    <s v="US"/>
    <s v="USD"/>
    <n v="1345660334"/>
    <d v="2012-08-22T18:32:14"/>
    <n v="1343068334"/>
    <d v="2012-07-23T18:32:14"/>
    <b v="1"/>
    <x v="149"/>
  </r>
  <r>
    <x v="0"/>
    <s v="CA"/>
    <s v="CAD"/>
    <n v="1418273940"/>
    <d v="2014-12-11T04:59:00"/>
    <n v="1415398197"/>
    <d v="2014-11-07T22:09:57"/>
    <b v="1"/>
    <x v="150"/>
  </r>
  <r>
    <x v="0"/>
    <s v="US"/>
    <s v="USD"/>
    <n v="1386778483"/>
    <d v="2013-12-11T16:14:43"/>
    <n v="1384186483"/>
    <d v="2013-11-11T16:14:43"/>
    <b v="1"/>
    <x v="151"/>
  </r>
  <r>
    <x v="0"/>
    <s v="US"/>
    <s v="USD"/>
    <n v="1364342151"/>
    <d v="2013-03-26T23:55:51"/>
    <n v="1361753751"/>
    <d v="2013-02-25T00:55:51"/>
    <b v="1"/>
    <x v="4"/>
  </r>
  <r>
    <x v="0"/>
    <s v="US"/>
    <s v="USD"/>
    <n v="1265097540"/>
    <d v="2010-02-02T07:59:00"/>
    <n v="1257538029"/>
    <d v="2009-11-06T20:07:09"/>
    <b v="1"/>
    <x v="13"/>
  </r>
  <r>
    <x v="0"/>
    <s v="GB"/>
    <s v="GBP"/>
    <n v="1450825200"/>
    <d v="2015-12-22T23:00:00"/>
    <n v="1448284433"/>
    <d v="2015-11-23T13:13:53"/>
    <b v="1"/>
    <x v="150"/>
  </r>
  <r>
    <x v="0"/>
    <s v="DE"/>
    <s v="EUR"/>
    <n v="1478605386"/>
    <d v="2016-11-08T11:43:06"/>
    <n v="1475577786"/>
    <d v="2016-10-04T10:43:06"/>
    <b v="1"/>
    <x v="152"/>
  </r>
  <r>
    <x v="0"/>
    <s v="US"/>
    <s v="USD"/>
    <n v="1463146848"/>
    <d v="2016-05-13T13:40:48"/>
    <n v="1460554848"/>
    <d v="2016-04-13T13:40:48"/>
    <b v="1"/>
    <x v="153"/>
  </r>
  <r>
    <x v="0"/>
    <s v="US"/>
    <s v="USD"/>
    <n v="1482307140"/>
    <d v="2016-12-21T07:59:00"/>
    <n v="1479886966"/>
    <d v="2016-11-23T07:42:46"/>
    <b v="1"/>
    <x v="6"/>
  </r>
  <r>
    <x v="0"/>
    <s v="US"/>
    <s v="USD"/>
    <n v="1438441308"/>
    <d v="2015-08-01T15:01:48"/>
    <n v="1435590108"/>
    <d v="2015-06-29T15:01:48"/>
    <b v="1"/>
    <x v="141"/>
  </r>
  <r>
    <x v="0"/>
    <s v="US"/>
    <s v="USD"/>
    <n v="1482208233"/>
    <d v="2016-12-20T04:30:33"/>
    <n v="1479184233"/>
    <d v="2016-11-15T04:30:33"/>
    <b v="1"/>
    <x v="154"/>
  </r>
  <r>
    <x v="0"/>
    <s v="US"/>
    <s v="USD"/>
    <n v="1489532220"/>
    <d v="2017-03-14T22:57:00"/>
    <n v="1486625606"/>
    <d v="2017-02-09T07:33:26"/>
    <b v="1"/>
    <x v="155"/>
  </r>
  <r>
    <x v="0"/>
    <s v="US"/>
    <s v="USD"/>
    <n v="1427011200"/>
    <d v="2015-03-22T08:00:00"/>
    <n v="1424669929"/>
    <d v="2015-02-23T05:38:49"/>
    <b v="1"/>
    <x v="69"/>
  </r>
  <r>
    <x v="0"/>
    <s v="US"/>
    <s v="USD"/>
    <n v="1446350400"/>
    <d v="2015-11-01T04:00:00"/>
    <n v="1443739388"/>
    <d v="2015-10-01T22:43:08"/>
    <b v="1"/>
    <x v="156"/>
  </r>
  <r>
    <x v="0"/>
    <s v="US"/>
    <s v="USD"/>
    <n v="1446868800"/>
    <d v="2015-11-07T04:00:00"/>
    <n v="1444821127"/>
    <d v="2015-10-14T11:12:07"/>
    <b v="1"/>
    <x v="157"/>
  </r>
  <r>
    <x v="0"/>
    <s v="US"/>
    <s v="USD"/>
    <n v="1368763140"/>
    <d v="2013-05-17T03:59:00"/>
    <n v="1366028563"/>
    <d v="2013-04-15T12:22:43"/>
    <b v="1"/>
    <x v="158"/>
  </r>
  <r>
    <x v="0"/>
    <s v="US"/>
    <s v="USD"/>
    <n v="1466171834"/>
    <d v="2016-06-17T13:57:14"/>
    <n v="1463493434"/>
    <d v="2016-05-17T13:57:14"/>
    <b v="1"/>
    <x v="159"/>
  </r>
  <r>
    <x v="0"/>
    <s v="US"/>
    <s v="USD"/>
    <n v="1446019200"/>
    <d v="2015-10-28T08:00:00"/>
    <n v="1442420377"/>
    <d v="2015-09-16T16:19:37"/>
    <b v="1"/>
    <x v="160"/>
  </r>
  <r>
    <x v="0"/>
    <s v="US"/>
    <s v="USD"/>
    <n v="1460038591"/>
    <d v="2016-04-07T14:16:31"/>
    <n v="1457450191"/>
    <d v="2016-03-08T15:16:31"/>
    <b v="1"/>
    <x v="161"/>
  </r>
  <r>
    <x v="0"/>
    <s v="US"/>
    <s v="USD"/>
    <n v="1431716400"/>
    <d v="2015-05-15T19:00:00"/>
    <n v="1428423757"/>
    <d v="2015-04-07T16:22:37"/>
    <b v="1"/>
    <x v="50"/>
  </r>
  <r>
    <x v="0"/>
    <s v="US"/>
    <s v="USD"/>
    <n v="1431122400"/>
    <d v="2015-05-08T22:00:00"/>
    <n v="1428428515"/>
    <d v="2015-04-07T17:41:55"/>
    <b v="1"/>
    <x v="144"/>
  </r>
  <r>
    <x v="0"/>
    <s v="US"/>
    <s v="USD"/>
    <n v="1447427918"/>
    <d v="2015-11-13T15:18:38"/>
    <n v="1444832318"/>
    <d v="2015-10-14T14:18:38"/>
    <b v="1"/>
    <x v="131"/>
  </r>
  <r>
    <x v="0"/>
    <s v="US"/>
    <s v="USD"/>
    <n v="1426298708"/>
    <d v="2015-03-14T02:05:08"/>
    <n v="1423710308"/>
    <d v="2015-02-12T03:05:08"/>
    <b v="1"/>
    <x v="162"/>
  </r>
  <r>
    <x v="0"/>
    <s v="US"/>
    <s v="USD"/>
    <n v="1472864400"/>
    <d v="2016-09-03T01:00:00"/>
    <n v="1468001290"/>
    <d v="2016-07-08T18:08:10"/>
    <b v="1"/>
    <x v="163"/>
  </r>
  <r>
    <x v="0"/>
    <s v="US"/>
    <s v="USD"/>
    <n v="1430331268"/>
    <d v="2015-04-29T18:14:28"/>
    <n v="1427739268"/>
    <d v="2015-03-30T18:14:28"/>
    <b v="1"/>
    <x v="30"/>
  </r>
  <r>
    <x v="0"/>
    <s v="US"/>
    <s v="USD"/>
    <n v="1489006800"/>
    <d v="2017-03-08T21:00:00"/>
    <n v="1486397007"/>
    <d v="2017-02-06T16:03:27"/>
    <b v="1"/>
    <x v="164"/>
  </r>
  <r>
    <x v="0"/>
    <s v="US"/>
    <s v="USD"/>
    <n v="1412135940"/>
    <d v="2014-10-01T03:59:00"/>
    <n v="1410555998"/>
    <d v="2014-09-12T21:06:38"/>
    <b v="1"/>
    <x v="165"/>
  </r>
  <r>
    <x v="0"/>
    <s v="US"/>
    <s v="USD"/>
    <n v="1461955465"/>
    <d v="2016-04-29T18:44:25"/>
    <n v="1459363465"/>
    <d v="2016-03-30T18:44:25"/>
    <b v="1"/>
    <x v="166"/>
  </r>
  <r>
    <x v="0"/>
    <s v="US"/>
    <s v="USD"/>
    <n v="1415934000"/>
    <d v="2014-11-14T03:00:00"/>
    <n v="1413308545"/>
    <d v="2014-10-14T17:42:25"/>
    <b v="1"/>
    <x v="167"/>
  </r>
  <r>
    <x v="0"/>
    <s v="US"/>
    <s v="USD"/>
    <n v="1433125200"/>
    <d v="2015-06-01T02:20:00"/>
    <n v="1429312694"/>
    <d v="2015-04-17T23:18:14"/>
    <b v="1"/>
    <x v="168"/>
  </r>
  <r>
    <x v="0"/>
    <s v="US"/>
    <s v="USD"/>
    <n v="1432161590"/>
    <d v="2015-05-20T22:39:50"/>
    <n v="1429569590"/>
    <d v="2015-04-20T22:39:50"/>
    <b v="1"/>
    <x v="122"/>
  </r>
  <r>
    <x v="0"/>
    <s v="US"/>
    <s v="USD"/>
    <n v="1444824021"/>
    <d v="2015-10-14T12:00:21"/>
    <n v="1442232021"/>
    <d v="2015-09-14T12:00:21"/>
    <b v="1"/>
    <x v="101"/>
  </r>
  <r>
    <x v="0"/>
    <s v="US"/>
    <s v="USD"/>
    <n v="1447505609"/>
    <d v="2015-11-14T12:53:29"/>
    <n v="1444910009"/>
    <d v="2015-10-15T11:53:29"/>
    <b v="1"/>
    <x v="169"/>
  </r>
  <r>
    <x v="0"/>
    <s v="US"/>
    <s v="USD"/>
    <n v="1440165916"/>
    <d v="2015-08-21T14:05:16"/>
    <n v="1437573916"/>
    <d v="2015-07-22T14:05:16"/>
    <b v="1"/>
    <x v="46"/>
  </r>
  <r>
    <x v="0"/>
    <s v="US"/>
    <s v="USD"/>
    <n v="1487937508"/>
    <d v="2017-02-24T11:58:28"/>
    <n v="1485345508"/>
    <d v="2017-01-25T11:58:28"/>
    <b v="1"/>
    <x v="157"/>
  </r>
  <r>
    <x v="0"/>
    <s v="US"/>
    <s v="USD"/>
    <n v="1473566340"/>
    <d v="2016-09-11T03:59:00"/>
    <n v="1470274509"/>
    <d v="2016-08-04T01:35:09"/>
    <b v="1"/>
    <x v="170"/>
  </r>
  <r>
    <x v="0"/>
    <s v="ES"/>
    <s v="EUR"/>
    <n v="1460066954"/>
    <d v="2016-04-07T22:09:14"/>
    <n v="1456614554"/>
    <d v="2016-02-27T23:09:14"/>
    <b v="1"/>
    <x v="171"/>
  </r>
  <r>
    <x v="0"/>
    <s v="US"/>
    <s v="USD"/>
    <n v="1412740868"/>
    <d v="2014-10-08T04:01:08"/>
    <n v="1410148868"/>
    <d v="2014-09-08T04:01:08"/>
    <b v="1"/>
    <x v="172"/>
  </r>
  <r>
    <x v="0"/>
    <s v="US"/>
    <s v="USD"/>
    <n v="1447963219"/>
    <d v="2015-11-19T20:00:19"/>
    <n v="1445367619"/>
    <d v="2015-10-20T19:00:19"/>
    <b v="1"/>
    <x v="173"/>
  </r>
  <r>
    <x v="0"/>
    <s v="US"/>
    <s v="USD"/>
    <n v="1460141521"/>
    <d v="2016-04-08T18:52:01"/>
    <n v="1457553121"/>
    <d v="2016-03-09T19:52:01"/>
    <b v="1"/>
    <x v="60"/>
  </r>
  <r>
    <x v="0"/>
    <s v="US"/>
    <s v="USD"/>
    <n v="1417420994"/>
    <d v="2014-12-01T08:03:14"/>
    <n v="1414738994"/>
    <d v="2014-10-31T07:03:14"/>
    <b v="1"/>
    <x v="111"/>
  </r>
  <r>
    <x v="0"/>
    <s v="US"/>
    <s v="USD"/>
    <n v="1458152193"/>
    <d v="2016-03-16T18:16:33"/>
    <n v="1455563793"/>
    <d v="2016-02-15T19:16:33"/>
    <b v="1"/>
    <x v="174"/>
  </r>
  <r>
    <x v="0"/>
    <s v="US"/>
    <s v="USD"/>
    <n v="1429852797"/>
    <d v="2015-04-24T05:19:57"/>
    <n v="1426396797"/>
    <d v="2015-03-15T05:19:57"/>
    <b v="1"/>
    <x v="175"/>
  </r>
  <r>
    <x v="0"/>
    <s v="US"/>
    <s v="USD"/>
    <n v="1466002800"/>
    <d v="2016-06-15T15:00:00"/>
    <n v="1463517521"/>
    <d v="2016-05-17T20:38:41"/>
    <b v="1"/>
    <x v="176"/>
  </r>
  <r>
    <x v="0"/>
    <s v="US"/>
    <s v="USD"/>
    <n v="1415941920"/>
    <d v="2014-11-14T05:12:00"/>
    <n v="1414028490"/>
    <d v="2014-10-23T01:41:30"/>
    <b v="1"/>
    <x v="177"/>
  </r>
  <r>
    <x v="0"/>
    <s v="US"/>
    <s v="USD"/>
    <n v="1437621060"/>
    <d v="2015-07-23T03:11:00"/>
    <n v="1433799180"/>
    <d v="2015-06-08T21:33:00"/>
    <b v="0"/>
    <x v="45"/>
  </r>
  <r>
    <x v="0"/>
    <s v="US"/>
    <s v="USD"/>
    <n v="1416704506"/>
    <d v="2014-11-23T01:01:46"/>
    <n v="1414108906"/>
    <d v="2014-10-24T00:01:46"/>
    <b v="0"/>
    <x v="178"/>
  </r>
  <r>
    <x v="0"/>
    <s v="US"/>
    <s v="USD"/>
    <n v="1407456000"/>
    <d v="2014-08-08T00:00:00"/>
    <n v="1405573391"/>
    <d v="2014-07-17T05:03:11"/>
    <b v="0"/>
    <x v="48"/>
  </r>
  <r>
    <x v="0"/>
    <s v="US"/>
    <s v="USD"/>
    <n v="1272828120"/>
    <d v="2010-05-02T19:22:00"/>
    <n v="1268934736"/>
    <d v="2010-03-18T17:52:16"/>
    <b v="0"/>
    <x v="55"/>
  </r>
  <r>
    <x v="0"/>
    <s v="US"/>
    <s v="USD"/>
    <n v="1403323140"/>
    <d v="2014-06-21T03:59:00"/>
    <n v="1400704672"/>
    <d v="2014-05-21T20:37:52"/>
    <b v="0"/>
    <x v="116"/>
  </r>
  <r>
    <x v="0"/>
    <s v="GB"/>
    <s v="GBP"/>
    <n v="1393597999"/>
    <d v="2014-02-28T14:33:19"/>
    <n v="1391005999"/>
    <d v="2014-01-29T14:33:19"/>
    <b v="0"/>
    <x v="71"/>
  </r>
  <r>
    <x v="0"/>
    <s v="US"/>
    <s v="USD"/>
    <n v="1337540518"/>
    <d v="2012-05-20T19:01:58"/>
    <n v="1334948518"/>
    <d v="2012-04-20T19:01:58"/>
    <b v="0"/>
    <x v="179"/>
  </r>
  <r>
    <x v="0"/>
    <s v="US"/>
    <s v="USD"/>
    <n v="1367384340"/>
    <d v="2013-05-01T04:59:00"/>
    <n v="1363960278"/>
    <d v="2013-03-22T13:51:18"/>
    <b v="0"/>
    <x v="46"/>
  </r>
  <r>
    <x v="0"/>
    <s v="US"/>
    <s v="USD"/>
    <n v="1426426322"/>
    <d v="2015-03-15T13:32:02"/>
    <n v="1423405922"/>
    <d v="2015-02-08T14:32:02"/>
    <b v="0"/>
    <x v="180"/>
  </r>
  <r>
    <x v="0"/>
    <s v="US"/>
    <s v="USD"/>
    <n v="1326633269"/>
    <d v="2012-01-15T13:14:29"/>
    <n v="1324041269"/>
    <d v="2011-12-16T13:14:29"/>
    <b v="0"/>
    <x v="157"/>
  </r>
  <r>
    <x v="0"/>
    <s v="US"/>
    <s v="USD"/>
    <n v="1483729500"/>
    <d v="2017-01-06T19:05:00"/>
    <n v="1481137500"/>
    <d v="2016-12-07T19:05:00"/>
    <b v="0"/>
    <x v="68"/>
  </r>
  <r>
    <x v="0"/>
    <s v="US"/>
    <s v="USD"/>
    <n v="1359743139"/>
    <d v="2013-02-01T18:25:39"/>
    <n v="1355855139"/>
    <d v="2012-12-18T18:25:39"/>
    <b v="0"/>
    <x v="181"/>
  </r>
  <r>
    <x v="0"/>
    <s v="GB"/>
    <s v="GBP"/>
    <n v="1459872000"/>
    <d v="2016-04-05T16:00:00"/>
    <n v="1456408244"/>
    <d v="2016-02-25T13:50:44"/>
    <b v="0"/>
    <x v="82"/>
  </r>
  <r>
    <x v="0"/>
    <s v="US"/>
    <s v="USD"/>
    <n v="1342648398"/>
    <d v="2012-07-18T21:53:18"/>
    <n v="1340056398"/>
    <d v="2012-06-18T21:53:18"/>
    <b v="0"/>
    <x v="30"/>
  </r>
  <r>
    <x v="0"/>
    <s v="US"/>
    <s v="USD"/>
    <n v="1316208031"/>
    <d v="2011-09-16T21:20:31"/>
    <n v="1312320031"/>
    <d v="2011-08-02T21:20:31"/>
    <b v="0"/>
    <x v="49"/>
  </r>
  <r>
    <x v="0"/>
    <s v="US"/>
    <s v="USD"/>
    <n v="1393694280"/>
    <d v="2014-03-01T17:18:00"/>
    <n v="1390088311"/>
    <d v="2014-01-18T23:38:31"/>
    <b v="0"/>
    <x v="25"/>
  </r>
  <r>
    <x v="0"/>
    <s v="GB"/>
    <s v="GBP"/>
    <n v="1472122316"/>
    <d v="2016-08-25T10:51:56"/>
    <n v="1469443916"/>
    <d v="2016-07-25T10:51:56"/>
    <b v="0"/>
    <x v="53"/>
  </r>
  <r>
    <x v="0"/>
    <s v="US"/>
    <s v="USD"/>
    <n v="1447484460"/>
    <d v="2015-11-14T07:01:00"/>
    <n v="1444888868"/>
    <d v="2015-10-15T06:01:08"/>
    <b v="0"/>
    <x v="182"/>
  </r>
  <r>
    <x v="0"/>
    <s v="CA"/>
    <s v="CAD"/>
    <n v="1453765920"/>
    <d v="2016-01-25T23:52:00"/>
    <n v="1451655808"/>
    <d v="2016-01-01T13:43:28"/>
    <b v="0"/>
    <x v="183"/>
  </r>
  <r>
    <x v="0"/>
    <s v="US"/>
    <s v="USD"/>
    <n v="1336062672"/>
    <d v="2012-05-03T16:31:12"/>
    <n v="1332174672"/>
    <d v="2012-03-19T16:31:12"/>
    <b v="0"/>
    <x v="184"/>
  </r>
  <r>
    <x v="0"/>
    <s v="US"/>
    <s v="USD"/>
    <n v="1453569392"/>
    <d v="2016-01-23T17:16:32"/>
    <n v="1451409392"/>
    <d v="2015-12-29T17:16:32"/>
    <b v="0"/>
    <x v="72"/>
  </r>
  <r>
    <x v="0"/>
    <s v="US"/>
    <s v="USD"/>
    <n v="1343624400"/>
    <d v="2012-07-30T05:00:00"/>
    <n v="1340642717"/>
    <d v="2012-06-25T16:45:17"/>
    <b v="0"/>
    <x v="140"/>
  </r>
  <r>
    <x v="0"/>
    <s v="US"/>
    <s v="USD"/>
    <n v="1346950900"/>
    <d v="2012-09-06T17:01:40"/>
    <n v="1345741300"/>
    <d v="2012-08-23T17:01:40"/>
    <b v="0"/>
    <x v="19"/>
  </r>
  <r>
    <x v="0"/>
    <s v="US"/>
    <s v="USD"/>
    <n v="1400467759"/>
    <d v="2014-05-19T02:49:19"/>
    <n v="1398480559"/>
    <d v="2014-04-26T02:49:19"/>
    <b v="0"/>
    <x v="53"/>
  </r>
  <r>
    <x v="0"/>
    <s v="US"/>
    <s v="USD"/>
    <n v="1420569947"/>
    <d v="2015-01-06T18:45:47"/>
    <n v="1417977947"/>
    <d v="2014-12-07T18:45:47"/>
    <b v="0"/>
    <x v="185"/>
  </r>
  <r>
    <x v="0"/>
    <s v="US"/>
    <s v="USD"/>
    <n v="1416582101"/>
    <d v="2014-11-21T15:01:41"/>
    <n v="1413986501"/>
    <d v="2014-10-22T14:01:41"/>
    <b v="0"/>
    <x v="186"/>
  </r>
  <r>
    <x v="0"/>
    <s v="US"/>
    <s v="USD"/>
    <n v="1439246991"/>
    <d v="2015-08-10T22:49:51"/>
    <n v="1437950991"/>
    <d v="2015-07-26T22:49:51"/>
    <b v="0"/>
    <x v="62"/>
  </r>
  <r>
    <x v="0"/>
    <s v="US"/>
    <s v="USD"/>
    <n v="1439618400"/>
    <d v="2015-08-15T06:00:00"/>
    <n v="1436976858"/>
    <d v="2015-07-15T16:14:18"/>
    <b v="0"/>
    <x v="187"/>
  </r>
  <r>
    <x v="0"/>
    <s v="US"/>
    <s v="USD"/>
    <n v="1469670580"/>
    <d v="2016-07-28T01:49:40"/>
    <n v="1467078580"/>
    <d v="2016-06-28T01:49:40"/>
    <b v="0"/>
    <x v="26"/>
  </r>
  <r>
    <x v="0"/>
    <s v="US"/>
    <s v="USD"/>
    <n v="1394233140"/>
    <d v="2014-03-07T22:59:00"/>
    <n v="1391477450"/>
    <d v="2014-02-04T01:30:50"/>
    <b v="0"/>
    <x v="188"/>
  </r>
  <r>
    <x v="0"/>
    <s v="US"/>
    <s v="USD"/>
    <n v="1431046372"/>
    <d v="2015-05-08T00:52:52"/>
    <n v="1429318372"/>
    <d v="2015-04-18T00:52:52"/>
    <b v="0"/>
    <x v="25"/>
  </r>
  <r>
    <x v="0"/>
    <s v="US"/>
    <s v="USD"/>
    <n v="1324169940"/>
    <d v="2011-12-18T00:59:00"/>
    <n v="1321578051"/>
    <d v="2011-11-18T01:00:51"/>
    <b v="0"/>
    <x v="189"/>
  </r>
  <r>
    <x v="0"/>
    <s v="US"/>
    <s v="USD"/>
    <n v="1315450800"/>
    <d v="2011-09-08T03:00:00"/>
    <n v="1312823571"/>
    <d v="2011-08-08T17:12:51"/>
    <b v="0"/>
    <x v="190"/>
  </r>
  <r>
    <x v="0"/>
    <s v="US"/>
    <s v="USD"/>
    <n v="1381424452"/>
    <d v="2013-10-10T17:00:52"/>
    <n v="1378746052"/>
    <d v="2013-09-09T17:00:52"/>
    <b v="0"/>
    <x v="191"/>
  </r>
  <r>
    <x v="0"/>
    <s v="ES"/>
    <s v="EUR"/>
    <n v="1460918282"/>
    <d v="2016-04-17T18:38:02"/>
    <n v="1455737882"/>
    <d v="2016-02-17T19:38:02"/>
    <b v="0"/>
    <x v="133"/>
  </r>
  <r>
    <x v="0"/>
    <s v="US"/>
    <s v="USD"/>
    <n v="1335562320"/>
    <d v="2012-04-27T21:32:00"/>
    <n v="1332452960"/>
    <d v="2012-03-22T21:49:20"/>
    <b v="0"/>
    <x v="192"/>
  </r>
  <r>
    <x v="0"/>
    <s v="US"/>
    <s v="USD"/>
    <n v="1341668006"/>
    <d v="2012-07-07T13:33:26"/>
    <n v="1340372006"/>
    <d v="2012-06-22T13:33:26"/>
    <b v="0"/>
    <x v="193"/>
  </r>
  <r>
    <x v="0"/>
    <s v="US"/>
    <s v="USD"/>
    <n v="1283312640"/>
    <d v="2010-09-01T03:44:00"/>
    <n v="1279651084"/>
    <d v="2010-07-20T18:38:04"/>
    <b v="0"/>
    <x v="194"/>
  </r>
  <r>
    <x v="0"/>
    <s v="US"/>
    <s v="USD"/>
    <n v="1430334126"/>
    <d v="2015-04-29T19:02:06"/>
    <n v="1426446126"/>
    <d v="2015-03-15T19:02:06"/>
    <b v="0"/>
    <x v="85"/>
  </r>
  <r>
    <x v="0"/>
    <s v="GB"/>
    <s v="GBP"/>
    <n v="1481716800"/>
    <d v="2016-12-14T12:00:00"/>
    <n v="1479070867"/>
    <d v="2016-11-13T21:01:07"/>
    <b v="0"/>
    <x v="195"/>
  </r>
  <r>
    <x v="0"/>
    <s v="US"/>
    <s v="USD"/>
    <n v="1400297400"/>
    <d v="2014-05-17T03:30:00"/>
    <n v="1397661347"/>
    <d v="2014-04-16T15:15:47"/>
    <b v="0"/>
    <x v="95"/>
  </r>
  <r>
    <x v="0"/>
    <s v="US"/>
    <s v="USD"/>
    <n v="1312747970"/>
    <d v="2011-08-07T20:12:50"/>
    <n v="1310155970"/>
    <d v="2011-07-08T20:12:50"/>
    <b v="0"/>
    <x v="196"/>
  </r>
  <r>
    <x v="0"/>
    <s v="US"/>
    <s v="USD"/>
    <n v="1446731817"/>
    <d v="2015-11-05T13:56:57"/>
    <n v="1444913817"/>
    <d v="2015-10-15T12:56:57"/>
    <b v="0"/>
    <x v="68"/>
  </r>
  <r>
    <x v="0"/>
    <s v="US"/>
    <s v="USD"/>
    <n v="1312960080"/>
    <d v="2011-08-10T07:08:00"/>
    <n v="1308900441"/>
    <d v="2011-06-24T07:27:21"/>
    <b v="0"/>
    <x v="16"/>
  </r>
  <r>
    <x v="0"/>
    <s v="US"/>
    <s v="USD"/>
    <n v="1391641440"/>
    <d v="2014-02-05T23:04:00"/>
    <n v="1389107062"/>
    <d v="2014-01-07T15:04:22"/>
    <b v="0"/>
    <x v="197"/>
  </r>
  <r>
    <x v="0"/>
    <s v="US"/>
    <s v="USD"/>
    <n v="1394071339"/>
    <d v="2014-03-06T02:02:19"/>
    <n v="1391479339"/>
    <d v="2014-02-04T02:02:19"/>
    <b v="0"/>
    <x v="165"/>
  </r>
  <r>
    <x v="0"/>
    <s v="US"/>
    <s v="USD"/>
    <n v="1304920740"/>
    <d v="2011-05-09T05:59:00"/>
    <n v="1301975637"/>
    <d v="2011-04-05T03:53:57"/>
    <b v="0"/>
    <x v="2"/>
  </r>
  <r>
    <x v="0"/>
    <s v="US"/>
    <s v="USD"/>
    <n v="1321739650"/>
    <d v="2011-11-19T21:54:10"/>
    <n v="1316552050"/>
    <d v="2011-09-20T20:54:10"/>
    <b v="0"/>
    <x v="19"/>
  </r>
  <r>
    <x v="0"/>
    <s v="US"/>
    <s v="USD"/>
    <n v="1383676790"/>
    <d v="2013-11-05T18:39:50"/>
    <n v="1380217190"/>
    <d v="2013-09-26T17:39:50"/>
    <b v="0"/>
    <x v="44"/>
  </r>
  <r>
    <x v="0"/>
    <s v="GB"/>
    <s v="GBP"/>
    <n v="1469220144"/>
    <d v="2016-07-22T20:42:24"/>
    <n v="1466628144"/>
    <d v="2016-06-22T20:42:24"/>
    <b v="0"/>
    <x v="41"/>
  </r>
  <r>
    <x v="0"/>
    <s v="CA"/>
    <s v="CAD"/>
    <n v="1434670397"/>
    <d v="2015-06-18T23:33:17"/>
    <n v="1429486397"/>
    <d v="2015-04-19T23:33:17"/>
    <b v="0"/>
    <x v="63"/>
  </r>
  <r>
    <x v="0"/>
    <s v="US"/>
    <s v="USD"/>
    <n v="1387688400"/>
    <d v="2013-12-22T05:00:00"/>
    <n v="1384920804"/>
    <d v="2013-11-20T04:13:24"/>
    <b v="0"/>
    <x v="198"/>
  </r>
  <r>
    <x v="0"/>
    <s v="US"/>
    <s v="USD"/>
    <n v="1343238578"/>
    <d v="2012-07-25T17:49:38"/>
    <n v="1341856178"/>
    <d v="2012-07-09T17:49:38"/>
    <b v="0"/>
    <x v="165"/>
  </r>
  <r>
    <x v="0"/>
    <s v="US"/>
    <s v="USD"/>
    <n v="1342731811"/>
    <d v="2012-07-19T21:03:31"/>
    <n v="1340139811"/>
    <d v="2012-06-19T21:03:31"/>
    <b v="0"/>
    <x v="199"/>
  </r>
  <r>
    <x v="0"/>
    <s v="US"/>
    <s v="USD"/>
    <n v="1381541465"/>
    <d v="2013-10-12T01:31:05"/>
    <n v="1378949465"/>
    <d v="2013-09-12T01:31:05"/>
    <b v="0"/>
    <x v="200"/>
  </r>
  <r>
    <x v="0"/>
    <s v="CA"/>
    <s v="CAD"/>
    <n v="1413547200"/>
    <d v="2014-10-17T12:00:00"/>
    <n v="1411417602"/>
    <d v="2014-09-22T20:26:42"/>
    <b v="0"/>
    <x v="64"/>
  </r>
  <r>
    <x v="0"/>
    <s v="US"/>
    <s v="USD"/>
    <n v="1391851831"/>
    <d v="2014-02-08T09:30:31"/>
    <n v="1389259831"/>
    <d v="2014-01-09T09:30:31"/>
    <b v="0"/>
    <x v="20"/>
  </r>
  <r>
    <x v="0"/>
    <s v="US"/>
    <s v="USD"/>
    <n v="1365395580"/>
    <d v="2013-04-08T04:33:00"/>
    <n v="1364426260"/>
    <d v="2013-03-27T23:17:40"/>
    <b v="0"/>
    <x v="47"/>
  </r>
  <r>
    <x v="0"/>
    <s v="US"/>
    <s v="USD"/>
    <n v="1437633997"/>
    <d v="2015-07-23T06:46:37"/>
    <n v="1435041997"/>
    <d v="2015-06-23T06:46:37"/>
    <b v="0"/>
    <x v="201"/>
  </r>
  <r>
    <x v="0"/>
    <s v="US"/>
    <s v="USD"/>
    <n v="1372536787"/>
    <d v="2013-06-29T20:13:07"/>
    <n v="1367352787"/>
    <d v="2013-04-30T20:13:07"/>
    <b v="0"/>
    <x v="196"/>
  </r>
  <r>
    <x v="2"/>
    <s v="US"/>
    <s v="USD"/>
    <n v="1394772031"/>
    <d v="2014-03-14T04:40:31"/>
    <n v="1392183631"/>
    <d v="2014-02-12T05:40:31"/>
    <b v="0"/>
    <x v="83"/>
  </r>
  <r>
    <x v="2"/>
    <s v="US"/>
    <s v="USD"/>
    <n v="1440157656"/>
    <d v="2015-08-21T11:47:36"/>
    <n v="1434973656"/>
    <d v="2015-06-22T11:47:36"/>
    <b v="0"/>
    <x v="79"/>
  </r>
  <r>
    <x v="2"/>
    <s v="US"/>
    <s v="USD"/>
    <n v="1410416097"/>
    <d v="2014-09-11T06:14:57"/>
    <n v="1407824097"/>
    <d v="2014-08-12T06:14:57"/>
    <b v="0"/>
    <x v="8"/>
  </r>
  <r>
    <x v="2"/>
    <s v="US"/>
    <s v="USD"/>
    <n v="1370470430"/>
    <d v="2013-06-05T22:13:50"/>
    <n v="1367878430"/>
    <d v="2013-05-06T22:13:50"/>
    <b v="0"/>
    <x v="62"/>
  </r>
  <r>
    <x v="2"/>
    <s v="US"/>
    <s v="USD"/>
    <n v="1332748899"/>
    <d v="2012-03-26T08:01:39"/>
    <n v="1327568499"/>
    <d v="2012-01-26T09:01:39"/>
    <b v="0"/>
    <x v="81"/>
  </r>
  <r>
    <x v="2"/>
    <s v="US"/>
    <s v="USD"/>
    <n v="1448660404"/>
    <d v="2015-11-27T21:40:04"/>
    <n v="1443472804"/>
    <d v="2015-09-28T20:40:04"/>
    <b v="0"/>
    <x v="84"/>
  </r>
  <r>
    <x v="2"/>
    <s v="US"/>
    <s v="USD"/>
    <n v="1456851914"/>
    <d v="2016-03-01T17:05:14"/>
    <n v="1454259914"/>
    <d v="2016-01-31T17:05:14"/>
    <b v="0"/>
    <x v="22"/>
  </r>
  <r>
    <x v="2"/>
    <s v="US"/>
    <s v="USD"/>
    <n v="1445540340"/>
    <d v="2015-10-22T18:59:00"/>
    <n v="1444340940"/>
    <d v="2015-10-08T21:49:00"/>
    <b v="0"/>
    <x v="78"/>
  </r>
  <r>
    <x v="2"/>
    <s v="US"/>
    <s v="USD"/>
    <n v="1402956000"/>
    <d v="2014-06-16T22:00:00"/>
    <n v="1400523845"/>
    <d v="2014-05-19T18:24:05"/>
    <b v="0"/>
    <x v="62"/>
  </r>
  <r>
    <x v="2"/>
    <s v="US"/>
    <s v="USD"/>
    <n v="1259297940"/>
    <d v="2009-11-27T04:59:00"/>
    <n v="1252964282"/>
    <d v="2009-09-14T21:38:02"/>
    <b v="0"/>
    <x v="78"/>
  </r>
  <r>
    <x v="2"/>
    <s v="US"/>
    <s v="USD"/>
    <n v="1378866867"/>
    <d v="2013-09-11T02:34:27"/>
    <n v="1377570867"/>
    <d v="2013-08-27T02:34:27"/>
    <b v="0"/>
    <x v="81"/>
  </r>
  <r>
    <x v="2"/>
    <s v="GB"/>
    <s v="GBP"/>
    <n v="1467752083"/>
    <d v="2016-07-05T20:54:43"/>
    <n v="1465160083"/>
    <d v="2016-06-05T20:54:43"/>
    <b v="0"/>
    <x v="22"/>
  </r>
  <r>
    <x v="2"/>
    <s v="US"/>
    <s v="USD"/>
    <n v="1445448381"/>
    <d v="2015-10-21T17:26:21"/>
    <n v="1440264381"/>
    <d v="2015-08-22T17:26:21"/>
    <b v="0"/>
    <x v="22"/>
  </r>
  <r>
    <x v="2"/>
    <s v="US"/>
    <s v="USD"/>
    <n v="1444576022"/>
    <d v="2015-10-11T15:07:02"/>
    <n v="1439392022"/>
    <d v="2015-08-12T15:07:02"/>
    <b v="0"/>
    <x v="78"/>
  </r>
  <r>
    <x v="2"/>
    <s v="US"/>
    <s v="USD"/>
    <n v="1385931702"/>
    <d v="2013-12-01T21:01:42"/>
    <n v="1383076902"/>
    <d v="2013-10-29T20:01:42"/>
    <b v="0"/>
    <x v="84"/>
  </r>
  <r>
    <x v="2"/>
    <s v="US"/>
    <s v="USD"/>
    <n v="1379094980"/>
    <d v="2013-09-13T17:56:20"/>
    <n v="1376502980"/>
    <d v="2013-08-14T17:56:20"/>
    <b v="0"/>
    <x v="83"/>
  </r>
  <r>
    <x v="2"/>
    <s v="US"/>
    <s v="USD"/>
    <n v="1375260113"/>
    <d v="2013-07-31T08:41:53"/>
    <n v="1372668113"/>
    <d v="2013-07-01T08:41:53"/>
    <b v="0"/>
    <x v="78"/>
  </r>
  <r>
    <x v="2"/>
    <s v="CA"/>
    <s v="CAD"/>
    <n v="1475912326"/>
    <d v="2016-10-08T07:38:46"/>
    <n v="1470728326"/>
    <d v="2016-08-09T07:38:46"/>
    <b v="0"/>
    <x v="78"/>
  </r>
  <r>
    <x v="2"/>
    <s v="US"/>
    <s v="USD"/>
    <n v="1447830958"/>
    <d v="2015-11-18T07:15:58"/>
    <n v="1445235358"/>
    <d v="2015-10-19T06:15:58"/>
    <b v="0"/>
    <x v="202"/>
  </r>
  <r>
    <x v="2"/>
    <s v="US"/>
    <s v="USD"/>
    <n v="1413569818"/>
    <d v="2014-10-17T18:16:58"/>
    <n v="1412705818"/>
    <d v="2014-10-07T18:16:58"/>
    <b v="0"/>
    <x v="78"/>
  </r>
  <r>
    <x v="2"/>
    <s v="US"/>
    <s v="USD"/>
    <n v="1458859153"/>
    <d v="2016-03-24T22:39:13"/>
    <n v="1456270753"/>
    <d v="2016-02-23T23:39:13"/>
    <b v="0"/>
    <x v="29"/>
  </r>
  <r>
    <x v="2"/>
    <s v="GB"/>
    <s v="GBP"/>
    <n v="1383418996"/>
    <d v="2013-11-02T19:03:16"/>
    <n v="1380826996"/>
    <d v="2013-10-03T19:03:16"/>
    <b v="0"/>
    <x v="78"/>
  </r>
  <r>
    <x v="2"/>
    <s v="US"/>
    <s v="USD"/>
    <n v="1424380783"/>
    <d v="2015-02-19T21:19:43"/>
    <n v="1421788783"/>
    <d v="2015-01-20T21:19:43"/>
    <b v="0"/>
    <x v="57"/>
  </r>
  <r>
    <x v="2"/>
    <s v="CA"/>
    <s v="CAD"/>
    <n v="1391991701"/>
    <d v="2014-02-10T00:21:41"/>
    <n v="1389399701"/>
    <d v="2014-01-11T00:21:41"/>
    <b v="0"/>
    <x v="84"/>
  </r>
  <r>
    <x v="2"/>
    <s v="US"/>
    <s v="USD"/>
    <n v="1329342361"/>
    <d v="2012-02-15T21:46:01"/>
    <n v="1324158361"/>
    <d v="2011-12-17T21:46:01"/>
    <b v="0"/>
    <x v="29"/>
  </r>
  <r>
    <x v="2"/>
    <s v="US"/>
    <s v="USD"/>
    <n v="1432195375"/>
    <d v="2015-05-21T08:02:55"/>
    <n v="1430899375"/>
    <d v="2015-05-06T08:02:55"/>
    <b v="0"/>
    <x v="84"/>
  </r>
  <r>
    <x v="2"/>
    <s v="US"/>
    <s v="USD"/>
    <n v="1425434420"/>
    <d v="2015-03-04T02:00:20"/>
    <n v="1422842420"/>
    <d v="2015-02-02T02:00:20"/>
    <b v="0"/>
    <x v="38"/>
  </r>
  <r>
    <x v="2"/>
    <s v="GB"/>
    <s v="GBP"/>
    <n v="1364041163"/>
    <d v="2013-03-23T12:19:23"/>
    <n v="1361884763"/>
    <d v="2013-02-26T13:19:23"/>
    <b v="0"/>
    <x v="29"/>
  </r>
  <r>
    <x v="2"/>
    <s v="US"/>
    <s v="USD"/>
    <n v="1400091095"/>
    <d v="2014-05-14T18:11:35"/>
    <n v="1398363095"/>
    <d v="2014-04-24T18:11:35"/>
    <b v="0"/>
    <x v="80"/>
  </r>
  <r>
    <x v="2"/>
    <s v="GB"/>
    <s v="GBP"/>
    <n v="1382017085"/>
    <d v="2013-10-17T13:38:05"/>
    <n v="1379425085"/>
    <d v="2013-09-17T13:38:05"/>
    <b v="0"/>
    <x v="81"/>
  </r>
  <r>
    <x v="2"/>
    <s v="US"/>
    <s v="USD"/>
    <n v="1392417800"/>
    <d v="2014-02-14T22:43:20"/>
    <n v="1389825800"/>
    <d v="2014-01-15T22:43:20"/>
    <b v="0"/>
    <x v="63"/>
  </r>
  <r>
    <x v="2"/>
    <s v="US"/>
    <s v="USD"/>
    <n v="1390669791"/>
    <d v="2014-01-25T17:09:51"/>
    <n v="1388077791"/>
    <d v="2013-12-26T17:09:51"/>
    <b v="0"/>
    <x v="78"/>
  </r>
  <r>
    <x v="2"/>
    <s v="US"/>
    <s v="USD"/>
    <n v="1431536015"/>
    <d v="2015-05-13T16:53:35"/>
    <n v="1428944015"/>
    <d v="2015-04-13T16:53:35"/>
    <b v="0"/>
    <x v="8"/>
  </r>
  <r>
    <x v="2"/>
    <s v="US"/>
    <s v="USD"/>
    <n v="1424375279"/>
    <d v="2015-02-19T19:47:59"/>
    <n v="1422992879"/>
    <d v="2015-02-03T19:47:59"/>
    <b v="0"/>
    <x v="84"/>
  </r>
  <r>
    <x v="2"/>
    <s v="US"/>
    <s v="USD"/>
    <n v="1417007640"/>
    <d v="2014-11-26T13:14:00"/>
    <n v="1414343571"/>
    <d v="2014-10-26T17:12:51"/>
    <b v="0"/>
    <x v="81"/>
  </r>
  <r>
    <x v="2"/>
    <s v="US"/>
    <s v="USD"/>
    <n v="1334622660"/>
    <d v="2012-04-17T00:31:00"/>
    <n v="1330733022"/>
    <d v="2012-03-03T00:03:42"/>
    <b v="0"/>
    <x v="84"/>
  </r>
  <r>
    <x v="2"/>
    <s v="US"/>
    <s v="USD"/>
    <n v="1382414340"/>
    <d v="2013-10-22T03:59:00"/>
    <n v="1380559201"/>
    <d v="2013-09-30T16:40:01"/>
    <b v="0"/>
    <x v="83"/>
  </r>
  <r>
    <x v="2"/>
    <s v="CA"/>
    <s v="CAD"/>
    <n v="1408213512"/>
    <d v="2014-08-16T18:25:12"/>
    <n v="1405621512"/>
    <d v="2014-07-17T18:25:12"/>
    <b v="0"/>
    <x v="78"/>
  </r>
  <r>
    <x v="2"/>
    <s v="GB"/>
    <s v="GBP"/>
    <n v="1368550060"/>
    <d v="2013-05-14T16:47:40"/>
    <n v="1365958060"/>
    <d v="2013-04-14T16:47:40"/>
    <b v="0"/>
    <x v="72"/>
  </r>
  <r>
    <x v="2"/>
    <s v="US"/>
    <s v="USD"/>
    <n v="1321201327"/>
    <d v="2011-11-13T16:22:07"/>
    <n v="1316013727"/>
    <d v="2011-09-14T15:22:07"/>
    <b v="0"/>
    <x v="29"/>
  </r>
  <r>
    <x v="2"/>
    <s v="US"/>
    <s v="USD"/>
    <n v="1401595200"/>
    <d v="2014-06-01T04:00:00"/>
    <n v="1398862875"/>
    <d v="2014-04-30T13:01:15"/>
    <b v="0"/>
    <x v="84"/>
  </r>
  <r>
    <x v="2"/>
    <s v="GB"/>
    <s v="GBP"/>
    <n v="1370204367"/>
    <d v="2013-06-02T20:19:27"/>
    <n v="1368476367"/>
    <d v="2013-05-13T20:19:27"/>
    <b v="0"/>
    <x v="78"/>
  </r>
  <r>
    <x v="2"/>
    <s v="US"/>
    <s v="USD"/>
    <n v="1312945341"/>
    <d v="2011-08-10T03:02:21"/>
    <n v="1307761341"/>
    <d v="2011-06-11T03:02:21"/>
    <b v="0"/>
    <x v="78"/>
  </r>
  <r>
    <x v="2"/>
    <s v="US"/>
    <s v="USD"/>
    <n v="1316883753"/>
    <d v="2011-09-24T17:02:33"/>
    <n v="1311699753"/>
    <d v="2011-07-26T17:02:33"/>
    <b v="0"/>
    <x v="202"/>
  </r>
  <r>
    <x v="2"/>
    <s v="DE"/>
    <s v="EUR"/>
    <n v="1463602935"/>
    <d v="2016-05-18T20:22:15"/>
    <n v="1461874935"/>
    <d v="2016-04-28T20:22:15"/>
    <b v="0"/>
    <x v="29"/>
  </r>
  <r>
    <x v="2"/>
    <s v="US"/>
    <s v="USD"/>
    <n v="1403837574"/>
    <d v="2014-06-27T02:52:54"/>
    <n v="1402455174"/>
    <d v="2014-06-11T02:52:54"/>
    <b v="0"/>
    <x v="22"/>
  </r>
  <r>
    <x v="2"/>
    <s v="US"/>
    <s v="USD"/>
    <n v="1347057464"/>
    <d v="2012-09-07T22:37:44"/>
    <n v="1344465464"/>
    <d v="2012-08-08T22:37:44"/>
    <b v="0"/>
    <x v="81"/>
  </r>
  <r>
    <x v="2"/>
    <s v="US"/>
    <s v="USD"/>
    <n v="1348849134"/>
    <d v="2012-09-28T16:18:54"/>
    <n v="1344961134"/>
    <d v="2012-08-14T16:18:54"/>
    <b v="0"/>
    <x v="70"/>
  </r>
  <r>
    <x v="2"/>
    <s v="US"/>
    <s v="USD"/>
    <n v="1341978665"/>
    <d v="2012-07-11T03:51:05"/>
    <n v="1336795283"/>
    <d v="2012-05-12T04:01:23"/>
    <b v="0"/>
    <x v="78"/>
  </r>
  <r>
    <x v="2"/>
    <s v="GB"/>
    <s v="GBP"/>
    <n v="1409960724"/>
    <d v="2014-09-05T23:45:24"/>
    <n v="1404776724"/>
    <d v="2014-07-07T23:45:24"/>
    <b v="0"/>
    <x v="78"/>
  </r>
  <r>
    <x v="2"/>
    <s v="US"/>
    <s v="USD"/>
    <n v="1389844800"/>
    <d v="2014-01-16T04:00:00"/>
    <n v="1385524889"/>
    <d v="2013-11-27T04:01:29"/>
    <b v="0"/>
    <x v="84"/>
  </r>
  <r>
    <x v="2"/>
    <s v="US"/>
    <s v="USD"/>
    <n v="1397924379"/>
    <d v="2014-04-19T16:19:39"/>
    <n v="1394039979"/>
    <d v="2014-03-05T17:19:39"/>
    <b v="0"/>
    <x v="203"/>
  </r>
  <r>
    <x v="2"/>
    <s v="US"/>
    <s v="USD"/>
    <n v="1408831718"/>
    <d v="2014-08-23T22:08:38"/>
    <n v="1406239718"/>
    <d v="2014-07-24T22:08:38"/>
    <b v="0"/>
    <x v="81"/>
  </r>
  <r>
    <x v="2"/>
    <s v="US"/>
    <s v="USD"/>
    <n v="1410972319"/>
    <d v="2014-09-17T16:45:19"/>
    <n v="1408380319"/>
    <d v="2014-08-18T16:45:19"/>
    <b v="0"/>
    <x v="25"/>
  </r>
  <r>
    <x v="2"/>
    <s v="US"/>
    <s v="USD"/>
    <n v="1487318029"/>
    <d v="2017-02-17T07:53:49"/>
    <n v="1484726029"/>
    <d v="2017-01-18T07:53:49"/>
    <b v="0"/>
    <x v="29"/>
  </r>
  <r>
    <x v="2"/>
    <s v="US"/>
    <s v="USD"/>
    <n v="1430877843"/>
    <d v="2015-05-06T02:04:03"/>
    <n v="1428285843"/>
    <d v="2015-04-06T02:04:03"/>
    <b v="0"/>
    <x v="78"/>
  </r>
  <r>
    <x v="2"/>
    <s v="US"/>
    <s v="USD"/>
    <n v="1401767940"/>
    <d v="2014-06-03T03:59:00"/>
    <n v="1398727441"/>
    <d v="2014-04-28T23:24:01"/>
    <b v="0"/>
    <x v="204"/>
  </r>
  <r>
    <x v="2"/>
    <s v="US"/>
    <s v="USD"/>
    <n v="1337371334"/>
    <d v="2012-05-18T20:02:14"/>
    <n v="1332187334"/>
    <d v="2012-03-19T20:02:14"/>
    <b v="0"/>
    <x v="78"/>
  </r>
  <r>
    <x v="2"/>
    <s v="US"/>
    <s v="USD"/>
    <n v="1427921509"/>
    <d v="2015-04-01T20:51:49"/>
    <n v="1425333109"/>
    <d v="2015-03-02T21:51:49"/>
    <b v="0"/>
    <x v="78"/>
  </r>
  <r>
    <x v="2"/>
    <s v="US"/>
    <s v="USD"/>
    <n v="1416566835"/>
    <d v="2014-11-21T10:47:15"/>
    <n v="1411379235"/>
    <d v="2014-09-22T09:47:15"/>
    <b v="0"/>
    <x v="165"/>
  </r>
  <r>
    <x v="2"/>
    <s v="US"/>
    <s v="USD"/>
    <n v="1376049615"/>
    <d v="2013-08-09T12:00:15"/>
    <n v="1373457615"/>
    <d v="2013-07-10T12:00:15"/>
    <b v="0"/>
    <x v="205"/>
  </r>
  <r>
    <x v="2"/>
    <s v="US"/>
    <s v="USD"/>
    <n v="1349885289"/>
    <d v="2012-10-10T16:08:09"/>
    <n v="1347293289"/>
    <d v="2012-09-10T16:08:09"/>
    <b v="0"/>
    <x v="64"/>
  </r>
  <r>
    <x v="2"/>
    <s v="US"/>
    <s v="USD"/>
    <n v="1460644440"/>
    <d v="2016-04-14T14:34:00"/>
    <n v="1458336690"/>
    <d v="2016-03-18T21:31:30"/>
    <b v="0"/>
    <x v="29"/>
  </r>
  <r>
    <x v="2"/>
    <s v="GB"/>
    <s v="GBP"/>
    <n v="1359434672"/>
    <d v="2013-01-29T04:44:32"/>
    <n v="1354250672"/>
    <d v="2012-11-30T04:44:32"/>
    <b v="0"/>
    <x v="206"/>
  </r>
  <r>
    <x v="2"/>
    <s v="GB"/>
    <s v="GBP"/>
    <n v="1446766372"/>
    <d v="2015-11-05T23:32:52"/>
    <n v="1443220372"/>
    <d v="2015-09-25T22:32:52"/>
    <b v="0"/>
    <x v="202"/>
  </r>
  <r>
    <x v="2"/>
    <s v="GB"/>
    <s v="GBP"/>
    <n v="1368792499"/>
    <d v="2013-05-17T12:08:19"/>
    <n v="1366200499"/>
    <d v="2013-04-17T12:08:19"/>
    <b v="0"/>
    <x v="207"/>
  </r>
  <r>
    <x v="2"/>
    <s v="AU"/>
    <s v="AUD"/>
    <n v="1401662239"/>
    <d v="2014-06-01T22:37:19"/>
    <n v="1399070239"/>
    <d v="2014-05-02T22:37:19"/>
    <b v="0"/>
    <x v="29"/>
  </r>
  <r>
    <x v="2"/>
    <s v="CA"/>
    <s v="CAD"/>
    <n v="1482678994"/>
    <d v="2016-12-25T15:16:34"/>
    <n v="1477491394"/>
    <d v="2016-10-26T14:16:34"/>
    <b v="0"/>
    <x v="78"/>
  </r>
  <r>
    <x v="2"/>
    <s v="US"/>
    <s v="USD"/>
    <n v="1483924700"/>
    <d v="2017-01-09T01:18:20"/>
    <n v="1481332700"/>
    <d v="2016-12-10T01:18:20"/>
    <b v="0"/>
    <x v="78"/>
  </r>
  <r>
    <x v="2"/>
    <s v="US"/>
    <s v="USD"/>
    <n v="1325763180"/>
    <d v="2012-01-05T11:33:00"/>
    <n v="1323084816"/>
    <d v="2011-12-05T11:33:36"/>
    <b v="0"/>
    <x v="83"/>
  </r>
  <r>
    <x v="2"/>
    <s v="US"/>
    <s v="USD"/>
    <n v="1345677285"/>
    <d v="2012-08-22T23:14:45"/>
    <n v="1343085285"/>
    <d v="2012-07-23T23:14:45"/>
    <b v="0"/>
    <x v="78"/>
  </r>
  <r>
    <x v="2"/>
    <s v="US"/>
    <s v="USD"/>
    <n v="1453937699"/>
    <d v="2016-01-27T23:34:59"/>
    <n v="1451345699"/>
    <d v="2015-12-28T23:34:59"/>
    <b v="0"/>
    <x v="78"/>
  </r>
  <r>
    <x v="2"/>
    <s v="SE"/>
    <s v="SEK"/>
    <n v="1476319830"/>
    <d v="2016-10-13T00:50:30"/>
    <n v="1471135830"/>
    <d v="2016-08-14T00:50:30"/>
    <b v="0"/>
    <x v="78"/>
  </r>
  <r>
    <x v="2"/>
    <s v="GB"/>
    <s v="GBP"/>
    <n v="1432142738"/>
    <d v="2015-05-20T17:25:38"/>
    <n v="1429550738"/>
    <d v="2015-04-20T17:25:38"/>
    <b v="0"/>
    <x v="78"/>
  </r>
  <r>
    <x v="2"/>
    <s v="US"/>
    <s v="USD"/>
    <n v="1404356400"/>
    <d v="2014-07-03T03:00:00"/>
    <n v="1402343765"/>
    <d v="2014-06-09T19:56:05"/>
    <b v="0"/>
    <x v="83"/>
  </r>
  <r>
    <x v="2"/>
    <s v="US"/>
    <s v="USD"/>
    <n v="1437076305"/>
    <d v="2015-07-16T19:51:45"/>
    <n v="1434484305"/>
    <d v="2015-06-16T19:51:45"/>
    <b v="0"/>
    <x v="78"/>
  </r>
  <r>
    <x v="2"/>
    <s v="US"/>
    <s v="USD"/>
    <n v="1392070874"/>
    <d v="2014-02-10T22:21:14"/>
    <n v="1386886874"/>
    <d v="2013-12-12T22:21:14"/>
    <b v="0"/>
    <x v="29"/>
  </r>
  <r>
    <x v="2"/>
    <s v="US"/>
    <s v="USD"/>
    <n v="1419483600"/>
    <d v="2014-12-25T05:00:00"/>
    <n v="1414889665"/>
    <d v="2014-11-02T00:54:25"/>
    <b v="0"/>
    <x v="83"/>
  </r>
  <r>
    <x v="2"/>
    <s v="US"/>
    <s v="USD"/>
    <n v="1324664249"/>
    <d v="2011-12-23T18:17:29"/>
    <n v="1321035449"/>
    <d v="2011-11-11T18:17:29"/>
    <b v="0"/>
    <x v="19"/>
  </r>
  <r>
    <x v="2"/>
    <s v="US"/>
    <s v="USD"/>
    <n v="1255381140"/>
    <d v="2009-10-12T20:59:00"/>
    <n v="1250630968"/>
    <d v="2009-08-18T21:29:28"/>
    <b v="0"/>
    <x v="55"/>
  </r>
  <r>
    <x v="2"/>
    <s v="US"/>
    <s v="USD"/>
    <n v="1273356960"/>
    <d v="2010-05-08T22:16:00"/>
    <n v="1268255751"/>
    <d v="2010-03-10T21:15:51"/>
    <b v="0"/>
    <x v="80"/>
  </r>
  <r>
    <x v="2"/>
    <s v="US"/>
    <s v="USD"/>
    <n v="1310189851"/>
    <d v="2011-07-09T05:37:31"/>
    <n v="1307597851"/>
    <d v="2011-06-09T05:37:31"/>
    <b v="0"/>
    <x v="78"/>
  </r>
  <r>
    <x v="2"/>
    <s v="US"/>
    <s v="USD"/>
    <n v="1332073025"/>
    <d v="2012-03-18T12:17:05"/>
    <n v="1329484625"/>
    <d v="2012-02-17T13:17:05"/>
    <b v="0"/>
    <x v="80"/>
  </r>
  <r>
    <x v="2"/>
    <s v="GB"/>
    <s v="GBP"/>
    <n v="1421498303"/>
    <d v="2015-01-17T12:38:23"/>
    <n v="1418906303"/>
    <d v="2014-12-18T12:38:23"/>
    <b v="0"/>
    <x v="82"/>
  </r>
  <r>
    <x v="2"/>
    <s v="US"/>
    <s v="USD"/>
    <n v="1334097387"/>
    <d v="2012-04-10T22:36:27"/>
    <n v="1328916987"/>
    <d v="2012-02-10T23:36:27"/>
    <b v="0"/>
    <x v="81"/>
  </r>
  <r>
    <x v="2"/>
    <s v="US"/>
    <s v="USD"/>
    <n v="1451010086"/>
    <d v="2015-12-25T02:21:26"/>
    <n v="1447122086"/>
    <d v="2015-11-10T02:21:26"/>
    <b v="0"/>
    <x v="25"/>
  </r>
  <r>
    <x v="2"/>
    <s v="US"/>
    <s v="USD"/>
    <n v="1376140520"/>
    <d v="2013-08-10T13:15:20"/>
    <n v="1373548520"/>
    <d v="2013-07-11T13:15:20"/>
    <b v="0"/>
    <x v="29"/>
  </r>
  <r>
    <x v="2"/>
    <s v="US"/>
    <s v="USD"/>
    <n v="1350687657"/>
    <d v="2012-10-19T23:00:57"/>
    <n v="1346799657"/>
    <d v="2012-09-04T23:00:57"/>
    <b v="0"/>
    <x v="73"/>
  </r>
  <r>
    <x v="2"/>
    <s v="US"/>
    <s v="USD"/>
    <n v="1337955240"/>
    <d v="2012-05-25T14:14:00"/>
    <n v="1332808501"/>
    <d v="2012-03-27T00:35:01"/>
    <b v="0"/>
    <x v="83"/>
  </r>
  <r>
    <x v="2"/>
    <s v="GB"/>
    <s v="GBP"/>
    <n v="1435504170"/>
    <d v="2015-06-28T15:09:30"/>
    <n v="1432912170"/>
    <d v="2015-05-29T15:09:30"/>
    <b v="0"/>
    <x v="29"/>
  </r>
  <r>
    <x v="2"/>
    <s v="US"/>
    <s v="USD"/>
    <n v="1456805639"/>
    <d v="2016-03-01T04:13:59"/>
    <n v="1454213639"/>
    <d v="2016-01-31T04:13:59"/>
    <b v="0"/>
    <x v="78"/>
  </r>
  <r>
    <x v="2"/>
    <s v="US"/>
    <s v="USD"/>
    <n v="1365228982"/>
    <d v="2013-04-06T06:16:22"/>
    <n v="1362640582"/>
    <d v="2013-03-07T07:16:22"/>
    <b v="0"/>
    <x v="81"/>
  </r>
  <r>
    <x v="2"/>
    <s v="US"/>
    <s v="USD"/>
    <n v="1479667727"/>
    <d v="2016-11-20T18:48:47"/>
    <n v="1475776127"/>
    <d v="2016-10-06T17:48:47"/>
    <b v="0"/>
    <x v="84"/>
  </r>
  <r>
    <x v="2"/>
    <s v="US"/>
    <s v="USD"/>
    <n v="1471244400"/>
    <d v="2016-08-15T07:00:00"/>
    <n v="1467387705"/>
    <d v="2016-07-01T15:41:45"/>
    <b v="0"/>
    <x v="32"/>
  </r>
  <r>
    <x v="2"/>
    <s v="CA"/>
    <s v="CAD"/>
    <n v="1407595447"/>
    <d v="2014-08-09T14:44:07"/>
    <n v="1405003447"/>
    <d v="2014-07-10T14:44:07"/>
    <b v="0"/>
    <x v="83"/>
  </r>
  <r>
    <x v="2"/>
    <s v="US"/>
    <s v="USD"/>
    <n v="1451389601"/>
    <d v="2015-12-29T11:46:41"/>
    <n v="1447933601"/>
    <d v="2015-11-19T11:46:41"/>
    <b v="0"/>
    <x v="69"/>
  </r>
  <r>
    <x v="2"/>
    <s v="GB"/>
    <s v="GBP"/>
    <n v="1432752080"/>
    <d v="2015-05-27T18:41:20"/>
    <n v="1427568080"/>
    <d v="2015-03-28T18:41:20"/>
    <b v="0"/>
    <x v="78"/>
  </r>
  <r>
    <x v="2"/>
    <s v="US"/>
    <s v="USD"/>
    <n v="1486046761"/>
    <d v="2017-02-02T14:46:01"/>
    <n v="1483454761"/>
    <d v="2017-01-03T14:46:01"/>
    <b v="0"/>
    <x v="83"/>
  </r>
  <r>
    <x v="2"/>
    <s v="US"/>
    <s v="USD"/>
    <n v="1441550760"/>
    <d v="2015-09-06T14:46:00"/>
    <n v="1438958824"/>
    <d v="2015-08-07T14:47:04"/>
    <b v="0"/>
    <x v="78"/>
  </r>
  <r>
    <x v="2"/>
    <s v="US"/>
    <s v="USD"/>
    <n v="1354699421"/>
    <d v="2012-12-05T09:23:41"/>
    <n v="1352107421"/>
    <d v="2012-11-05T09:23:41"/>
    <b v="0"/>
    <x v="16"/>
  </r>
  <r>
    <x v="0"/>
    <s v="GB"/>
    <s v="GBP"/>
    <n v="1449766261"/>
    <d v="2015-12-10T16:51:01"/>
    <n v="1447174261"/>
    <d v="2015-11-10T16:51:01"/>
    <b v="0"/>
    <x v="69"/>
  </r>
  <r>
    <x v="0"/>
    <s v="US"/>
    <s v="USD"/>
    <n v="1477976340"/>
    <d v="2016-11-01T04:59:00"/>
    <n v="1475460819"/>
    <d v="2016-10-03T02:13:39"/>
    <b v="0"/>
    <x v="66"/>
  </r>
  <r>
    <x v="0"/>
    <s v="US"/>
    <s v="USD"/>
    <n v="1458518325"/>
    <d v="2016-03-20T23:58:45"/>
    <n v="1456793925"/>
    <d v="2016-03-01T00:58:45"/>
    <b v="0"/>
    <x v="162"/>
  </r>
  <r>
    <x v="0"/>
    <s v="US"/>
    <s v="USD"/>
    <n v="1442805076"/>
    <d v="2015-09-21T03:11:16"/>
    <n v="1440213076"/>
    <d v="2015-08-22T03:11:16"/>
    <b v="0"/>
    <x v="87"/>
  </r>
  <r>
    <x v="0"/>
    <s v="GB"/>
    <s v="GBP"/>
    <n v="1464801169"/>
    <d v="2016-06-01T17:12:49"/>
    <n v="1462209169"/>
    <d v="2016-05-02T17:12:49"/>
    <b v="0"/>
    <x v="208"/>
  </r>
  <r>
    <x v="0"/>
    <s v="US"/>
    <s v="USD"/>
    <n v="1410601041"/>
    <d v="2014-09-13T09:37:21"/>
    <n v="1406713041"/>
    <d v="2014-07-30T09:37:21"/>
    <b v="0"/>
    <x v="8"/>
  </r>
  <r>
    <x v="0"/>
    <s v="GB"/>
    <s v="GBP"/>
    <n v="1438966800"/>
    <d v="2015-08-07T17:00:00"/>
    <n v="1436278344"/>
    <d v="2015-07-07T14:12:24"/>
    <b v="0"/>
    <x v="23"/>
  </r>
  <r>
    <x v="0"/>
    <s v="US"/>
    <s v="USD"/>
    <n v="1487347500"/>
    <d v="2017-02-17T16:05:00"/>
    <n v="1484715366"/>
    <d v="2017-01-18T04:56:06"/>
    <b v="0"/>
    <x v="150"/>
  </r>
  <r>
    <x v="0"/>
    <s v="US"/>
    <s v="USD"/>
    <n v="1434921600"/>
    <d v="2015-06-21T21:20:00"/>
    <n v="1433109907"/>
    <d v="2015-05-31T22:05:07"/>
    <b v="0"/>
    <x v="209"/>
  </r>
  <r>
    <x v="0"/>
    <s v="CA"/>
    <s v="CAD"/>
    <n v="1484110800"/>
    <d v="2017-01-11T05:00:00"/>
    <n v="1482281094"/>
    <d v="2016-12-21T00:44:54"/>
    <b v="0"/>
    <x v="59"/>
  </r>
  <r>
    <x v="0"/>
    <s v="US"/>
    <s v="USD"/>
    <n v="1435111200"/>
    <d v="2015-06-24T02:00:00"/>
    <n v="1433254268"/>
    <d v="2015-06-02T14:11:08"/>
    <b v="0"/>
    <x v="60"/>
  </r>
  <r>
    <x v="0"/>
    <s v="US"/>
    <s v="USD"/>
    <n v="1481957940"/>
    <d v="2016-12-17T06:59:00"/>
    <n v="1478050429"/>
    <d v="2016-11-02T01:33:49"/>
    <b v="0"/>
    <x v="162"/>
  </r>
  <r>
    <x v="0"/>
    <s v="US"/>
    <s v="USD"/>
    <n v="1463098208"/>
    <d v="2016-05-13T00:10:08"/>
    <n v="1460506208"/>
    <d v="2016-04-13T00:10:08"/>
    <b v="0"/>
    <x v="210"/>
  </r>
  <r>
    <x v="0"/>
    <s v="GB"/>
    <s v="GBP"/>
    <n v="1463394365"/>
    <d v="2016-05-16T10:26:05"/>
    <n v="1461320765"/>
    <d v="2016-04-22T10:26:05"/>
    <b v="0"/>
    <x v="57"/>
  </r>
  <r>
    <x v="0"/>
    <s v="NO"/>
    <s v="NOK"/>
    <n v="1446418800"/>
    <d v="2015-11-01T23:00:00"/>
    <n v="1443036470"/>
    <d v="2015-09-23T19:27:50"/>
    <b v="0"/>
    <x v="53"/>
  </r>
  <r>
    <x v="0"/>
    <s v="GB"/>
    <s v="GBP"/>
    <n v="1483707905"/>
    <d v="2017-01-06T13:05:05"/>
    <n v="1481115905"/>
    <d v="2016-12-07T13:05:05"/>
    <b v="0"/>
    <x v="211"/>
  </r>
  <r>
    <x v="0"/>
    <s v="GB"/>
    <s v="GBP"/>
    <n v="1438624800"/>
    <d v="2015-08-03T18:00:00"/>
    <n v="1435133807"/>
    <d v="2015-06-24T08:16:47"/>
    <b v="0"/>
    <x v="70"/>
  </r>
  <r>
    <x v="0"/>
    <s v="US"/>
    <s v="USD"/>
    <n v="1446665191"/>
    <d v="2015-11-04T19:26:31"/>
    <n v="1444069591"/>
    <d v="2015-10-05T18:26:31"/>
    <b v="0"/>
    <x v="211"/>
  </r>
  <r>
    <x v="0"/>
    <s v="US"/>
    <s v="USD"/>
    <n v="1463166263"/>
    <d v="2016-05-13T19:04:23"/>
    <n v="1460574263"/>
    <d v="2016-04-13T19:04:23"/>
    <b v="0"/>
    <x v="65"/>
  </r>
  <r>
    <x v="0"/>
    <s v="GB"/>
    <s v="GBP"/>
    <n v="1467681107"/>
    <d v="2016-07-05T01:11:47"/>
    <n v="1465866707"/>
    <d v="2016-06-14T01:11:47"/>
    <b v="0"/>
    <x v="9"/>
  </r>
  <r>
    <x v="2"/>
    <s v="US"/>
    <s v="USD"/>
    <n v="1423078606"/>
    <d v="2015-02-04T19:36:46"/>
    <n v="1420486606"/>
    <d v="2015-01-05T19:36:46"/>
    <b v="0"/>
    <x v="29"/>
  </r>
  <r>
    <x v="2"/>
    <s v="US"/>
    <s v="USD"/>
    <n v="1446080834"/>
    <d v="2015-10-29T01:07:14"/>
    <n v="1443488834"/>
    <d v="2015-09-29T01:07:14"/>
    <b v="0"/>
    <x v="29"/>
  </r>
  <r>
    <x v="2"/>
    <s v="US"/>
    <s v="USD"/>
    <n v="1462293716"/>
    <d v="2016-05-03T16:41:56"/>
    <n v="1457113316"/>
    <d v="2016-03-04T17:41:56"/>
    <b v="0"/>
    <x v="29"/>
  </r>
  <r>
    <x v="2"/>
    <s v="AU"/>
    <s v="AUD"/>
    <n v="1414807962"/>
    <d v="2014-11-01T02:12:42"/>
    <n v="1412215962"/>
    <d v="2014-10-02T02:12:42"/>
    <b v="0"/>
    <x v="84"/>
  </r>
  <r>
    <x v="2"/>
    <s v="US"/>
    <s v="USD"/>
    <n v="1467647160"/>
    <d v="2016-07-04T15:46:00"/>
    <n v="1465055160"/>
    <d v="2016-06-04T15:46:00"/>
    <b v="0"/>
    <x v="84"/>
  </r>
  <r>
    <x v="2"/>
    <s v="FR"/>
    <s v="EUR"/>
    <n v="1447600389"/>
    <d v="2015-11-15T15:13:09"/>
    <n v="1444140789"/>
    <d v="2015-10-06T14:13:09"/>
    <b v="0"/>
    <x v="69"/>
  </r>
  <r>
    <x v="2"/>
    <s v="US"/>
    <s v="USD"/>
    <n v="1445097715"/>
    <d v="2015-10-17T16:01:55"/>
    <n v="1441209715"/>
    <d v="2015-09-02T16:01:55"/>
    <b v="0"/>
    <x v="84"/>
  </r>
  <r>
    <x v="2"/>
    <s v="GB"/>
    <s v="GBP"/>
    <n v="1455122564"/>
    <d v="2016-02-10T16:42:44"/>
    <n v="1452530564"/>
    <d v="2016-01-11T16:42:44"/>
    <b v="0"/>
    <x v="78"/>
  </r>
  <r>
    <x v="2"/>
    <s v="GB"/>
    <s v="GBP"/>
    <n v="1446154848"/>
    <d v="2015-10-29T21:40:48"/>
    <n v="1443562848"/>
    <d v="2015-09-29T21:40:48"/>
    <b v="0"/>
    <x v="29"/>
  </r>
  <r>
    <x v="2"/>
    <s v="GB"/>
    <s v="GBP"/>
    <n v="1436368622"/>
    <d v="2015-07-08T15:17:02"/>
    <n v="1433776622"/>
    <d v="2015-06-08T15:17:02"/>
    <b v="0"/>
    <x v="22"/>
  </r>
  <r>
    <x v="2"/>
    <s v="CA"/>
    <s v="CAD"/>
    <n v="1485838800"/>
    <d v="2017-01-31T05:00:00"/>
    <n v="1484756245"/>
    <d v="2017-01-18T16:17:25"/>
    <b v="0"/>
    <x v="80"/>
  </r>
  <r>
    <x v="2"/>
    <s v="US"/>
    <s v="USD"/>
    <n v="1438451580"/>
    <d v="2015-08-01T17:53:00"/>
    <n v="1434609424"/>
    <d v="2015-06-18T06:37:04"/>
    <b v="0"/>
    <x v="33"/>
  </r>
  <r>
    <x v="2"/>
    <s v="CA"/>
    <s v="CAD"/>
    <n v="1452350896"/>
    <d v="2016-01-09T14:48:16"/>
    <n v="1447166896"/>
    <d v="2015-11-10T14:48:16"/>
    <b v="0"/>
    <x v="78"/>
  </r>
  <r>
    <x v="2"/>
    <s v="US"/>
    <s v="USD"/>
    <n v="1415988991"/>
    <d v="2014-11-14T18:16:31"/>
    <n v="1413393391"/>
    <d v="2014-10-15T17:16:31"/>
    <b v="0"/>
    <x v="79"/>
  </r>
  <r>
    <x v="2"/>
    <s v="US"/>
    <s v="USD"/>
    <n v="1413735972"/>
    <d v="2014-10-19T16:26:12"/>
    <n v="1411143972"/>
    <d v="2014-09-19T16:26:12"/>
    <b v="0"/>
    <x v="19"/>
  </r>
  <r>
    <x v="2"/>
    <s v="GB"/>
    <s v="GBP"/>
    <n v="1465720143"/>
    <d v="2016-06-12T08:29:03"/>
    <n v="1463128143"/>
    <d v="2016-05-13T08:29:03"/>
    <b v="0"/>
    <x v="78"/>
  </r>
  <r>
    <x v="2"/>
    <s v="US"/>
    <s v="USD"/>
    <n v="1452112717"/>
    <d v="2016-01-06T20:38:37"/>
    <n v="1449520717"/>
    <d v="2015-12-07T20:38:37"/>
    <b v="0"/>
    <x v="29"/>
  </r>
  <r>
    <x v="2"/>
    <s v="DE"/>
    <s v="EUR"/>
    <n v="1480721803"/>
    <d v="2016-12-02T23:36:43"/>
    <n v="1478126203"/>
    <d v="2016-11-02T22:36:43"/>
    <b v="0"/>
    <x v="9"/>
  </r>
  <r>
    <x v="2"/>
    <s v="US"/>
    <s v="USD"/>
    <n v="1427227905"/>
    <d v="2015-03-24T20:11:45"/>
    <n v="1424639505"/>
    <d v="2015-02-22T21:11:45"/>
    <b v="0"/>
    <x v="78"/>
  </r>
  <r>
    <x v="2"/>
    <s v="US"/>
    <s v="USD"/>
    <n v="1449989260"/>
    <d v="2015-12-13T06:47:40"/>
    <n v="1447397260"/>
    <d v="2015-11-13T06:47:40"/>
    <b v="0"/>
    <x v="29"/>
  </r>
  <r>
    <x v="2"/>
    <s v="CA"/>
    <s v="CAD"/>
    <n v="1418841045"/>
    <d v="2014-12-17T18:30:45"/>
    <n v="1416249045"/>
    <d v="2014-11-17T18:30:45"/>
    <b v="0"/>
    <x v="83"/>
  </r>
  <r>
    <x v="2"/>
    <s v="US"/>
    <s v="USD"/>
    <n v="1445874513"/>
    <d v="2015-10-26T15:48:33"/>
    <n v="1442850513"/>
    <d v="2015-09-21T15:48:33"/>
    <b v="0"/>
    <x v="84"/>
  </r>
  <r>
    <x v="2"/>
    <s v="NL"/>
    <s v="EUR"/>
    <n v="1482052815"/>
    <d v="2016-12-18T09:20:15"/>
    <n v="1479460815"/>
    <d v="2016-11-18T09:20:15"/>
    <b v="0"/>
    <x v="78"/>
  </r>
  <r>
    <x v="2"/>
    <s v="AU"/>
    <s v="AUD"/>
    <n v="1424137247"/>
    <d v="2015-02-17T01:40:47"/>
    <n v="1421545247"/>
    <d v="2015-01-18T01:40:47"/>
    <b v="0"/>
    <x v="84"/>
  </r>
  <r>
    <x v="2"/>
    <s v="FR"/>
    <s v="EUR"/>
    <n v="1457822275"/>
    <d v="2016-03-12T22:37:55"/>
    <n v="1455230275"/>
    <d v="2016-02-11T22:37:55"/>
    <b v="0"/>
    <x v="29"/>
  </r>
  <r>
    <x v="2"/>
    <s v="GB"/>
    <s v="GBP"/>
    <n v="1436554249"/>
    <d v="2015-07-10T18:50:49"/>
    <n v="1433962249"/>
    <d v="2015-06-10T18:50:49"/>
    <b v="0"/>
    <x v="78"/>
  </r>
  <r>
    <x v="2"/>
    <s v="US"/>
    <s v="USD"/>
    <n v="1468513533"/>
    <d v="2016-07-14T16:25:33"/>
    <n v="1465921533"/>
    <d v="2016-06-14T16:25:33"/>
    <b v="0"/>
    <x v="29"/>
  </r>
  <r>
    <x v="2"/>
    <s v="US"/>
    <s v="USD"/>
    <n v="1420143194"/>
    <d v="2015-01-01T20:13:14"/>
    <n v="1417551194"/>
    <d v="2014-12-02T20:13:14"/>
    <b v="0"/>
    <x v="78"/>
  </r>
  <r>
    <x v="2"/>
    <s v="NZ"/>
    <s v="NZD"/>
    <n v="1452942000"/>
    <d v="2016-01-16T11:00:00"/>
    <n v="1449785223"/>
    <d v="2015-12-10T22:07:03"/>
    <b v="0"/>
    <x v="81"/>
  </r>
  <r>
    <x v="2"/>
    <s v="CA"/>
    <s v="CAD"/>
    <n v="1451679612"/>
    <d v="2016-01-01T20:20:12"/>
    <n v="1449087612"/>
    <d v="2015-12-02T20:20:12"/>
    <b v="0"/>
    <x v="29"/>
  </r>
  <r>
    <x v="2"/>
    <s v="US"/>
    <s v="USD"/>
    <n v="1455822569"/>
    <d v="2016-02-18T19:09:29"/>
    <n v="1453230569"/>
    <d v="2016-01-19T19:09:29"/>
    <b v="0"/>
    <x v="29"/>
  </r>
  <r>
    <x v="2"/>
    <s v="US"/>
    <s v="USD"/>
    <n v="1437969540"/>
    <d v="2015-07-27T03:59:00"/>
    <n v="1436297723"/>
    <d v="2015-07-07T19:35:23"/>
    <b v="0"/>
    <x v="84"/>
  </r>
  <r>
    <x v="2"/>
    <s v="US"/>
    <s v="USD"/>
    <n v="1446660688"/>
    <d v="2015-11-04T18:11:28"/>
    <n v="1444065088"/>
    <d v="2015-10-05T17:11:28"/>
    <b v="0"/>
    <x v="78"/>
  </r>
  <r>
    <x v="2"/>
    <s v="US"/>
    <s v="USD"/>
    <n v="1421543520"/>
    <d v="2015-01-18T01:12:00"/>
    <n v="1416445931"/>
    <d v="2014-11-20T01:12:11"/>
    <b v="0"/>
    <x v="82"/>
  </r>
  <r>
    <x v="2"/>
    <s v="GB"/>
    <s v="GBP"/>
    <n v="1476873507"/>
    <d v="2016-10-19T10:38:27"/>
    <n v="1474281507"/>
    <d v="2016-09-19T10:38:27"/>
    <b v="0"/>
    <x v="80"/>
  </r>
  <r>
    <x v="2"/>
    <s v="DE"/>
    <s v="EUR"/>
    <n v="1434213443"/>
    <d v="2015-06-13T16:37:23"/>
    <n v="1431621443"/>
    <d v="2015-05-14T16:37:23"/>
    <b v="0"/>
    <x v="80"/>
  </r>
  <r>
    <x v="2"/>
    <s v="US"/>
    <s v="USD"/>
    <n v="1427537952"/>
    <d v="2015-03-28T10:19:12"/>
    <n v="1422357552"/>
    <d v="2015-01-27T11:19:12"/>
    <b v="0"/>
    <x v="29"/>
  </r>
  <r>
    <x v="2"/>
    <s v="US"/>
    <s v="USD"/>
    <n v="1463753302"/>
    <d v="2016-05-20T14:08:22"/>
    <n v="1458569302"/>
    <d v="2016-03-21T14:08:22"/>
    <b v="0"/>
    <x v="29"/>
  </r>
  <r>
    <x v="2"/>
    <s v="GB"/>
    <s v="GBP"/>
    <n v="1441633993"/>
    <d v="2015-09-07T13:53:13"/>
    <n v="1439560393"/>
    <d v="2015-08-14T13:53:13"/>
    <b v="0"/>
    <x v="63"/>
  </r>
  <r>
    <x v="2"/>
    <s v="US"/>
    <s v="USD"/>
    <n v="1419539223"/>
    <d v="2014-12-25T20:27:03"/>
    <n v="1416947223"/>
    <d v="2014-11-25T20:27:03"/>
    <b v="0"/>
    <x v="81"/>
  </r>
  <r>
    <x v="2"/>
    <s v="US"/>
    <s v="USD"/>
    <n v="1474580867"/>
    <d v="2016-09-22T21:47:47"/>
    <n v="1471988867"/>
    <d v="2016-08-23T21:47:47"/>
    <b v="0"/>
    <x v="29"/>
  </r>
  <r>
    <x v="2"/>
    <s v="US"/>
    <s v="USD"/>
    <n v="1438474704"/>
    <d v="2015-08-02T00:18:24"/>
    <n v="1435882704"/>
    <d v="2015-07-03T00:18:24"/>
    <b v="0"/>
    <x v="78"/>
  </r>
  <r>
    <x v="2"/>
    <s v="US"/>
    <s v="USD"/>
    <n v="1426442400"/>
    <d v="2015-03-15T18:00:00"/>
    <n v="1424454319"/>
    <d v="2015-02-20T17:45:19"/>
    <b v="0"/>
    <x v="78"/>
  </r>
  <r>
    <x v="2"/>
    <s v="US"/>
    <s v="USD"/>
    <n v="1426800687"/>
    <d v="2015-03-19T21:31:27"/>
    <n v="1424212287"/>
    <d v="2015-02-17T22:31:27"/>
    <b v="0"/>
    <x v="29"/>
  </r>
  <r>
    <x v="2"/>
    <s v="US"/>
    <s v="USD"/>
    <n v="1426522316"/>
    <d v="2015-03-16T16:11:56"/>
    <n v="1423933916"/>
    <d v="2015-02-14T17:11:56"/>
    <b v="0"/>
    <x v="84"/>
  </r>
  <r>
    <x v="2"/>
    <s v="GB"/>
    <s v="GBP"/>
    <n v="1448928000"/>
    <d v="2015-12-01T00:00:00"/>
    <n v="1444123377"/>
    <d v="2015-10-06T09:22:57"/>
    <b v="0"/>
    <x v="78"/>
  </r>
  <r>
    <x v="2"/>
    <s v="US"/>
    <s v="USD"/>
    <n v="1424032207"/>
    <d v="2015-02-15T20:30:07"/>
    <n v="1421440207"/>
    <d v="2015-01-16T20:30:07"/>
    <b v="0"/>
    <x v="80"/>
  </r>
  <r>
    <x v="2"/>
    <s v="CA"/>
    <s v="CAD"/>
    <n v="1429207833"/>
    <d v="2015-04-16T18:10:33"/>
    <n v="1426615833"/>
    <d v="2015-03-17T18:10:33"/>
    <b v="0"/>
    <x v="63"/>
  </r>
  <r>
    <x v="2"/>
    <s v="IT"/>
    <s v="EUR"/>
    <n v="1479410886"/>
    <d v="2016-11-17T19:28:06"/>
    <n v="1474223286"/>
    <d v="2016-09-18T18:28:06"/>
    <b v="0"/>
    <x v="84"/>
  </r>
  <r>
    <x v="2"/>
    <s v="US"/>
    <s v="USD"/>
    <n v="1436366699"/>
    <d v="2015-07-08T14:44:59"/>
    <n v="1435070699"/>
    <d v="2015-06-23T14:44:59"/>
    <b v="0"/>
    <x v="29"/>
  </r>
  <r>
    <x v="2"/>
    <s v="GB"/>
    <s v="GBP"/>
    <n v="1454936460"/>
    <d v="2016-02-08T13:01:00"/>
    <n v="1452259131"/>
    <d v="2016-01-08T13:18:51"/>
    <b v="0"/>
    <x v="82"/>
  </r>
  <r>
    <x v="2"/>
    <s v="US"/>
    <s v="USD"/>
    <n v="1437570130"/>
    <d v="2015-07-22T13:02:10"/>
    <n v="1434978130"/>
    <d v="2015-06-22T13:02:10"/>
    <b v="0"/>
    <x v="84"/>
  </r>
  <r>
    <x v="2"/>
    <s v="US"/>
    <s v="USD"/>
    <n v="1417584860"/>
    <d v="2014-12-03T05:34:20"/>
    <n v="1414992860"/>
    <d v="2014-11-03T05:34:20"/>
    <b v="0"/>
    <x v="29"/>
  </r>
  <r>
    <x v="2"/>
    <s v="GB"/>
    <s v="GBP"/>
    <n v="1428333345"/>
    <d v="2015-04-06T15:15:45"/>
    <n v="1425744945"/>
    <d v="2015-03-07T16:15:45"/>
    <b v="0"/>
    <x v="63"/>
  </r>
  <r>
    <x v="2"/>
    <s v="US"/>
    <s v="USD"/>
    <n v="1460832206"/>
    <d v="2016-04-16T18:43:26"/>
    <n v="1458240206"/>
    <d v="2016-03-17T18:43:26"/>
    <b v="0"/>
    <x v="84"/>
  </r>
  <r>
    <x v="2"/>
    <s v="US"/>
    <s v="USD"/>
    <n v="1430703638"/>
    <d v="2015-05-04T01:40:38"/>
    <n v="1426815638"/>
    <d v="2015-03-20T01:40:38"/>
    <b v="0"/>
    <x v="22"/>
  </r>
  <r>
    <x v="2"/>
    <s v="US"/>
    <s v="USD"/>
    <n v="1478122292"/>
    <d v="2016-11-02T21:31:32"/>
    <n v="1475530292"/>
    <d v="2016-10-03T21:31:32"/>
    <b v="0"/>
    <x v="84"/>
  </r>
  <r>
    <x v="2"/>
    <s v="US"/>
    <s v="USD"/>
    <n v="1469980800"/>
    <d v="2016-07-31T16:00:00"/>
    <n v="1466787335"/>
    <d v="2016-06-24T16:55:35"/>
    <b v="0"/>
    <x v="84"/>
  </r>
  <r>
    <x v="2"/>
    <s v="US"/>
    <s v="USD"/>
    <n v="1417737781"/>
    <d v="2014-12-05T00:03:01"/>
    <n v="1415145781"/>
    <d v="2014-11-05T00:03:01"/>
    <b v="0"/>
    <x v="63"/>
  </r>
  <r>
    <x v="2"/>
    <s v="US"/>
    <s v="USD"/>
    <n v="1425827760"/>
    <d v="2015-03-08T15:16:00"/>
    <n v="1423769402"/>
    <d v="2015-02-12T19:30:02"/>
    <b v="0"/>
    <x v="84"/>
  </r>
  <r>
    <x v="1"/>
    <s v="US"/>
    <s v="USD"/>
    <n v="1431198562"/>
    <d v="2015-05-09T19:09:22"/>
    <n v="1426014562"/>
    <d v="2015-03-10T19:09:22"/>
    <b v="0"/>
    <x v="29"/>
  </r>
  <r>
    <x v="1"/>
    <s v="CA"/>
    <s v="CAD"/>
    <n v="1419626139"/>
    <d v="2014-12-26T20:35:39"/>
    <n v="1417034139"/>
    <d v="2014-11-26T20:35:39"/>
    <b v="0"/>
    <x v="79"/>
  </r>
  <r>
    <x v="1"/>
    <s v="US"/>
    <s v="USD"/>
    <n v="1434654215"/>
    <d v="2015-06-18T19:03:35"/>
    <n v="1432062215"/>
    <d v="2015-05-19T19:03:35"/>
    <b v="0"/>
    <x v="78"/>
  </r>
  <r>
    <x v="1"/>
    <s v="US"/>
    <s v="USD"/>
    <n v="1408029623"/>
    <d v="2014-08-14T15:20:23"/>
    <n v="1405437623"/>
    <d v="2014-07-15T15:20:23"/>
    <b v="0"/>
    <x v="62"/>
  </r>
  <r>
    <x v="1"/>
    <s v="US"/>
    <s v="USD"/>
    <n v="1409187056"/>
    <d v="2014-08-28T00:50:56"/>
    <n v="1406595056"/>
    <d v="2014-07-29T00:50:56"/>
    <b v="0"/>
    <x v="78"/>
  </r>
  <r>
    <x v="1"/>
    <s v="US"/>
    <s v="USD"/>
    <n v="1440318908"/>
    <d v="2015-08-23T08:35:08"/>
    <n v="1436430908"/>
    <d v="2015-07-09T08:35:08"/>
    <b v="0"/>
    <x v="22"/>
  </r>
  <r>
    <x v="1"/>
    <s v="NL"/>
    <s v="EUR"/>
    <n v="1432479600"/>
    <d v="2015-05-24T15:00:00"/>
    <n v="1428507409"/>
    <d v="2015-04-08T15:36:49"/>
    <b v="0"/>
    <x v="29"/>
  </r>
  <r>
    <x v="1"/>
    <s v="US"/>
    <s v="USD"/>
    <n v="1448225336"/>
    <d v="2015-11-22T20:48:56"/>
    <n v="1445629736"/>
    <d v="2015-10-23T19:48:56"/>
    <b v="0"/>
    <x v="78"/>
  </r>
  <r>
    <x v="1"/>
    <s v="US"/>
    <s v="USD"/>
    <n v="1434405980"/>
    <d v="2015-06-15T22:06:20"/>
    <n v="1431813980"/>
    <d v="2015-05-16T22:06:20"/>
    <b v="0"/>
    <x v="81"/>
  </r>
  <r>
    <x v="1"/>
    <s v="GB"/>
    <s v="GBP"/>
    <n v="1448761744"/>
    <d v="2015-11-29T01:49:04"/>
    <n v="1446166144"/>
    <d v="2015-10-30T00:49:04"/>
    <b v="0"/>
    <x v="29"/>
  </r>
  <r>
    <x v="1"/>
    <s v="US"/>
    <s v="USD"/>
    <n v="1429732586"/>
    <d v="2015-04-22T19:56:26"/>
    <n v="1427140586"/>
    <d v="2015-03-23T19:56:26"/>
    <b v="0"/>
    <x v="78"/>
  </r>
  <r>
    <x v="1"/>
    <s v="FR"/>
    <s v="EUR"/>
    <n v="1453210037"/>
    <d v="2016-01-19T13:27:17"/>
    <n v="1448026037"/>
    <d v="2015-11-20T13:27:17"/>
    <b v="0"/>
    <x v="78"/>
  </r>
  <r>
    <x v="1"/>
    <s v="IT"/>
    <s v="EUR"/>
    <n v="1472777146"/>
    <d v="2016-09-02T00:45:46"/>
    <n v="1470185146"/>
    <d v="2016-08-03T00:45:46"/>
    <b v="0"/>
    <x v="78"/>
  </r>
  <r>
    <x v="1"/>
    <s v="US"/>
    <s v="USD"/>
    <n v="1443675540"/>
    <d v="2015-10-01T04:59:00"/>
    <n v="1441022120"/>
    <d v="2015-08-31T11:55:20"/>
    <b v="0"/>
    <x v="212"/>
  </r>
  <r>
    <x v="1"/>
    <s v="US"/>
    <s v="USD"/>
    <n v="1466731740"/>
    <d v="2016-06-24T01:29:00"/>
    <n v="1464139740"/>
    <d v="2016-05-25T01:29:00"/>
    <b v="0"/>
    <x v="78"/>
  </r>
  <r>
    <x v="1"/>
    <s v="NZ"/>
    <s v="NZD"/>
    <n v="1443149759"/>
    <d v="2015-09-25T02:55:59"/>
    <n v="1440557759"/>
    <d v="2015-08-26T02:55:59"/>
    <b v="0"/>
    <x v="78"/>
  </r>
  <r>
    <x v="1"/>
    <s v="FR"/>
    <s v="EUR"/>
    <n v="1488013307"/>
    <d v="2017-02-25T09:01:47"/>
    <n v="1485421307"/>
    <d v="2017-01-26T09:01:47"/>
    <b v="0"/>
    <x v="78"/>
  </r>
  <r>
    <x v="1"/>
    <s v="GB"/>
    <s v="GBP"/>
    <n v="1431072843"/>
    <d v="2015-05-08T08:14:03"/>
    <n v="1427184843"/>
    <d v="2015-03-24T08:14:03"/>
    <b v="0"/>
    <x v="83"/>
  </r>
  <r>
    <x v="1"/>
    <s v="US"/>
    <s v="USD"/>
    <n v="1449689203"/>
    <d v="2015-12-09T19:26:43"/>
    <n v="1447097203"/>
    <d v="2015-11-09T19:26:43"/>
    <b v="0"/>
    <x v="78"/>
  </r>
  <r>
    <x v="1"/>
    <s v="US"/>
    <s v="USD"/>
    <n v="1416933390"/>
    <d v="2014-11-25T16:36:30"/>
    <n v="1411745790"/>
    <d v="2014-09-26T15:36:30"/>
    <b v="0"/>
    <x v="29"/>
  </r>
  <r>
    <x v="1"/>
    <s v="CA"/>
    <s v="CAD"/>
    <n v="1408986738"/>
    <d v="2014-08-25T17:12:18"/>
    <n v="1405098738"/>
    <d v="2014-07-11T17:12:18"/>
    <b v="0"/>
    <x v="29"/>
  </r>
  <r>
    <x v="1"/>
    <s v="US"/>
    <s v="USD"/>
    <n v="1467934937"/>
    <d v="2016-07-07T23:42:17"/>
    <n v="1465342937"/>
    <d v="2016-06-07T23:42:17"/>
    <b v="0"/>
    <x v="83"/>
  </r>
  <r>
    <x v="1"/>
    <s v="US"/>
    <s v="USD"/>
    <n v="1467398138"/>
    <d v="2016-07-01T18:35:38"/>
    <n v="1465670138"/>
    <d v="2016-06-11T18:35:38"/>
    <b v="0"/>
    <x v="82"/>
  </r>
  <r>
    <x v="1"/>
    <s v="AU"/>
    <s v="AUD"/>
    <n v="1432771997"/>
    <d v="2015-05-28T00:13:17"/>
    <n v="1430179997"/>
    <d v="2015-04-28T00:13:17"/>
    <b v="0"/>
    <x v="78"/>
  </r>
  <r>
    <x v="1"/>
    <s v="US"/>
    <s v="USD"/>
    <n v="1431647041"/>
    <d v="2015-05-14T23:44:01"/>
    <n v="1429055041"/>
    <d v="2015-04-14T23:44:01"/>
    <b v="0"/>
    <x v="78"/>
  </r>
  <r>
    <x v="1"/>
    <s v="CA"/>
    <s v="CAD"/>
    <n v="1490560177"/>
    <d v="2017-03-26T20:29:37"/>
    <n v="1487971777"/>
    <d v="2017-02-24T21:29:37"/>
    <b v="0"/>
    <x v="78"/>
  </r>
  <r>
    <x v="1"/>
    <s v="US"/>
    <s v="USD"/>
    <n v="1439644920"/>
    <d v="2015-08-15T13:22:00"/>
    <n v="1436793939"/>
    <d v="2015-07-13T13:25:39"/>
    <b v="0"/>
    <x v="70"/>
  </r>
  <r>
    <x v="1"/>
    <s v="SE"/>
    <s v="SEK"/>
    <n v="1457996400"/>
    <d v="2016-03-14T23:00:00"/>
    <n v="1452842511"/>
    <d v="2016-01-15T07:21:51"/>
    <b v="0"/>
    <x v="29"/>
  </r>
  <r>
    <x v="1"/>
    <s v="US"/>
    <s v="USD"/>
    <n v="1405269457"/>
    <d v="2014-07-13T16:37:37"/>
    <n v="1402677457"/>
    <d v="2014-06-13T16:37:37"/>
    <b v="0"/>
    <x v="78"/>
  </r>
  <r>
    <x v="1"/>
    <s v="AU"/>
    <s v="AUD"/>
    <n v="1463239108"/>
    <d v="2016-05-14T15:18:28"/>
    <n v="1460647108"/>
    <d v="2016-04-14T15:18:28"/>
    <b v="0"/>
    <x v="83"/>
  </r>
  <r>
    <x v="1"/>
    <s v="US"/>
    <s v="USD"/>
    <n v="1441516200"/>
    <d v="2015-09-06T05:10:00"/>
    <n v="1438959121"/>
    <d v="2015-08-07T14:52:01"/>
    <b v="0"/>
    <x v="29"/>
  </r>
  <r>
    <x v="1"/>
    <s v="CA"/>
    <s v="CAD"/>
    <n v="1464460329"/>
    <d v="2016-05-28T18:32:09"/>
    <n v="1461954729"/>
    <d v="2016-04-29T18:32:09"/>
    <b v="0"/>
    <x v="82"/>
  </r>
  <r>
    <x v="1"/>
    <s v="NL"/>
    <s v="EUR"/>
    <n v="1448470165"/>
    <d v="2015-11-25T16:49:25"/>
    <n v="1445874565"/>
    <d v="2015-10-26T15:49:25"/>
    <b v="0"/>
    <x v="78"/>
  </r>
  <r>
    <x v="1"/>
    <s v="US"/>
    <s v="USD"/>
    <n v="1466204400"/>
    <d v="2016-06-17T23:00:00"/>
    <n v="1463469062"/>
    <d v="2016-05-17T07:11:02"/>
    <b v="0"/>
    <x v="20"/>
  </r>
  <r>
    <x v="1"/>
    <s v="US"/>
    <s v="USD"/>
    <n v="1424989029"/>
    <d v="2015-02-26T22:17:09"/>
    <n v="1422397029"/>
    <d v="2015-01-27T22:17:09"/>
    <b v="0"/>
    <x v="29"/>
  </r>
  <r>
    <x v="1"/>
    <s v="US"/>
    <s v="USD"/>
    <n v="1428804762"/>
    <d v="2015-04-12T02:12:42"/>
    <n v="1426212762"/>
    <d v="2015-03-13T02:12:42"/>
    <b v="0"/>
    <x v="29"/>
  </r>
  <r>
    <x v="1"/>
    <s v="GB"/>
    <s v="GBP"/>
    <n v="1433587620"/>
    <d v="2015-06-06T10:47:00"/>
    <n v="1430996150"/>
    <d v="2015-05-07T10:55:50"/>
    <b v="0"/>
    <x v="29"/>
  </r>
  <r>
    <x v="1"/>
    <s v="GB"/>
    <s v="GBP"/>
    <n v="1488063840"/>
    <d v="2017-02-25T23:04:00"/>
    <n v="1485558318"/>
    <d v="2017-01-27T23:05:18"/>
    <b v="0"/>
    <x v="78"/>
  </r>
  <r>
    <x v="1"/>
    <s v="DE"/>
    <s v="EUR"/>
    <n v="1490447662"/>
    <d v="2017-03-25T13:14:22"/>
    <n v="1485267262"/>
    <d v="2017-01-24T14:14:22"/>
    <b v="0"/>
    <x v="79"/>
  </r>
  <r>
    <x v="1"/>
    <s v="US"/>
    <s v="USD"/>
    <n v="1413208795"/>
    <d v="2014-10-13T13:59:55"/>
    <n v="1408024795"/>
    <d v="2014-08-14T13:59:55"/>
    <b v="0"/>
    <x v="29"/>
  </r>
  <r>
    <x v="0"/>
    <s v="FR"/>
    <s v="EUR"/>
    <n v="1480028400"/>
    <d v="2016-11-24T23:00:00"/>
    <n v="1478685915"/>
    <d v="2016-11-09T10:05:15"/>
    <b v="0"/>
    <x v="84"/>
  </r>
  <r>
    <x v="0"/>
    <s v="US"/>
    <s v="USD"/>
    <n v="1439473248"/>
    <d v="2015-08-13T13:40:48"/>
    <n v="1436881248"/>
    <d v="2015-07-14T13:40:48"/>
    <b v="0"/>
    <x v="213"/>
  </r>
  <r>
    <x v="0"/>
    <s v="DE"/>
    <s v="EUR"/>
    <n v="1439998674"/>
    <d v="2015-08-19T15:37:54"/>
    <n v="1436888274"/>
    <d v="2015-07-14T15:37:54"/>
    <b v="0"/>
    <x v="214"/>
  </r>
  <r>
    <x v="0"/>
    <s v="US"/>
    <s v="USD"/>
    <n v="1433085875"/>
    <d v="2015-05-31T15:24:35"/>
    <n v="1428333875"/>
    <d v="2015-04-06T15:24:35"/>
    <b v="0"/>
    <x v="215"/>
  </r>
  <r>
    <x v="0"/>
    <s v="US"/>
    <s v="USD"/>
    <n v="1414544400"/>
    <d v="2014-10-29T01:00:00"/>
    <n v="1410883139"/>
    <d v="2014-09-16T15:58:59"/>
    <b v="0"/>
    <x v="216"/>
  </r>
  <r>
    <x v="0"/>
    <s v="US"/>
    <s v="USD"/>
    <n v="1470962274"/>
    <d v="2016-08-12T00:37:54"/>
    <n v="1468370274"/>
    <d v="2016-07-13T00:37:54"/>
    <b v="0"/>
    <x v="186"/>
  </r>
  <r>
    <x v="0"/>
    <s v="US"/>
    <s v="USD"/>
    <n v="1407788867"/>
    <d v="2014-08-11T20:27:47"/>
    <n v="1405196867"/>
    <d v="2014-07-12T20:27:47"/>
    <b v="0"/>
    <x v="74"/>
  </r>
  <r>
    <x v="0"/>
    <s v="CA"/>
    <s v="CAD"/>
    <n v="1458235549"/>
    <d v="2016-03-17T17:25:49"/>
    <n v="1455647149"/>
    <d v="2016-02-16T18:25:49"/>
    <b v="0"/>
    <x v="57"/>
  </r>
  <r>
    <x v="0"/>
    <s v="US"/>
    <s v="USD"/>
    <n v="1413304708"/>
    <d v="2014-10-14T16:38:28"/>
    <n v="1410280708"/>
    <d v="2014-09-09T16:38:28"/>
    <b v="0"/>
    <x v="74"/>
  </r>
  <r>
    <x v="0"/>
    <s v="US"/>
    <s v="USD"/>
    <n v="1410904413"/>
    <d v="2014-09-16T21:53:33"/>
    <n v="1409090013"/>
    <d v="2014-08-26T21:53:33"/>
    <b v="0"/>
    <x v="141"/>
  </r>
  <r>
    <x v="0"/>
    <s v="US"/>
    <s v="USD"/>
    <n v="1418953984"/>
    <d v="2014-12-19T01:53:04"/>
    <n v="1413766384"/>
    <d v="2014-10-20T00:53:04"/>
    <b v="0"/>
    <x v="53"/>
  </r>
  <r>
    <x v="0"/>
    <s v="US"/>
    <s v="USD"/>
    <n v="1418430311"/>
    <d v="2014-12-13T00:25:11"/>
    <n v="1415838311"/>
    <d v="2014-11-13T00:25:11"/>
    <b v="0"/>
    <x v="217"/>
  </r>
  <r>
    <x v="0"/>
    <s v="US"/>
    <s v="USD"/>
    <n v="1480613650"/>
    <d v="2016-12-01T17:34:10"/>
    <n v="1478018050"/>
    <d v="2016-11-01T16:34:10"/>
    <b v="0"/>
    <x v="33"/>
  </r>
  <r>
    <x v="0"/>
    <s v="US"/>
    <s v="USD"/>
    <n v="1440082240"/>
    <d v="2015-08-20T14:50:40"/>
    <n v="1436885440"/>
    <d v="2015-07-14T14:50:40"/>
    <b v="0"/>
    <x v="218"/>
  </r>
  <r>
    <x v="0"/>
    <s v="US"/>
    <s v="USD"/>
    <n v="1436396313"/>
    <d v="2015-07-08T22:58:33"/>
    <n v="1433804313"/>
    <d v="2015-06-08T22:58:33"/>
    <b v="0"/>
    <x v="219"/>
  </r>
  <r>
    <x v="0"/>
    <s v="US"/>
    <s v="USD"/>
    <n v="1426197512"/>
    <d v="2015-03-12T21:58:32"/>
    <n v="1423609112"/>
    <d v="2015-02-10T22:58:32"/>
    <b v="0"/>
    <x v="220"/>
  </r>
  <r>
    <x v="0"/>
    <s v="US"/>
    <s v="USD"/>
    <n v="1460917119"/>
    <d v="2016-04-17T18:18:39"/>
    <n v="1455736719"/>
    <d v="2016-02-17T19:18:39"/>
    <b v="0"/>
    <x v="45"/>
  </r>
  <r>
    <x v="0"/>
    <s v="US"/>
    <s v="USD"/>
    <n v="1450901872"/>
    <d v="2015-12-23T20:17:52"/>
    <n v="1448309872"/>
    <d v="2015-11-23T20:17:52"/>
    <b v="0"/>
    <x v="221"/>
  </r>
  <r>
    <x v="0"/>
    <s v="US"/>
    <s v="USD"/>
    <n v="1437933600"/>
    <d v="2015-07-26T18:00:00"/>
    <n v="1435117889"/>
    <d v="2015-06-24T03:51:29"/>
    <b v="0"/>
    <x v="222"/>
  </r>
  <r>
    <x v="0"/>
    <s v="US"/>
    <s v="USD"/>
    <n v="1440339295"/>
    <d v="2015-08-23T14:14:55"/>
    <n v="1437747295"/>
    <d v="2015-07-24T14:14:55"/>
    <b v="0"/>
    <x v="64"/>
  </r>
  <r>
    <x v="2"/>
    <s v="US"/>
    <s v="USD"/>
    <n v="1415558879"/>
    <d v="2014-11-09T18:47:59"/>
    <n v="1412963279"/>
    <d v="2014-10-10T17:47:59"/>
    <b v="0"/>
    <x v="59"/>
  </r>
  <r>
    <x v="2"/>
    <s v="US"/>
    <s v="USD"/>
    <n v="1477236559"/>
    <d v="2016-10-23T15:29:19"/>
    <n v="1474644559"/>
    <d v="2016-09-23T15:29:19"/>
    <b v="0"/>
    <x v="82"/>
  </r>
  <r>
    <x v="2"/>
    <s v="US"/>
    <s v="USD"/>
    <n v="1421404247"/>
    <d v="2015-01-16T10:30:47"/>
    <n v="1418812247"/>
    <d v="2014-12-17T10:30:47"/>
    <b v="0"/>
    <x v="80"/>
  </r>
  <r>
    <x v="2"/>
    <s v="DK"/>
    <s v="DKK"/>
    <n v="1437250456"/>
    <d v="2015-07-18T20:14:16"/>
    <n v="1434658456"/>
    <d v="2015-06-18T20:14:16"/>
    <b v="0"/>
    <x v="63"/>
  </r>
  <r>
    <x v="2"/>
    <s v="US"/>
    <s v="USD"/>
    <n v="1428940775"/>
    <d v="2015-04-13T15:59:35"/>
    <n v="1426348775"/>
    <d v="2015-03-14T15:59:35"/>
    <b v="0"/>
    <x v="60"/>
  </r>
  <r>
    <x v="2"/>
    <s v="US"/>
    <s v="USD"/>
    <n v="1484327061"/>
    <d v="2017-01-13T17:04:21"/>
    <n v="1479143061"/>
    <d v="2016-11-14T17:04:21"/>
    <b v="0"/>
    <x v="8"/>
  </r>
  <r>
    <x v="2"/>
    <s v="US"/>
    <s v="USD"/>
    <n v="1408305498"/>
    <d v="2014-08-17T19:58:18"/>
    <n v="1405713498"/>
    <d v="2014-07-18T19:58:18"/>
    <b v="0"/>
    <x v="80"/>
  </r>
  <r>
    <x v="2"/>
    <s v="IT"/>
    <s v="EUR"/>
    <n v="1477731463"/>
    <d v="2016-10-29T08:57:43"/>
    <n v="1474275463"/>
    <d v="2016-09-19T08:57:43"/>
    <b v="0"/>
    <x v="33"/>
  </r>
  <r>
    <x v="2"/>
    <s v="US"/>
    <s v="USD"/>
    <n v="1431374222"/>
    <d v="2015-05-11T19:57:02"/>
    <n v="1427486222"/>
    <d v="2015-03-27T19:57:02"/>
    <b v="0"/>
    <x v="20"/>
  </r>
  <r>
    <x v="2"/>
    <s v="SE"/>
    <s v="SEK"/>
    <n v="1467817258"/>
    <d v="2016-07-06T15:00:58"/>
    <n v="1465225258"/>
    <d v="2016-06-06T15:00:58"/>
    <b v="0"/>
    <x v="33"/>
  </r>
  <r>
    <x v="2"/>
    <s v="IT"/>
    <s v="EUR"/>
    <n v="1466323800"/>
    <d v="2016-06-19T08:10:00"/>
    <n v="1463418120"/>
    <d v="2016-05-16T17:02:00"/>
    <b v="0"/>
    <x v="223"/>
  </r>
  <r>
    <x v="2"/>
    <s v="US"/>
    <s v="USD"/>
    <n v="1421208000"/>
    <d v="2015-01-14T04:00:00"/>
    <n v="1418315852"/>
    <d v="2014-12-11T16:37:32"/>
    <b v="0"/>
    <x v="41"/>
  </r>
  <r>
    <x v="2"/>
    <s v="US"/>
    <s v="USD"/>
    <n v="1420088340"/>
    <d v="2015-01-01T04:59:00"/>
    <n v="1417410964"/>
    <d v="2014-12-01T05:16:04"/>
    <b v="0"/>
    <x v="224"/>
  </r>
  <r>
    <x v="2"/>
    <s v="US"/>
    <s v="USD"/>
    <n v="1409602217"/>
    <d v="2014-09-01T20:10:17"/>
    <n v="1405714217"/>
    <d v="2014-07-18T20:10:17"/>
    <b v="0"/>
    <x v="83"/>
  </r>
  <r>
    <x v="2"/>
    <s v="US"/>
    <s v="USD"/>
    <n v="1407811627"/>
    <d v="2014-08-12T02:47:07"/>
    <n v="1402627627"/>
    <d v="2014-06-13T02:47:07"/>
    <b v="0"/>
    <x v="84"/>
  </r>
  <r>
    <x v="2"/>
    <s v="US"/>
    <s v="USD"/>
    <n v="1420095540"/>
    <d v="2015-01-01T06:59:00"/>
    <n v="1417558804"/>
    <d v="2014-12-02T22:20:04"/>
    <b v="0"/>
    <x v="55"/>
  </r>
  <r>
    <x v="2"/>
    <s v="CA"/>
    <s v="CAD"/>
    <n v="1423333581"/>
    <d v="2015-02-07T18:26:21"/>
    <n v="1420741581"/>
    <d v="2015-01-08T18:26:21"/>
    <b v="0"/>
    <x v="54"/>
  </r>
  <r>
    <x v="2"/>
    <s v="IT"/>
    <s v="EUR"/>
    <n v="1467106895"/>
    <d v="2016-06-28T09:41:35"/>
    <n v="1463218895"/>
    <d v="2016-05-14T09:41:35"/>
    <b v="0"/>
    <x v="93"/>
  </r>
  <r>
    <x v="2"/>
    <s v="US"/>
    <s v="USD"/>
    <n v="1463821338"/>
    <d v="2016-05-21T09:02:18"/>
    <n v="1461229338"/>
    <d v="2016-04-21T09:02:18"/>
    <b v="0"/>
    <x v="57"/>
  </r>
  <r>
    <x v="2"/>
    <s v="US"/>
    <s v="USD"/>
    <n v="1472920909"/>
    <d v="2016-09-03T16:41:49"/>
    <n v="1467736909"/>
    <d v="2016-07-05T16:41:49"/>
    <b v="0"/>
    <x v="225"/>
  </r>
  <r>
    <x v="2"/>
    <s v="US"/>
    <s v="USD"/>
    <n v="1410955331"/>
    <d v="2014-09-17T12:02:11"/>
    <n v="1407931331"/>
    <d v="2014-08-13T12:02:11"/>
    <b v="0"/>
    <x v="135"/>
  </r>
  <r>
    <x v="2"/>
    <s v="US"/>
    <s v="USD"/>
    <n v="1477509604"/>
    <d v="2016-10-26T19:20:04"/>
    <n v="1474917604"/>
    <d v="2016-09-26T19:20:04"/>
    <b v="0"/>
    <x v="29"/>
  </r>
  <r>
    <x v="2"/>
    <s v="US"/>
    <s v="USD"/>
    <n v="1489512122"/>
    <d v="2017-03-14T17:22:02"/>
    <n v="1486923722"/>
    <d v="2017-02-12T18:22:02"/>
    <b v="0"/>
    <x v="80"/>
  </r>
  <r>
    <x v="2"/>
    <s v="US"/>
    <s v="USD"/>
    <n v="1477949764"/>
    <d v="2016-10-31T21:36:04"/>
    <n v="1474493764"/>
    <d v="2016-09-21T21:36:04"/>
    <b v="0"/>
    <x v="83"/>
  </r>
  <r>
    <x v="2"/>
    <s v="US"/>
    <s v="USD"/>
    <n v="1406257200"/>
    <d v="2014-07-25T03:00:00"/>
    <n v="1403176891"/>
    <d v="2014-06-19T11:21:31"/>
    <b v="0"/>
    <x v="125"/>
  </r>
  <r>
    <x v="2"/>
    <s v="US"/>
    <s v="USD"/>
    <n v="1421095672"/>
    <d v="2015-01-12T20:47:52"/>
    <n v="1417207672"/>
    <d v="2014-11-28T20:47:52"/>
    <b v="0"/>
    <x v="73"/>
  </r>
  <r>
    <x v="2"/>
    <s v="IT"/>
    <s v="EUR"/>
    <n v="1438618170"/>
    <d v="2015-08-03T16:09:30"/>
    <n v="1436026170"/>
    <d v="2015-07-04T16:09:30"/>
    <b v="0"/>
    <x v="78"/>
  </r>
  <r>
    <x v="2"/>
    <s v="MX"/>
    <s v="MXN"/>
    <n v="1486317653"/>
    <d v="2017-02-05T18:00:53"/>
    <n v="1481133653"/>
    <d v="2016-12-07T18:00:53"/>
    <b v="0"/>
    <x v="79"/>
  </r>
  <r>
    <x v="2"/>
    <s v="US"/>
    <s v="USD"/>
    <n v="1444876253"/>
    <d v="2015-10-15T02:30:53"/>
    <n v="1442284253"/>
    <d v="2015-09-15T02:30:53"/>
    <b v="0"/>
    <x v="17"/>
  </r>
  <r>
    <x v="2"/>
    <s v="US"/>
    <s v="USD"/>
    <n v="1481173140"/>
    <d v="2016-12-08T04:59:00"/>
    <n v="1478016097"/>
    <d v="2016-11-01T16:01:37"/>
    <b v="0"/>
    <x v="226"/>
  </r>
  <r>
    <x v="2"/>
    <s v="US"/>
    <s v="USD"/>
    <n v="1473400800"/>
    <d v="2016-09-09T06:00:00"/>
    <n v="1469718841"/>
    <d v="2016-07-28T15:14:01"/>
    <b v="0"/>
    <x v="69"/>
  </r>
  <r>
    <x v="2"/>
    <s v="US"/>
    <s v="USD"/>
    <n v="1435711246"/>
    <d v="2015-07-01T00:40:46"/>
    <n v="1433292046"/>
    <d v="2015-06-03T00:40:46"/>
    <b v="0"/>
    <x v="73"/>
  </r>
  <r>
    <x v="2"/>
    <s v="GB"/>
    <s v="GBP"/>
    <n v="1482397263"/>
    <d v="2016-12-22T09:01:03"/>
    <n v="1479805263"/>
    <d v="2016-11-22T09:01:03"/>
    <b v="0"/>
    <x v="227"/>
  </r>
  <r>
    <x v="2"/>
    <s v="US"/>
    <s v="USD"/>
    <n v="1430421827"/>
    <d v="2015-04-30T19:23:47"/>
    <n v="1427829827"/>
    <d v="2015-03-31T19:23:47"/>
    <b v="0"/>
    <x v="228"/>
  </r>
  <r>
    <x v="2"/>
    <s v="US"/>
    <s v="USD"/>
    <n v="1485964559"/>
    <d v="2017-02-01T15:55:59"/>
    <n v="1483372559"/>
    <d v="2017-01-02T15:55:59"/>
    <b v="0"/>
    <x v="63"/>
  </r>
  <r>
    <x v="2"/>
    <s v="US"/>
    <s v="USD"/>
    <n v="1414758620"/>
    <d v="2014-10-31T12:30:20"/>
    <n v="1412166620"/>
    <d v="2014-10-01T12:30:20"/>
    <b v="0"/>
    <x v="63"/>
  </r>
  <r>
    <x v="2"/>
    <s v="NL"/>
    <s v="EUR"/>
    <n v="1406326502"/>
    <d v="2014-07-25T22:15:02"/>
    <n v="1403734502"/>
    <d v="2014-06-25T22:15:02"/>
    <b v="0"/>
    <x v="29"/>
  </r>
  <r>
    <x v="2"/>
    <s v="DE"/>
    <s v="EUR"/>
    <n v="1454502789"/>
    <d v="2016-02-03T12:33:09"/>
    <n v="1453206789"/>
    <d v="2016-01-19T12:33:09"/>
    <b v="0"/>
    <x v="229"/>
  </r>
  <r>
    <x v="2"/>
    <s v="US"/>
    <s v="USD"/>
    <n v="1411005600"/>
    <d v="2014-09-18T02:00:00"/>
    <n v="1408141245"/>
    <d v="2014-08-15T22:20:45"/>
    <b v="0"/>
    <x v="60"/>
  </r>
  <r>
    <x v="2"/>
    <s v="US"/>
    <s v="USD"/>
    <n v="1385136000"/>
    <d v="2013-11-22T16:00:00"/>
    <n v="1381923548"/>
    <d v="2013-10-16T11:39:08"/>
    <b v="0"/>
    <x v="230"/>
  </r>
  <r>
    <x v="2"/>
    <s v="ES"/>
    <s v="EUR"/>
    <n v="1484065881"/>
    <d v="2017-01-10T16:31:21"/>
    <n v="1481473881"/>
    <d v="2016-12-11T16:31:21"/>
    <b v="0"/>
    <x v="162"/>
  </r>
  <r>
    <x v="2"/>
    <s v="GB"/>
    <s v="GBP"/>
    <n v="1406130880"/>
    <d v="2014-07-23T15:54:40"/>
    <n v="1403538880"/>
    <d v="2014-06-23T15:54:40"/>
    <b v="0"/>
    <x v="64"/>
  </r>
  <r>
    <x v="2"/>
    <s v="US"/>
    <s v="USD"/>
    <n v="1480011987"/>
    <d v="2016-11-24T18:26:27"/>
    <n v="1477416387"/>
    <d v="2016-10-25T17:26:27"/>
    <b v="0"/>
    <x v="77"/>
  </r>
  <r>
    <x v="2"/>
    <s v="US"/>
    <s v="USD"/>
    <n v="1485905520"/>
    <d v="2017-01-31T23:32:00"/>
    <n v="1481150949"/>
    <d v="2016-12-07T22:49:09"/>
    <b v="0"/>
    <x v="63"/>
  </r>
  <r>
    <x v="2"/>
    <s v="CA"/>
    <s v="CAD"/>
    <n v="1487565468"/>
    <d v="2017-02-20T04:37:48"/>
    <n v="1482381468"/>
    <d v="2016-12-22T04:37:48"/>
    <b v="0"/>
    <x v="80"/>
  </r>
  <r>
    <x v="2"/>
    <s v="NL"/>
    <s v="EUR"/>
    <n v="1484999278"/>
    <d v="2017-01-21T11:47:58"/>
    <n v="1482407278"/>
    <d v="2016-12-22T11:47:58"/>
    <b v="0"/>
    <x v="81"/>
  </r>
  <r>
    <x v="2"/>
    <s v="ES"/>
    <s v="EUR"/>
    <n v="1481740740"/>
    <d v="2016-12-14T18:39:00"/>
    <n v="1478130783"/>
    <d v="2016-11-02T23:53:03"/>
    <b v="0"/>
    <x v="78"/>
  </r>
  <r>
    <x v="2"/>
    <s v="GB"/>
    <s v="GBP"/>
    <n v="1483286127"/>
    <d v="2017-01-01T15:55:27"/>
    <n v="1479830127"/>
    <d v="2016-11-22T15:55:27"/>
    <b v="0"/>
    <x v="231"/>
  </r>
  <r>
    <x v="2"/>
    <s v="GB"/>
    <s v="GBP"/>
    <n v="1410616600"/>
    <d v="2014-09-13T13:56:40"/>
    <n v="1405432600"/>
    <d v="2014-07-15T13:56:40"/>
    <b v="0"/>
    <x v="232"/>
  </r>
  <r>
    <x v="2"/>
    <s v="US"/>
    <s v="USD"/>
    <n v="1417741159"/>
    <d v="2014-12-05T00:59:19"/>
    <n v="1415149159"/>
    <d v="2014-11-05T00:59:19"/>
    <b v="0"/>
    <x v="84"/>
  </r>
  <r>
    <x v="2"/>
    <s v="CA"/>
    <s v="CAD"/>
    <n v="1408495440"/>
    <d v="2014-08-20T00:44:00"/>
    <n v="1405640302"/>
    <d v="2014-07-17T23:38:22"/>
    <b v="0"/>
    <x v="78"/>
  </r>
  <r>
    <x v="2"/>
    <s v="NL"/>
    <s v="EUR"/>
    <n v="1481716868"/>
    <d v="2016-12-14T12:01:08"/>
    <n v="1478257268"/>
    <d v="2016-11-04T11:01:08"/>
    <b v="0"/>
    <x v="233"/>
  </r>
  <r>
    <x v="2"/>
    <s v="US"/>
    <s v="USD"/>
    <n v="1455466832"/>
    <d v="2016-02-14T16:20:32"/>
    <n v="1452874832"/>
    <d v="2016-01-15T16:20:32"/>
    <b v="0"/>
    <x v="80"/>
  </r>
  <r>
    <x v="2"/>
    <s v="IT"/>
    <s v="EUR"/>
    <n v="1465130532"/>
    <d v="2016-06-05T12:42:12"/>
    <n v="1462538532"/>
    <d v="2016-05-06T12:42:12"/>
    <b v="0"/>
    <x v="29"/>
  </r>
  <r>
    <x v="2"/>
    <s v="US"/>
    <s v="USD"/>
    <n v="1488308082"/>
    <d v="2017-02-28T18:54:42"/>
    <n v="1483124082"/>
    <d v="2016-12-30T18:54:42"/>
    <b v="0"/>
    <x v="33"/>
  </r>
  <r>
    <x v="2"/>
    <s v="US"/>
    <s v="USD"/>
    <n v="1446693040"/>
    <d v="2015-11-05T03:10:40"/>
    <n v="1443233440"/>
    <d v="2015-09-26T02:10:40"/>
    <b v="0"/>
    <x v="8"/>
  </r>
  <r>
    <x v="2"/>
    <s v="US"/>
    <s v="USD"/>
    <n v="1417392000"/>
    <d v="2014-12-01T00:00:00"/>
    <n v="1414511307"/>
    <d v="2014-10-28T15:48:27"/>
    <b v="0"/>
    <x v="38"/>
  </r>
  <r>
    <x v="2"/>
    <s v="US"/>
    <s v="USD"/>
    <n v="1409949002"/>
    <d v="2014-09-05T20:30:02"/>
    <n v="1407357002"/>
    <d v="2014-08-06T20:30:02"/>
    <b v="0"/>
    <x v="80"/>
  </r>
  <r>
    <x v="2"/>
    <s v="US"/>
    <s v="USD"/>
    <n v="1487397540"/>
    <d v="2017-02-18T05:59:00"/>
    <n v="1484684247"/>
    <d v="2017-01-17T20:17:27"/>
    <b v="0"/>
    <x v="80"/>
  </r>
  <r>
    <x v="2"/>
    <s v="US"/>
    <s v="USD"/>
    <n v="1456189076"/>
    <d v="2016-02-23T00:57:56"/>
    <n v="1454979476"/>
    <d v="2016-02-09T00:57:56"/>
    <b v="0"/>
    <x v="73"/>
  </r>
  <r>
    <x v="0"/>
    <s v="US"/>
    <s v="USD"/>
    <n v="1327851291"/>
    <d v="2012-01-29T15:34:51"/>
    <n v="1325432091"/>
    <d v="2012-01-01T15:34:51"/>
    <b v="0"/>
    <x v="14"/>
  </r>
  <r>
    <x v="0"/>
    <s v="US"/>
    <s v="USD"/>
    <n v="1406900607"/>
    <d v="2014-08-01T13:43:27"/>
    <n v="1403012607"/>
    <d v="2014-06-17T13:43:27"/>
    <b v="0"/>
    <x v="46"/>
  </r>
  <r>
    <x v="0"/>
    <s v="US"/>
    <s v="USD"/>
    <n v="1333909178"/>
    <d v="2012-04-08T18:19:38"/>
    <n v="1331320778"/>
    <d v="2012-03-09T19:19:38"/>
    <b v="0"/>
    <x v="234"/>
  </r>
  <r>
    <x v="0"/>
    <s v="US"/>
    <s v="USD"/>
    <n v="1438228740"/>
    <d v="2015-07-30T03:59:00"/>
    <n v="1435606549"/>
    <d v="2015-06-29T19:35:49"/>
    <b v="0"/>
    <x v="61"/>
  </r>
  <r>
    <x v="0"/>
    <s v="US"/>
    <s v="USD"/>
    <n v="1309447163"/>
    <d v="2011-06-30T15:19:23"/>
    <n v="1306855163"/>
    <d v="2011-05-31T15:19:23"/>
    <b v="0"/>
    <x v="235"/>
  </r>
  <r>
    <x v="0"/>
    <s v="US"/>
    <s v="USD"/>
    <n v="1450018912"/>
    <d v="2015-12-13T15:01:52"/>
    <n v="1447426912"/>
    <d v="2015-11-13T15:01:52"/>
    <b v="0"/>
    <x v="205"/>
  </r>
  <r>
    <x v="0"/>
    <s v="US"/>
    <s v="USD"/>
    <n v="1365728487"/>
    <d v="2013-04-12T01:01:27"/>
    <n v="1363136487"/>
    <d v="2013-03-13T01:01:27"/>
    <b v="0"/>
    <x v="2"/>
  </r>
  <r>
    <x v="0"/>
    <s v="US"/>
    <s v="USD"/>
    <n v="1358198400"/>
    <d v="2013-01-14T21:20:00"/>
    <n v="1354580949"/>
    <d v="2012-12-04T00:29:09"/>
    <b v="0"/>
    <x v="184"/>
  </r>
  <r>
    <x v="0"/>
    <s v="US"/>
    <s v="USD"/>
    <n v="1313957157"/>
    <d v="2011-08-21T20:05:57"/>
    <n v="1310069157"/>
    <d v="2011-07-07T20:05:57"/>
    <b v="0"/>
    <x v="208"/>
  </r>
  <r>
    <x v="0"/>
    <s v="US"/>
    <s v="USD"/>
    <n v="1348028861"/>
    <d v="2012-09-19T04:27:41"/>
    <n v="1342844861"/>
    <d v="2012-07-21T04:27:41"/>
    <b v="0"/>
    <x v="148"/>
  </r>
  <r>
    <x v="0"/>
    <s v="US"/>
    <s v="USD"/>
    <n v="1323280391"/>
    <d v="2011-12-07T17:53:11"/>
    <n v="1320688391"/>
    <d v="2011-11-07T17:53:11"/>
    <b v="0"/>
    <x v="236"/>
  </r>
  <r>
    <x v="0"/>
    <s v="US"/>
    <s v="USD"/>
    <n v="1327212000"/>
    <d v="2012-01-22T06:00:00"/>
    <n v="1322852747"/>
    <d v="2011-12-02T19:05:47"/>
    <b v="0"/>
    <x v="26"/>
  </r>
  <r>
    <x v="0"/>
    <s v="GB"/>
    <s v="GBP"/>
    <n v="1380449461"/>
    <d v="2013-09-29T10:11:01"/>
    <n v="1375265461"/>
    <d v="2013-07-31T10:11:01"/>
    <b v="0"/>
    <x v="62"/>
  </r>
  <r>
    <x v="0"/>
    <s v="GB"/>
    <s v="GBP"/>
    <n v="1387533892"/>
    <d v="2013-12-20T10:04:52"/>
    <n v="1384941892"/>
    <d v="2013-11-20T10:04:52"/>
    <b v="0"/>
    <x v="39"/>
  </r>
  <r>
    <x v="0"/>
    <s v="CA"/>
    <s v="CAD"/>
    <n v="1431147600"/>
    <d v="2015-05-09T05:00:00"/>
    <n v="1428465420"/>
    <d v="2015-04-08T03:57:00"/>
    <b v="0"/>
    <x v="7"/>
  </r>
  <r>
    <x v="0"/>
    <s v="US"/>
    <s v="USD"/>
    <n v="1417653540"/>
    <d v="2014-12-04T00:39:00"/>
    <n v="1414975346"/>
    <d v="2014-11-03T00:42:26"/>
    <b v="0"/>
    <x v="194"/>
  </r>
  <r>
    <x v="0"/>
    <s v="US"/>
    <s v="USD"/>
    <n v="1385009940"/>
    <d v="2013-11-21T04:59:00"/>
    <n v="1383327440"/>
    <d v="2013-11-01T17:37:20"/>
    <b v="0"/>
    <x v="52"/>
  </r>
  <r>
    <x v="0"/>
    <s v="US"/>
    <s v="USD"/>
    <n v="1392408000"/>
    <d v="2014-02-14T20:00:00"/>
    <n v="1390890987"/>
    <d v="2014-01-28T06:36:27"/>
    <b v="0"/>
    <x v="52"/>
  </r>
  <r>
    <x v="0"/>
    <s v="US"/>
    <s v="USD"/>
    <n v="1417409940"/>
    <d v="2014-12-01T04:59:00"/>
    <n v="1414765794"/>
    <d v="2014-10-31T14:29:54"/>
    <b v="0"/>
    <x v="14"/>
  </r>
  <r>
    <x v="0"/>
    <s v="US"/>
    <s v="USD"/>
    <n v="1407758629"/>
    <d v="2014-08-11T12:03:49"/>
    <n v="1404907429"/>
    <d v="2014-07-09T12:03:49"/>
    <b v="0"/>
    <x v="237"/>
  </r>
  <r>
    <x v="0"/>
    <s v="US"/>
    <s v="USD"/>
    <n v="1434857482"/>
    <d v="2015-06-21T03:31:22"/>
    <n v="1433647882"/>
    <d v="2015-06-07T03:31:22"/>
    <b v="0"/>
    <x v="10"/>
  </r>
  <r>
    <x v="0"/>
    <s v="US"/>
    <s v="USD"/>
    <n v="1370964806"/>
    <d v="2013-06-11T15:33:26"/>
    <n v="1367940806"/>
    <d v="2013-05-07T15:33:26"/>
    <b v="0"/>
    <x v="225"/>
  </r>
  <r>
    <x v="0"/>
    <s v="US"/>
    <s v="USD"/>
    <n v="1395435712"/>
    <d v="2014-03-21T21:01:52"/>
    <n v="1392847312"/>
    <d v="2014-02-19T22:01:52"/>
    <b v="0"/>
    <x v="23"/>
  </r>
  <r>
    <x v="0"/>
    <s v="US"/>
    <s v="USD"/>
    <n v="1334610000"/>
    <d v="2012-04-16T21:00:00"/>
    <n v="1332435685"/>
    <d v="2012-03-22T17:01:25"/>
    <b v="0"/>
    <x v="41"/>
  </r>
  <r>
    <x v="0"/>
    <s v="US"/>
    <s v="USD"/>
    <n v="1355439503"/>
    <d v="2012-12-13T22:58:23"/>
    <n v="1352847503"/>
    <d v="2012-11-13T22:58:23"/>
    <b v="0"/>
    <x v="95"/>
  </r>
  <r>
    <x v="0"/>
    <s v="US"/>
    <s v="USD"/>
    <n v="1367588645"/>
    <d v="2013-05-03T13:44:05"/>
    <n v="1364996645"/>
    <d v="2013-04-03T13:44:05"/>
    <b v="0"/>
    <x v="142"/>
  </r>
  <r>
    <x v="0"/>
    <s v="US"/>
    <s v="USD"/>
    <n v="1348372740"/>
    <d v="2012-09-23T03:59:00"/>
    <n v="1346806909"/>
    <d v="2012-09-05T01:01:49"/>
    <b v="0"/>
    <x v="174"/>
  </r>
  <r>
    <x v="0"/>
    <s v="NL"/>
    <s v="EUR"/>
    <n v="1421319240"/>
    <d v="2015-01-15T10:54:00"/>
    <n v="1418649019"/>
    <d v="2014-12-15T13:10:19"/>
    <b v="0"/>
    <x v="165"/>
  </r>
  <r>
    <x v="0"/>
    <s v="US"/>
    <s v="USD"/>
    <n v="1407701966"/>
    <d v="2014-08-10T20:19:26"/>
    <n v="1405109966"/>
    <d v="2014-07-11T20:19:26"/>
    <b v="0"/>
    <x v="34"/>
  </r>
  <r>
    <x v="0"/>
    <s v="US"/>
    <s v="USD"/>
    <n v="1485642930"/>
    <d v="2017-01-28T22:35:30"/>
    <n v="1483050930"/>
    <d v="2016-12-29T22:35:30"/>
    <b v="0"/>
    <x v="238"/>
  </r>
  <r>
    <x v="0"/>
    <s v="US"/>
    <s v="USD"/>
    <n v="1361739872"/>
    <d v="2013-02-24T21:04:32"/>
    <n v="1359147872"/>
    <d v="2013-01-25T21:04:32"/>
    <b v="0"/>
    <x v="211"/>
  </r>
  <r>
    <x v="0"/>
    <s v="US"/>
    <s v="USD"/>
    <n v="1312470475"/>
    <d v="2011-08-04T15:07:55"/>
    <n v="1308496075"/>
    <d v="2011-06-19T15:07:55"/>
    <b v="0"/>
    <x v="95"/>
  </r>
  <r>
    <x v="0"/>
    <s v="AU"/>
    <s v="AUD"/>
    <n v="1476615600"/>
    <d v="2016-10-16T11:00:00"/>
    <n v="1474884417"/>
    <d v="2016-09-26T10:06:57"/>
    <b v="0"/>
    <x v="217"/>
  </r>
  <r>
    <x v="0"/>
    <s v="US"/>
    <s v="USD"/>
    <n v="1423922991"/>
    <d v="2015-02-14T14:09:51"/>
    <n v="1421330991"/>
    <d v="2015-01-15T14:09:51"/>
    <b v="0"/>
    <x v="55"/>
  </r>
  <r>
    <x v="0"/>
    <s v="US"/>
    <s v="USD"/>
    <n v="1357408721"/>
    <d v="2013-01-05T17:58:41"/>
    <n v="1354816721"/>
    <d v="2012-12-06T17:58:41"/>
    <b v="0"/>
    <x v="72"/>
  </r>
  <r>
    <x v="0"/>
    <s v="US"/>
    <s v="USD"/>
    <n v="1369010460"/>
    <d v="2013-05-20T00:41:00"/>
    <n v="1366381877"/>
    <d v="2013-04-19T14:31:17"/>
    <b v="0"/>
    <x v="32"/>
  </r>
  <r>
    <x v="0"/>
    <s v="US"/>
    <s v="USD"/>
    <n v="1303147459"/>
    <d v="2011-04-18T17:24:19"/>
    <n v="1297880659"/>
    <d v="2011-02-16T18:24:19"/>
    <b v="0"/>
    <x v="19"/>
  </r>
  <r>
    <x v="0"/>
    <s v="US"/>
    <s v="USD"/>
    <n v="1354756714"/>
    <d v="2012-12-06T01:18:34"/>
    <n v="1353547114"/>
    <d v="2012-11-22T01:18:34"/>
    <b v="0"/>
    <x v="59"/>
  </r>
  <r>
    <x v="0"/>
    <s v="US"/>
    <s v="USD"/>
    <n v="1286568268"/>
    <d v="2010-10-08T20:04:28"/>
    <n v="1283976268"/>
    <d v="2010-09-08T20:04:28"/>
    <b v="0"/>
    <x v="10"/>
  </r>
  <r>
    <x v="0"/>
    <s v="GB"/>
    <s v="GBP"/>
    <n v="1404892539"/>
    <d v="2014-07-09T07:55:39"/>
    <n v="1401436539"/>
    <d v="2014-05-30T07:55:39"/>
    <b v="0"/>
    <x v="221"/>
  </r>
  <r>
    <x v="2"/>
    <s v="US"/>
    <s v="USD"/>
    <n v="1480188013"/>
    <d v="2016-11-26T19:20:13"/>
    <n v="1477592413"/>
    <d v="2016-10-27T18:20:13"/>
    <b v="0"/>
    <x v="78"/>
  </r>
  <r>
    <x v="2"/>
    <s v="US"/>
    <s v="USD"/>
    <n v="1391364126"/>
    <d v="2014-02-02T18:02:06"/>
    <n v="1388772126"/>
    <d v="2014-01-03T18:02:06"/>
    <b v="0"/>
    <x v="79"/>
  </r>
  <r>
    <x v="2"/>
    <s v="MX"/>
    <s v="MXN"/>
    <n v="1480831200"/>
    <d v="2016-12-04T06:00:00"/>
    <n v="1479328570"/>
    <d v="2016-11-16T20:36:10"/>
    <b v="0"/>
    <x v="78"/>
  </r>
  <r>
    <x v="2"/>
    <s v="GB"/>
    <s v="GBP"/>
    <n v="1376563408"/>
    <d v="2013-08-15T10:43:28"/>
    <n v="1373971408"/>
    <d v="2013-07-16T10:43:28"/>
    <b v="0"/>
    <x v="29"/>
  </r>
  <r>
    <x v="2"/>
    <s v="US"/>
    <s v="USD"/>
    <n v="1441858161"/>
    <d v="2015-09-10T04:09:21"/>
    <n v="1439266161"/>
    <d v="2015-08-11T04:09:21"/>
    <b v="0"/>
    <x v="78"/>
  </r>
  <r>
    <x v="2"/>
    <s v="US"/>
    <s v="USD"/>
    <n v="1413723684"/>
    <d v="2014-10-19T13:01:24"/>
    <n v="1411131684"/>
    <d v="2014-09-19T13:01:24"/>
    <b v="0"/>
    <x v="34"/>
  </r>
  <r>
    <x v="2"/>
    <s v="CA"/>
    <s v="CAD"/>
    <n v="1424112483"/>
    <d v="2015-02-16T18:48:03"/>
    <n v="1421520483"/>
    <d v="2015-01-17T18:48:03"/>
    <b v="0"/>
    <x v="78"/>
  </r>
  <r>
    <x v="2"/>
    <s v="US"/>
    <s v="USD"/>
    <n v="1432178810"/>
    <d v="2015-05-21T03:26:50"/>
    <n v="1429586810"/>
    <d v="2015-04-21T03:26:50"/>
    <b v="0"/>
    <x v="83"/>
  </r>
  <r>
    <x v="2"/>
    <s v="US"/>
    <s v="USD"/>
    <n v="1387169890"/>
    <d v="2013-12-16T04:58:10"/>
    <n v="1384577890"/>
    <d v="2013-11-16T04:58:10"/>
    <b v="0"/>
    <x v="78"/>
  </r>
  <r>
    <x v="2"/>
    <s v="US"/>
    <s v="USD"/>
    <n v="1388102094"/>
    <d v="2013-12-26T23:54:54"/>
    <n v="1385510094"/>
    <d v="2013-11-26T23:54:54"/>
    <b v="0"/>
    <x v="47"/>
  </r>
  <r>
    <x v="2"/>
    <s v="US"/>
    <s v="USD"/>
    <n v="1361750369"/>
    <d v="2013-02-24T23:59:29"/>
    <n v="1358294369"/>
    <d v="2013-01-15T23:59:29"/>
    <b v="0"/>
    <x v="78"/>
  </r>
  <r>
    <x v="2"/>
    <s v="US"/>
    <s v="USD"/>
    <n v="1454183202"/>
    <d v="2016-01-30T19:46:42"/>
    <n v="1449863202"/>
    <d v="2015-12-11T19:46:42"/>
    <b v="0"/>
    <x v="29"/>
  </r>
  <r>
    <x v="2"/>
    <s v="US"/>
    <s v="USD"/>
    <n v="1257047940"/>
    <d v="2009-11-01T03:59:00"/>
    <n v="1252718519"/>
    <d v="2009-09-12T01:21:59"/>
    <b v="0"/>
    <x v="29"/>
  </r>
  <r>
    <x v="2"/>
    <s v="GB"/>
    <s v="GBP"/>
    <n v="1431298860"/>
    <d v="2015-05-10T23:01:00"/>
    <n v="1428341985"/>
    <d v="2015-04-06T17:39:45"/>
    <b v="0"/>
    <x v="84"/>
  </r>
  <r>
    <x v="2"/>
    <s v="US"/>
    <s v="USD"/>
    <n v="1393181018"/>
    <d v="2014-02-23T18:43:38"/>
    <n v="1390589018"/>
    <d v="2014-01-24T18:43:38"/>
    <b v="0"/>
    <x v="82"/>
  </r>
  <r>
    <x v="2"/>
    <s v="US"/>
    <s v="USD"/>
    <n v="1323998795"/>
    <d v="2011-12-16T01:26:35"/>
    <n v="1321406795"/>
    <d v="2011-11-16T01:26:35"/>
    <b v="0"/>
    <x v="81"/>
  </r>
  <r>
    <x v="2"/>
    <s v="US"/>
    <s v="USD"/>
    <n v="1444539600"/>
    <d v="2015-10-11T05:00:00"/>
    <n v="1441297645"/>
    <d v="2015-09-03T16:27:25"/>
    <b v="0"/>
    <x v="7"/>
  </r>
  <r>
    <x v="2"/>
    <s v="US"/>
    <s v="USD"/>
    <n v="1375313577"/>
    <d v="2013-07-31T23:32:57"/>
    <n v="1372721577"/>
    <d v="2013-07-01T23:32:57"/>
    <b v="0"/>
    <x v="83"/>
  </r>
  <r>
    <x v="2"/>
    <s v="US"/>
    <s v="USD"/>
    <n v="1398876680"/>
    <d v="2014-04-30T16:51:20"/>
    <n v="1396284680"/>
    <d v="2014-03-31T16:51:20"/>
    <b v="0"/>
    <x v="29"/>
  </r>
  <r>
    <x v="2"/>
    <s v="US"/>
    <s v="USD"/>
    <n v="1287115200"/>
    <d v="2010-10-15T04:00:00"/>
    <n v="1284567905"/>
    <d v="2010-09-15T16:25:05"/>
    <b v="0"/>
    <x v="79"/>
  </r>
  <r>
    <x v="0"/>
    <s v="US"/>
    <s v="USD"/>
    <n v="1304439025"/>
    <d v="2011-05-03T16:10:25"/>
    <n v="1301847025"/>
    <d v="2011-04-03T16:10:25"/>
    <b v="0"/>
    <x v="74"/>
  </r>
  <r>
    <x v="0"/>
    <s v="US"/>
    <s v="USD"/>
    <n v="1370649674"/>
    <d v="2013-06-08T00:01:14"/>
    <n v="1368057674"/>
    <d v="2013-05-09T00:01:14"/>
    <b v="0"/>
    <x v="20"/>
  </r>
  <r>
    <x v="0"/>
    <s v="US"/>
    <s v="USD"/>
    <n v="1345918302"/>
    <d v="2012-08-25T18:11:42"/>
    <n v="1343326302"/>
    <d v="2012-07-26T18:11:42"/>
    <b v="0"/>
    <x v="25"/>
  </r>
  <r>
    <x v="0"/>
    <s v="US"/>
    <s v="USD"/>
    <n v="1335564000"/>
    <d v="2012-04-27T22:00:00"/>
    <n v="1332182049"/>
    <d v="2012-03-19T18:34:09"/>
    <b v="0"/>
    <x v="2"/>
  </r>
  <r>
    <x v="0"/>
    <s v="US"/>
    <s v="USD"/>
    <n v="1395023719"/>
    <d v="2014-03-17T02:35:19"/>
    <n v="1391571319"/>
    <d v="2014-02-05T03:35:19"/>
    <b v="0"/>
    <x v="73"/>
  </r>
  <r>
    <x v="0"/>
    <s v="US"/>
    <s v="USD"/>
    <n v="1362060915"/>
    <d v="2013-02-28T14:15:15"/>
    <n v="1359468915"/>
    <d v="2013-01-29T14:15:15"/>
    <b v="0"/>
    <x v="60"/>
  </r>
  <r>
    <x v="0"/>
    <s v="US"/>
    <s v="USD"/>
    <n v="1336751220"/>
    <d v="2012-05-11T15:47:00"/>
    <n v="1331774434"/>
    <d v="2012-03-15T01:20:34"/>
    <b v="0"/>
    <x v="34"/>
  </r>
  <r>
    <x v="0"/>
    <s v="US"/>
    <s v="USD"/>
    <n v="1383318226"/>
    <d v="2013-11-01T15:03:46"/>
    <n v="1380726226"/>
    <d v="2013-10-02T15:03:46"/>
    <b v="0"/>
    <x v="57"/>
  </r>
  <r>
    <x v="0"/>
    <s v="US"/>
    <s v="USD"/>
    <n v="1341633540"/>
    <d v="2012-07-07T03:59:00"/>
    <n v="1338336588"/>
    <d v="2012-05-30T00:09:48"/>
    <b v="0"/>
    <x v="69"/>
  </r>
  <r>
    <x v="0"/>
    <s v="US"/>
    <s v="USD"/>
    <n v="1358755140"/>
    <d v="2013-01-21T07:59:00"/>
    <n v="1357187280"/>
    <d v="2013-01-03T04:28:00"/>
    <b v="0"/>
    <x v="25"/>
  </r>
  <r>
    <x v="0"/>
    <s v="US"/>
    <s v="USD"/>
    <n v="1359680939"/>
    <d v="2013-02-01T01:08:59"/>
    <n v="1357088939"/>
    <d v="2013-01-02T01:08:59"/>
    <b v="0"/>
    <x v="239"/>
  </r>
  <r>
    <x v="0"/>
    <s v="US"/>
    <s v="USD"/>
    <n v="1384322340"/>
    <d v="2013-11-13T05:59:00"/>
    <n v="1381430646"/>
    <d v="2013-10-10T18:44:06"/>
    <b v="0"/>
    <x v="130"/>
  </r>
  <r>
    <x v="0"/>
    <s v="US"/>
    <s v="USD"/>
    <n v="1383861483"/>
    <d v="2013-11-07T21:58:03"/>
    <n v="1381265883"/>
    <d v="2013-10-08T20:58:03"/>
    <b v="0"/>
    <x v="65"/>
  </r>
  <r>
    <x v="0"/>
    <s v="US"/>
    <s v="USD"/>
    <n v="1372827540"/>
    <d v="2013-07-03T04:59:00"/>
    <n v="1371491244"/>
    <d v="2013-06-17T17:47:24"/>
    <b v="0"/>
    <x v="58"/>
  </r>
  <r>
    <x v="0"/>
    <s v="US"/>
    <s v="USD"/>
    <n v="1315242360"/>
    <d v="2011-09-05T17:06:00"/>
    <n v="1310438737"/>
    <d v="2011-07-12T02:45:37"/>
    <b v="0"/>
    <x v="28"/>
  </r>
  <r>
    <x v="0"/>
    <s v="US"/>
    <s v="USD"/>
    <n v="1333774740"/>
    <d v="2012-04-07T04:59:00"/>
    <n v="1330094566"/>
    <d v="2012-02-24T14:42:46"/>
    <b v="0"/>
    <x v="192"/>
  </r>
  <r>
    <x v="0"/>
    <s v="US"/>
    <s v="USD"/>
    <n v="1379279400"/>
    <d v="2013-09-15T21:10:00"/>
    <n v="1376687485"/>
    <d v="2013-08-16T21:11:25"/>
    <b v="0"/>
    <x v="240"/>
  </r>
  <r>
    <x v="0"/>
    <s v="US"/>
    <s v="USD"/>
    <n v="1335672000"/>
    <d v="2012-04-29T04:00:00"/>
    <n v="1332978688"/>
    <d v="2012-03-28T23:51:28"/>
    <b v="0"/>
    <x v="26"/>
  </r>
  <r>
    <x v="0"/>
    <s v="US"/>
    <s v="USD"/>
    <n v="1412086187"/>
    <d v="2014-09-30T14:09:47"/>
    <n v="1409494187"/>
    <d v="2014-08-31T14:09:47"/>
    <b v="0"/>
    <x v="45"/>
  </r>
  <r>
    <x v="0"/>
    <s v="US"/>
    <s v="USD"/>
    <n v="1335542446"/>
    <d v="2012-04-27T16:00:46"/>
    <n v="1332950446"/>
    <d v="2012-03-28T16:00:46"/>
    <b v="0"/>
    <x v="33"/>
  </r>
  <r>
    <x v="0"/>
    <s v="GB"/>
    <s v="GBP"/>
    <n v="1410431054"/>
    <d v="2014-09-11T10:24:14"/>
    <n v="1407839054"/>
    <d v="2014-08-12T10:24:14"/>
    <b v="0"/>
    <x v="66"/>
  </r>
  <r>
    <x v="0"/>
    <s v="US"/>
    <s v="USD"/>
    <n v="1309547120"/>
    <d v="2011-07-01T19:05:20"/>
    <n v="1306955120"/>
    <d v="2011-06-01T19:05:20"/>
    <b v="0"/>
    <x v="13"/>
  </r>
  <r>
    <x v="0"/>
    <s v="US"/>
    <s v="USD"/>
    <n v="1347854700"/>
    <d v="2012-09-17T04:05:00"/>
    <n v="1343867524"/>
    <d v="2012-08-02T00:32:04"/>
    <b v="0"/>
    <x v="11"/>
  </r>
  <r>
    <x v="0"/>
    <s v="US"/>
    <s v="USD"/>
    <n v="1306630800"/>
    <d v="2011-05-29T01:00:00"/>
    <n v="1304376478"/>
    <d v="2011-05-02T22:47:58"/>
    <b v="0"/>
    <x v="44"/>
  </r>
  <r>
    <x v="0"/>
    <s v="US"/>
    <s v="USD"/>
    <n v="1311393540"/>
    <d v="2011-07-23T03:59:00"/>
    <n v="1309919526"/>
    <d v="2011-07-06T02:32:06"/>
    <b v="0"/>
    <x v="59"/>
  </r>
  <r>
    <x v="0"/>
    <s v="US"/>
    <s v="USD"/>
    <n v="1310857200"/>
    <d v="2011-07-16T23:00:00"/>
    <n v="1306525512"/>
    <d v="2011-05-27T19:45:12"/>
    <b v="0"/>
    <x v="241"/>
  </r>
  <r>
    <x v="0"/>
    <s v="US"/>
    <s v="USD"/>
    <n v="1315413339"/>
    <d v="2011-09-07T16:35:39"/>
    <n v="1312821339"/>
    <d v="2011-08-08T16:35:39"/>
    <b v="0"/>
    <x v="26"/>
  </r>
  <r>
    <x v="0"/>
    <s v="US"/>
    <s v="USD"/>
    <n v="1488333600"/>
    <d v="2017-03-01T02:00:00"/>
    <n v="1485270311"/>
    <d v="2017-01-24T15:05:11"/>
    <b v="0"/>
    <x v="7"/>
  </r>
  <r>
    <x v="0"/>
    <s v="CA"/>
    <s v="CAD"/>
    <n v="1419224340"/>
    <d v="2014-12-22T04:59:00"/>
    <n v="1416363886"/>
    <d v="2014-11-19T02:24:46"/>
    <b v="0"/>
    <x v="68"/>
  </r>
  <r>
    <x v="0"/>
    <s v="US"/>
    <s v="USD"/>
    <n v="1390161630"/>
    <d v="2014-01-19T20:00:30"/>
    <n v="1387569630"/>
    <d v="2013-12-20T20:00:30"/>
    <b v="0"/>
    <x v="47"/>
  </r>
  <r>
    <x v="0"/>
    <s v="US"/>
    <s v="USD"/>
    <n v="1346462462"/>
    <d v="2012-09-01T01:21:02"/>
    <n v="1343870462"/>
    <d v="2012-08-02T01:21:02"/>
    <b v="0"/>
    <x v="74"/>
  </r>
  <r>
    <x v="0"/>
    <s v="US"/>
    <s v="USD"/>
    <n v="1373475120"/>
    <d v="2013-07-10T16:52:00"/>
    <n v="1371569202"/>
    <d v="2013-06-18T15:26:42"/>
    <b v="0"/>
    <x v="8"/>
  </r>
  <r>
    <x v="0"/>
    <s v="US"/>
    <s v="USD"/>
    <n v="1362146280"/>
    <d v="2013-03-01T13:58:00"/>
    <n v="1357604752"/>
    <d v="2013-01-08T00:25:52"/>
    <b v="0"/>
    <x v="51"/>
  </r>
  <r>
    <x v="0"/>
    <s v="US"/>
    <s v="USD"/>
    <n v="1342825365"/>
    <d v="2012-07-20T23:02:45"/>
    <n v="1340233365"/>
    <d v="2012-06-20T23:02:45"/>
    <b v="0"/>
    <x v="93"/>
  </r>
  <r>
    <x v="0"/>
    <s v="US"/>
    <s v="USD"/>
    <n v="1306865040"/>
    <d v="2011-05-31T18:04:00"/>
    <n v="1305568201"/>
    <d v="2011-05-16T17:50:01"/>
    <b v="0"/>
    <x v="33"/>
  </r>
  <r>
    <x v="0"/>
    <s v="US"/>
    <s v="USD"/>
    <n v="1414879303"/>
    <d v="2014-11-01T22:01:43"/>
    <n v="1412287303"/>
    <d v="2014-10-02T22:01:43"/>
    <b v="0"/>
    <x v="68"/>
  </r>
  <r>
    <x v="0"/>
    <s v="US"/>
    <s v="USD"/>
    <n v="1365489000"/>
    <d v="2013-04-09T06:30:00"/>
    <n v="1362776043"/>
    <d v="2013-03-08T20:54:03"/>
    <b v="0"/>
    <x v="242"/>
  </r>
  <r>
    <x v="0"/>
    <s v="US"/>
    <s v="USD"/>
    <n v="1331441940"/>
    <d v="2012-03-11T04:59:00"/>
    <n v="1326810211"/>
    <d v="2012-01-17T14:23:31"/>
    <b v="0"/>
    <x v="23"/>
  </r>
  <r>
    <x v="0"/>
    <s v="US"/>
    <s v="USD"/>
    <n v="1344358860"/>
    <d v="2012-08-07T17:01:00"/>
    <n v="1343682681"/>
    <d v="2012-07-30T21:11:21"/>
    <b v="0"/>
    <x v="10"/>
  </r>
  <r>
    <x v="0"/>
    <s v="US"/>
    <s v="USD"/>
    <n v="1387601040"/>
    <d v="2013-12-21T04:44:00"/>
    <n v="1386806254"/>
    <d v="2013-12-11T23:57:34"/>
    <b v="0"/>
    <x v="25"/>
  </r>
  <r>
    <x v="0"/>
    <s v="US"/>
    <s v="USD"/>
    <n v="1402290000"/>
    <d v="2014-06-09T05:00:00"/>
    <n v="1399666342"/>
    <d v="2014-05-09T20:12:22"/>
    <b v="0"/>
    <x v="44"/>
  </r>
  <r>
    <x v="0"/>
    <s v="US"/>
    <s v="USD"/>
    <n v="1430712060"/>
    <d v="2015-05-04T04:01:00"/>
    <n v="1427753265"/>
    <d v="2015-03-30T22:07:45"/>
    <b v="0"/>
    <x v="76"/>
  </r>
  <r>
    <x v="0"/>
    <s v="US"/>
    <s v="USD"/>
    <n v="1349477050"/>
    <d v="2012-10-05T22:44:10"/>
    <n v="1346885050"/>
    <d v="2012-09-05T22:44:10"/>
    <b v="0"/>
    <x v="50"/>
  </r>
  <r>
    <x v="0"/>
    <s v="US"/>
    <s v="USD"/>
    <n v="1427062852"/>
    <d v="2015-03-22T22:20:52"/>
    <n v="1424474452"/>
    <d v="2015-02-20T23:20:52"/>
    <b v="0"/>
    <x v="51"/>
  </r>
  <r>
    <x v="0"/>
    <s v="US"/>
    <s v="USD"/>
    <n v="1271573940"/>
    <d v="2010-04-18T06:59:00"/>
    <n v="1268459318"/>
    <d v="2010-03-13T05:48:38"/>
    <b v="0"/>
    <x v="241"/>
  </r>
  <r>
    <x v="0"/>
    <s v="US"/>
    <s v="USD"/>
    <n v="1351495284"/>
    <d v="2012-10-29T07:21:24"/>
    <n v="1349335284"/>
    <d v="2012-10-04T07:21:24"/>
    <b v="0"/>
    <x v="221"/>
  </r>
  <r>
    <x v="0"/>
    <s v="US"/>
    <s v="USD"/>
    <n v="1332719730"/>
    <d v="2012-03-25T23:55:30"/>
    <n v="1330908930"/>
    <d v="2012-03-05T00:55:30"/>
    <b v="0"/>
    <x v="72"/>
  </r>
  <r>
    <x v="0"/>
    <s v="US"/>
    <s v="USD"/>
    <n v="1329248940"/>
    <d v="2012-02-14T19:49:00"/>
    <n v="1326972107"/>
    <d v="2012-01-19T11:21:47"/>
    <b v="0"/>
    <x v="202"/>
  </r>
  <r>
    <x v="0"/>
    <s v="US"/>
    <s v="USD"/>
    <n v="1340641440"/>
    <d v="2012-06-25T16:24:00"/>
    <n v="1339549982"/>
    <d v="2012-06-13T01:13:02"/>
    <b v="0"/>
    <x v="44"/>
  </r>
  <r>
    <x v="0"/>
    <s v="GB"/>
    <s v="GBP"/>
    <n v="1468437240"/>
    <d v="2016-07-13T19:14:00"/>
    <n v="1463253240"/>
    <d v="2016-05-14T19:14:00"/>
    <b v="0"/>
    <x v="38"/>
  </r>
  <r>
    <x v="0"/>
    <s v="US"/>
    <s v="USD"/>
    <n v="1363952225"/>
    <d v="2013-03-22T11:37:05"/>
    <n v="1361363825"/>
    <d v="2013-02-20T12:37:05"/>
    <b v="0"/>
    <x v="58"/>
  </r>
  <r>
    <x v="0"/>
    <s v="US"/>
    <s v="USD"/>
    <n v="1335540694"/>
    <d v="2012-04-27T15:31:34"/>
    <n v="1332948694"/>
    <d v="2012-03-28T15:31:34"/>
    <b v="0"/>
    <x v="9"/>
  </r>
  <r>
    <x v="0"/>
    <s v="US"/>
    <s v="USD"/>
    <n v="1327133580"/>
    <d v="2012-01-21T08:13:00"/>
    <n v="1321978335"/>
    <d v="2011-11-22T16:12:15"/>
    <b v="0"/>
    <x v="243"/>
  </r>
  <r>
    <x v="0"/>
    <s v="US"/>
    <s v="USD"/>
    <n v="1397941475"/>
    <d v="2014-04-19T21:04:35"/>
    <n v="1395349475"/>
    <d v="2014-03-20T21:04:35"/>
    <b v="0"/>
    <x v="14"/>
  </r>
  <r>
    <x v="0"/>
    <s v="US"/>
    <s v="USD"/>
    <n v="1372651140"/>
    <d v="2013-07-01T03:59:00"/>
    <n v="1369770292"/>
    <d v="2013-05-28T19:44:52"/>
    <b v="0"/>
    <x v="11"/>
  </r>
  <r>
    <x v="0"/>
    <s v="US"/>
    <s v="USD"/>
    <n v="1337396400"/>
    <d v="2012-05-19T03:00:00"/>
    <n v="1333709958"/>
    <d v="2012-04-06T10:59:18"/>
    <b v="0"/>
    <x v="244"/>
  </r>
  <r>
    <x v="0"/>
    <s v="US"/>
    <s v="USD"/>
    <n v="1381108918"/>
    <d v="2013-10-07T01:21:58"/>
    <n v="1378516918"/>
    <d v="2013-09-07T01:21:58"/>
    <b v="0"/>
    <x v="67"/>
  </r>
  <r>
    <x v="0"/>
    <s v="US"/>
    <s v="USD"/>
    <n v="1398988662"/>
    <d v="2014-05-01T23:57:42"/>
    <n v="1396396662"/>
    <d v="2014-04-01T23:57:42"/>
    <b v="0"/>
    <x v="95"/>
  </r>
  <r>
    <x v="0"/>
    <s v="US"/>
    <s v="USD"/>
    <n v="1326835985"/>
    <d v="2012-01-17T21:33:05"/>
    <n v="1324243985"/>
    <d v="2011-12-18T21:33:05"/>
    <b v="0"/>
    <x v="42"/>
  </r>
  <r>
    <x v="0"/>
    <s v="US"/>
    <s v="USD"/>
    <n v="1348337956"/>
    <d v="2012-09-22T18:19:16"/>
    <n v="1345745956"/>
    <d v="2012-08-23T18:19:16"/>
    <b v="0"/>
    <x v="93"/>
  </r>
  <r>
    <x v="0"/>
    <s v="US"/>
    <s v="USD"/>
    <n v="1474694787"/>
    <d v="2016-09-24T05:26:27"/>
    <n v="1472102787"/>
    <d v="2016-08-25T05:26:27"/>
    <b v="0"/>
    <x v="245"/>
  </r>
  <r>
    <x v="0"/>
    <s v="US"/>
    <s v="USD"/>
    <n v="1415653663"/>
    <d v="2014-11-10T21:07:43"/>
    <n v="1413058063"/>
    <d v="2014-10-11T20:07:43"/>
    <b v="1"/>
    <x v="225"/>
  </r>
  <r>
    <x v="0"/>
    <s v="CA"/>
    <s v="CAD"/>
    <n v="1381723140"/>
    <d v="2013-10-14T03:59:00"/>
    <n v="1378735983"/>
    <d v="2013-09-09T14:13:03"/>
    <b v="1"/>
    <x v="70"/>
  </r>
  <r>
    <x v="0"/>
    <s v="US"/>
    <s v="USD"/>
    <n v="1481184000"/>
    <d v="2016-12-08T08:00:00"/>
    <n v="1479708680"/>
    <d v="2016-11-21T06:11:20"/>
    <b v="0"/>
    <x v="246"/>
  </r>
  <r>
    <x v="0"/>
    <s v="US"/>
    <s v="USD"/>
    <n v="1414817940"/>
    <d v="2014-11-01T04:59:00"/>
    <n v="1411489552"/>
    <d v="2014-09-23T16:25:52"/>
    <b v="1"/>
    <x v="180"/>
  </r>
  <r>
    <x v="0"/>
    <s v="US"/>
    <s v="USD"/>
    <n v="1473047940"/>
    <d v="2016-09-05T03:59:00"/>
    <n v="1469595396"/>
    <d v="2016-07-27T04:56:36"/>
    <b v="0"/>
    <x v="247"/>
  </r>
  <r>
    <x v="0"/>
    <s v="GB"/>
    <s v="GBP"/>
    <n v="1394460000"/>
    <d v="2014-03-10T14:00:00"/>
    <n v="1393233855"/>
    <d v="2014-02-24T09:24:15"/>
    <b v="0"/>
    <x v="5"/>
  </r>
  <r>
    <x v="0"/>
    <s v="US"/>
    <s v="USD"/>
    <n v="1436555376"/>
    <d v="2015-07-10T19:09:36"/>
    <n v="1433963376"/>
    <d v="2015-06-10T19:09:36"/>
    <b v="0"/>
    <x v="29"/>
  </r>
  <r>
    <x v="0"/>
    <s v="US"/>
    <s v="USD"/>
    <n v="1429038033"/>
    <d v="2015-04-14T19:00:33"/>
    <n v="1426446033"/>
    <d v="2015-03-15T19:00:33"/>
    <b v="0"/>
    <x v="38"/>
  </r>
  <r>
    <x v="0"/>
    <s v="US"/>
    <s v="USD"/>
    <n v="1426473264"/>
    <d v="2015-03-16T02:34:24"/>
    <n v="1424057664"/>
    <d v="2015-02-16T03:34:24"/>
    <b v="0"/>
    <x v="248"/>
  </r>
  <r>
    <x v="0"/>
    <s v="US"/>
    <s v="USD"/>
    <n v="1461560340"/>
    <d v="2016-04-25T04:59:00"/>
    <n v="1458762717"/>
    <d v="2016-03-23T19:51:57"/>
    <b v="0"/>
    <x v="182"/>
  </r>
  <r>
    <x v="0"/>
    <s v="FR"/>
    <s v="EUR"/>
    <n v="1469994300"/>
    <d v="2016-07-31T19:45:00"/>
    <n v="1464815253"/>
    <d v="2016-06-01T21:07:33"/>
    <b v="0"/>
    <x v="16"/>
  </r>
  <r>
    <x v="0"/>
    <s v="US"/>
    <s v="USD"/>
    <n v="1477342800"/>
    <d v="2016-10-24T21:00:00"/>
    <n v="1476386395"/>
    <d v="2016-10-13T19:19:55"/>
    <b v="0"/>
    <x v="95"/>
  </r>
  <r>
    <x v="0"/>
    <s v="US"/>
    <s v="USD"/>
    <n v="1424116709"/>
    <d v="2015-02-16T19:58:29"/>
    <n v="1421524709"/>
    <d v="2015-01-17T19:58:29"/>
    <b v="0"/>
    <x v="73"/>
  </r>
  <r>
    <x v="0"/>
    <s v="US"/>
    <s v="USD"/>
    <n v="1482901546"/>
    <d v="2016-12-28T05:05:46"/>
    <n v="1480309546"/>
    <d v="2016-11-28T05:05:46"/>
    <b v="0"/>
    <x v="249"/>
  </r>
  <r>
    <x v="0"/>
    <s v="US"/>
    <s v="USD"/>
    <n v="1469329217"/>
    <d v="2016-07-24T03:00:17"/>
    <n v="1466737217"/>
    <d v="2016-06-24T03:00:17"/>
    <b v="0"/>
    <x v="5"/>
  </r>
  <r>
    <x v="0"/>
    <s v="DE"/>
    <s v="EUR"/>
    <n v="1477422000"/>
    <d v="2016-10-25T19:00:00"/>
    <n v="1472282956"/>
    <d v="2016-08-27T07:29:16"/>
    <b v="0"/>
    <x v="33"/>
  </r>
  <r>
    <x v="0"/>
    <s v="ES"/>
    <s v="EUR"/>
    <n v="1448463431"/>
    <d v="2015-11-25T14:57:11"/>
    <n v="1444831031"/>
    <d v="2015-10-14T13:57:11"/>
    <b v="0"/>
    <x v="54"/>
  </r>
  <r>
    <x v="0"/>
    <s v="GB"/>
    <s v="GBP"/>
    <n v="1429138740"/>
    <d v="2015-04-15T22:59:00"/>
    <n v="1426528418"/>
    <d v="2015-03-16T17:53:38"/>
    <b v="0"/>
    <x v="88"/>
  </r>
  <r>
    <x v="0"/>
    <s v="US"/>
    <s v="USD"/>
    <n v="1433376000"/>
    <d v="2015-06-04T00:00:00"/>
    <n v="1430768468"/>
    <d v="2015-05-04T19:41:08"/>
    <b v="0"/>
    <x v="15"/>
  </r>
  <r>
    <x v="2"/>
    <s v="US"/>
    <s v="USD"/>
    <n v="1385123713"/>
    <d v="2013-11-22T12:35:13"/>
    <n v="1382528113"/>
    <d v="2013-10-23T11:35:13"/>
    <b v="0"/>
    <x v="53"/>
  </r>
  <r>
    <x v="2"/>
    <s v="US"/>
    <s v="USD"/>
    <n v="1474067404"/>
    <d v="2016-09-16T23:10:04"/>
    <n v="1471475404"/>
    <d v="2016-08-17T23:10:04"/>
    <b v="0"/>
    <x v="84"/>
  </r>
  <r>
    <x v="2"/>
    <s v="GB"/>
    <s v="GBP"/>
    <n v="1384179548"/>
    <d v="2013-11-11T14:19:08"/>
    <n v="1381583948"/>
    <d v="2013-10-12T13:19:08"/>
    <b v="0"/>
    <x v="80"/>
  </r>
  <r>
    <x v="2"/>
    <s v="US"/>
    <s v="USD"/>
    <n v="1329014966"/>
    <d v="2012-02-12T02:49:26"/>
    <n v="1326422966"/>
    <d v="2012-01-13T02:49:26"/>
    <b v="0"/>
    <x v="81"/>
  </r>
  <r>
    <x v="2"/>
    <s v="US"/>
    <s v="USD"/>
    <n v="1381917540"/>
    <d v="2013-10-16T09:59:00"/>
    <n v="1379990038"/>
    <d v="2013-09-24T02:33:58"/>
    <b v="0"/>
    <x v="1"/>
  </r>
  <r>
    <x v="2"/>
    <s v="US"/>
    <s v="USD"/>
    <n v="1358361197"/>
    <d v="2013-01-16T18:33:17"/>
    <n v="1353177197"/>
    <d v="2012-11-17T18:33:17"/>
    <b v="0"/>
    <x v="84"/>
  </r>
  <r>
    <x v="2"/>
    <s v="US"/>
    <s v="USD"/>
    <n v="1425136200"/>
    <d v="2015-02-28T15:10:00"/>
    <n v="1421853518"/>
    <d v="2015-01-21T15:18:38"/>
    <b v="0"/>
    <x v="202"/>
  </r>
  <r>
    <x v="2"/>
    <s v="US"/>
    <s v="USD"/>
    <n v="1259643540"/>
    <d v="2009-12-01T04:59:00"/>
    <n v="1254450706"/>
    <d v="2009-10-02T02:31:46"/>
    <b v="0"/>
    <x v="202"/>
  </r>
  <r>
    <x v="2"/>
    <s v="US"/>
    <s v="USD"/>
    <n v="1389055198"/>
    <d v="2014-01-07T00:39:58"/>
    <n v="1386463198"/>
    <d v="2013-12-08T00:39:58"/>
    <b v="0"/>
    <x v="29"/>
  </r>
  <r>
    <x v="2"/>
    <s v="US"/>
    <s v="USD"/>
    <n v="1365448657"/>
    <d v="2013-04-08T19:17:37"/>
    <n v="1362860257"/>
    <d v="2013-03-09T20:17:37"/>
    <b v="0"/>
    <x v="83"/>
  </r>
  <r>
    <x v="2"/>
    <s v="GB"/>
    <s v="GBP"/>
    <n v="1377995523"/>
    <d v="2013-09-01T00:32:03"/>
    <n v="1375403523"/>
    <d v="2013-08-02T00:32:03"/>
    <b v="0"/>
    <x v="81"/>
  </r>
  <r>
    <x v="2"/>
    <s v="US"/>
    <s v="USD"/>
    <n v="1385735295"/>
    <d v="2013-11-29T14:28:15"/>
    <n v="1383139695"/>
    <d v="2013-10-30T13:28:15"/>
    <b v="0"/>
    <x v="8"/>
  </r>
  <r>
    <x v="2"/>
    <s v="US"/>
    <s v="USD"/>
    <n v="1299786527"/>
    <d v="2011-03-10T19:48:47"/>
    <n v="1295898527"/>
    <d v="2011-01-24T19:48:47"/>
    <b v="0"/>
    <x v="84"/>
  </r>
  <r>
    <x v="2"/>
    <s v="US"/>
    <s v="USD"/>
    <n v="1352610040"/>
    <d v="2012-11-11T05:00:40"/>
    <n v="1349150440"/>
    <d v="2012-10-02T04:00:40"/>
    <b v="0"/>
    <x v="81"/>
  </r>
  <r>
    <x v="2"/>
    <s v="US"/>
    <s v="USD"/>
    <n v="1367676034"/>
    <d v="2013-05-04T14:00:34"/>
    <n v="1365084034"/>
    <d v="2013-04-04T14:00:34"/>
    <b v="0"/>
    <x v="64"/>
  </r>
  <r>
    <x v="2"/>
    <s v="US"/>
    <s v="USD"/>
    <n v="1442856131"/>
    <d v="2015-09-21T17:22:11"/>
    <n v="1441128131"/>
    <d v="2015-09-01T17:22:11"/>
    <b v="0"/>
    <x v="78"/>
  </r>
  <r>
    <x v="2"/>
    <s v="GB"/>
    <s v="GBP"/>
    <n v="1359978927"/>
    <d v="2013-02-04T11:55:27"/>
    <n v="1357127727"/>
    <d v="2013-01-02T11:55:27"/>
    <b v="0"/>
    <x v="43"/>
  </r>
  <r>
    <x v="2"/>
    <s v="US"/>
    <s v="USD"/>
    <n v="1387479360"/>
    <d v="2013-12-19T18:56:00"/>
    <n v="1384887360"/>
    <d v="2013-11-19T18:56:00"/>
    <b v="0"/>
    <x v="60"/>
  </r>
  <r>
    <x v="2"/>
    <s v="US"/>
    <s v="USD"/>
    <n v="1293082524"/>
    <d v="2010-12-23T05:35:24"/>
    <n v="1290490524"/>
    <d v="2010-11-23T05:35:24"/>
    <b v="0"/>
    <x v="84"/>
  </r>
  <r>
    <x v="2"/>
    <s v="US"/>
    <s v="USD"/>
    <n v="1338321305"/>
    <d v="2012-05-29T19:55:05"/>
    <n v="1336506905"/>
    <d v="2012-05-08T19:55:05"/>
    <b v="0"/>
    <x v="209"/>
  </r>
  <r>
    <x v="2"/>
    <s v="US"/>
    <s v="USD"/>
    <n v="1351582938"/>
    <d v="2012-10-30T07:42:18"/>
    <n v="1348731738"/>
    <d v="2012-09-27T07:42:18"/>
    <b v="0"/>
    <x v="22"/>
  </r>
  <r>
    <x v="2"/>
    <s v="US"/>
    <s v="USD"/>
    <n v="1326520886"/>
    <d v="2012-01-14T06:01:26"/>
    <n v="1322632886"/>
    <d v="2011-11-30T06:01:26"/>
    <b v="0"/>
    <x v="29"/>
  </r>
  <r>
    <x v="2"/>
    <s v="US"/>
    <s v="USD"/>
    <n v="1315341550"/>
    <d v="2011-09-06T20:39:10"/>
    <n v="1312490350"/>
    <d v="2011-08-04T20:39:10"/>
    <b v="0"/>
    <x v="25"/>
  </r>
  <r>
    <x v="2"/>
    <s v="US"/>
    <s v="USD"/>
    <n v="1456957635"/>
    <d v="2016-03-02T22:27:15"/>
    <n v="1451773635"/>
    <d v="2016-01-02T22:27:15"/>
    <b v="0"/>
    <x v="54"/>
  </r>
  <r>
    <x v="2"/>
    <s v="US"/>
    <s v="USD"/>
    <n v="1336789860"/>
    <d v="2012-05-12T02:31:00"/>
    <n v="1331666146"/>
    <d v="2012-03-13T19:15:46"/>
    <b v="0"/>
    <x v="84"/>
  </r>
  <r>
    <x v="2"/>
    <s v="US"/>
    <s v="USD"/>
    <n v="1483137311"/>
    <d v="2016-12-30T22:35:11"/>
    <n v="1481322911"/>
    <d v="2016-12-09T22:35:11"/>
    <b v="0"/>
    <x v="64"/>
  </r>
  <r>
    <x v="2"/>
    <s v="US"/>
    <s v="USD"/>
    <n v="1473972813"/>
    <d v="2016-09-15T20:53:33"/>
    <n v="1471812813"/>
    <d v="2016-08-21T20:53:33"/>
    <b v="0"/>
    <x v="63"/>
  </r>
  <r>
    <x v="2"/>
    <s v="US"/>
    <s v="USD"/>
    <n v="1338159655"/>
    <d v="2012-05-27T23:00:55"/>
    <n v="1335567655"/>
    <d v="2012-04-27T23:00:55"/>
    <b v="0"/>
    <x v="78"/>
  </r>
  <r>
    <x v="2"/>
    <s v="US"/>
    <s v="USD"/>
    <n v="1314856800"/>
    <d v="2011-09-01T06:00:00"/>
    <n v="1311789885"/>
    <d v="2011-07-27T18:04:45"/>
    <b v="0"/>
    <x v="80"/>
  </r>
  <r>
    <x v="2"/>
    <s v="US"/>
    <s v="USD"/>
    <n v="1412534943"/>
    <d v="2014-10-05T18:49:03"/>
    <n v="1409942943"/>
    <d v="2014-09-05T18:49:03"/>
    <b v="0"/>
    <x v="58"/>
  </r>
  <r>
    <x v="2"/>
    <s v="US"/>
    <s v="USD"/>
    <n v="1385055979"/>
    <d v="2013-11-21T17:46:19"/>
    <n v="1382460379"/>
    <d v="2013-10-22T16:46:19"/>
    <b v="0"/>
    <x v="80"/>
  </r>
  <r>
    <x v="2"/>
    <s v="US"/>
    <s v="USD"/>
    <n v="1408581930"/>
    <d v="2014-08-21T00:45:30"/>
    <n v="1405989930"/>
    <d v="2014-07-22T00:45:30"/>
    <b v="0"/>
    <x v="82"/>
  </r>
  <r>
    <x v="2"/>
    <s v="US"/>
    <s v="USD"/>
    <n v="1280635200"/>
    <d v="2010-08-01T04:00:00"/>
    <n v="1273121283"/>
    <d v="2010-05-06T04:48:03"/>
    <b v="0"/>
    <x v="57"/>
  </r>
  <r>
    <x v="2"/>
    <s v="US"/>
    <s v="USD"/>
    <n v="1427920363"/>
    <d v="2015-04-01T20:32:43"/>
    <n v="1425331963"/>
    <d v="2015-03-02T21:32:43"/>
    <b v="0"/>
    <x v="81"/>
  </r>
  <r>
    <x v="2"/>
    <s v="US"/>
    <s v="USD"/>
    <n v="1465169610"/>
    <d v="2016-06-05T23:33:30"/>
    <n v="1462577610"/>
    <d v="2016-05-06T23:33:30"/>
    <b v="0"/>
    <x v="28"/>
  </r>
  <r>
    <x v="2"/>
    <s v="US"/>
    <s v="USD"/>
    <n v="1287975829"/>
    <d v="2010-10-25T03:03:49"/>
    <n v="1284087829"/>
    <d v="2010-09-10T03:03:49"/>
    <b v="0"/>
    <x v="63"/>
  </r>
  <r>
    <x v="2"/>
    <s v="US"/>
    <s v="USD"/>
    <n v="1440734400"/>
    <d v="2015-08-28T04:00:00"/>
    <n v="1438549026"/>
    <d v="2015-08-02T20:57:06"/>
    <b v="0"/>
    <x v="250"/>
  </r>
  <r>
    <x v="2"/>
    <s v="US"/>
    <s v="USD"/>
    <n v="1354123908"/>
    <d v="2012-11-28T17:31:48"/>
    <n v="1351528308"/>
    <d v="2012-10-29T16:31:48"/>
    <b v="0"/>
    <x v="78"/>
  </r>
  <r>
    <x v="2"/>
    <s v="US"/>
    <s v="USD"/>
    <n v="1326651110"/>
    <d v="2012-01-15T18:11:50"/>
    <n v="1322763110"/>
    <d v="2011-12-01T18:11:50"/>
    <b v="0"/>
    <x v="84"/>
  </r>
  <r>
    <x v="2"/>
    <s v="US"/>
    <s v="USD"/>
    <n v="1306549362"/>
    <d v="2011-05-28T02:22:42"/>
    <n v="1302661362"/>
    <d v="2011-04-13T02:22:42"/>
    <b v="0"/>
    <x v="22"/>
  </r>
  <r>
    <x v="2"/>
    <s v="US"/>
    <s v="USD"/>
    <n v="1459365802"/>
    <d v="2016-03-30T19:23:22"/>
    <n v="1456777402"/>
    <d v="2016-02-29T20:23:22"/>
    <b v="0"/>
    <x v="84"/>
  </r>
  <r>
    <x v="2"/>
    <s v="US"/>
    <s v="USD"/>
    <n v="1276024260"/>
    <d v="2010-06-08T19:11:00"/>
    <n v="1272050914"/>
    <d v="2010-04-23T19:28:34"/>
    <b v="0"/>
    <x v="78"/>
  </r>
  <r>
    <x v="2"/>
    <s v="US"/>
    <s v="USD"/>
    <n v="1409412600"/>
    <d v="2014-08-30T15:30:00"/>
    <n v="1404947422"/>
    <d v="2014-07-09T23:10:22"/>
    <b v="0"/>
    <x v="83"/>
  </r>
  <r>
    <x v="2"/>
    <s v="US"/>
    <s v="USD"/>
    <n v="1348367100"/>
    <d v="2012-09-23T02:25:00"/>
    <n v="1346180780"/>
    <d v="2012-08-28T19:06:20"/>
    <b v="0"/>
    <x v="80"/>
  </r>
  <r>
    <x v="2"/>
    <s v="US"/>
    <s v="USD"/>
    <n v="1451786137"/>
    <d v="2016-01-03T01:55:37"/>
    <n v="1449194137"/>
    <d v="2015-12-04T01:55:37"/>
    <b v="0"/>
    <x v="83"/>
  </r>
  <r>
    <x v="2"/>
    <s v="US"/>
    <s v="USD"/>
    <n v="1295847926"/>
    <d v="2011-01-24T05:45:26"/>
    <n v="1290663926"/>
    <d v="2010-11-25T05:45:26"/>
    <b v="0"/>
    <x v="79"/>
  </r>
  <r>
    <x v="2"/>
    <s v="US"/>
    <s v="USD"/>
    <n v="1394681590"/>
    <d v="2014-03-13T03:33:10"/>
    <n v="1392093190"/>
    <d v="2014-02-11T04:33:10"/>
    <b v="0"/>
    <x v="78"/>
  </r>
  <r>
    <x v="2"/>
    <s v="US"/>
    <s v="USD"/>
    <n v="1315715823"/>
    <d v="2011-09-11T04:37:03"/>
    <n v="1313123823"/>
    <d v="2011-08-12T04:37:03"/>
    <b v="0"/>
    <x v="78"/>
  </r>
  <r>
    <x v="2"/>
    <s v="US"/>
    <s v="USD"/>
    <n v="1280206740"/>
    <d v="2010-07-27T04:59:00"/>
    <n v="1276283655"/>
    <d v="2010-06-11T19:14:15"/>
    <b v="0"/>
    <x v="78"/>
  </r>
  <r>
    <x v="2"/>
    <s v="US"/>
    <s v="USD"/>
    <n v="1343016000"/>
    <d v="2012-07-23T04:00:00"/>
    <n v="1340296440"/>
    <d v="2012-06-21T16:34:00"/>
    <b v="0"/>
    <x v="22"/>
  </r>
  <r>
    <x v="2"/>
    <s v="GB"/>
    <s v="GBP"/>
    <n v="1488546319"/>
    <d v="2017-03-03T13:05:19"/>
    <n v="1483362319"/>
    <d v="2017-01-02T13:05:19"/>
    <b v="0"/>
    <x v="81"/>
  </r>
  <r>
    <x v="2"/>
    <s v="US"/>
    <s v="USD"/>
    <n v="1390522045"/>
    <d v="2014-01-24T00:07:25"/>
    <n v="1388707645"/>
    <d v="2014-01-03T00:07:25"/>
    <b v="0"/>
    <x v="78"/>
  </r>
  <r>
    <x v="2"/>
    <s v="US"/>
    <s v="USD"/>
    <n v="1355197047"/>
    <d v="2012-12-11T03:37:27"/>
    <n v="1350009447"/>
    <d v="2012-10-12T02:37:27"/>
    <b v="0"/>
    <x v="84"/>
  </r>
  <r>
    <x v="2"/>
    <s v="US"/>
    <s v="USD"/>
    <n v="1336188019"/>
    <d v="2012-05-05T03:20:19"/>
    <n v="1333596019"/>
    <d v="2012-04-05T03:20:19"/>
    <b v="0"/>
    <x v="54"/>
  </r>
  <r>
    <x v="2"/>
    <s v="US"/>
    <s v="USD"/>
    <n v="1345918747"/>
    <d v="2012-08-25T18:19:07"/>
    <n v="1343326747"/>
    <d v="2012-07-26T18:19:07"/>
    <b v="0"/>
    <x v="78"/>
  </r>
  <r>
    <x v="2"/>
    <s v="US"/>
    <s v="USD"/>
    <n v="1330577940"/>
    <d v="2012-03-01T04:59:00"/>
    <n v="1327853914"/>
    <d v="2012-01-29T16:18:34"/>
    <b v="0"/>
    <x v="82"/>
  </r>
  <r>
    <x v="2"/>
    <s v="US"/>
    <s v="USD"/>
    <n v="1287723600"/>
    <d v="2010-10-22T05:00:00"/>
    <n v="1284409734"/>
    <d v="2010-09-13T20:28:54"/>
    <b v="0"/>
    <x v="78"/>
  </r>
  <r>
    <x v="2"/>
    <s v="US"/>
    <s v="USD"/>
    <n v="1405305000"/>
    <d v="2014-07-14T02:30:00"/>
    <n v="1402612730"/>
    <d v="2014-06-12T22:38:50"/>
    <b v="0"/>
    <x v="29"/>
  </r>
  <r>
    <x v="2"/>
    <s v="GB"/>
    <s v="GBP"/>
    <n v="1417474761"/>
    <d v="2014-12-01T22:59:21"/>
    <n v="1414879161"/>
    <d v="2014-11-01T21:59:21"/>
    <b v="0"/>
    <x v="73"/>
  </r>
  <r>
    <x v="2"/>
    <s v="US"/>
    <s v="USD"/>
    <n v="1355930645"/>
    <d v="2012-12-19T15:24:05"/>
    <n v="1352906645"/>
    <d v="2012-11-14T15:24:05"/>
    <b v="0"/>
    <x v="29"/>
  </r>
  <r>
    <x v="2"/>
    <s v="US"/>
    <s v="USD"/>
    <n v="1384448822"/>
    <d v="2013-11-14T17:07:02"/>
    <n v="1381853222"/>
    <d v="2013-10-15T16:07:02"/>
    <b v="0"/>
    <x v="78"/>
  </r>
  <r>
    <x v="2"/>
    <s v="US"/>
    <s v="USD"/>
    <n v="1323666376"/>
    <d v="2011-12-12T05:06:16"/>
    <n v="1320033976"/>
    <d v="2011-10-31T04:06:16"/>
    <b v="0"/>
    <x v="9"/>
  </r>
  <r>
    <x v="2"/>
    <s v="US"/>
    <s v="USD"/>
    <n v="1412167393"/>
    <d v="2014-10-01T12:43:13"/>
    <n v="1409143393"/>
    <d v="2014-08-27T12:43:13"/>
    <b v="0"/>
    <x v="209"/>
  </r>
  <r>
    <x v="2"/>
    <s v="US"/>
    <s v="USD"/>
    <n v="1416614523"/>
    <d v="2014-11-22T00:02:03"/>
    <n v="1414018923"/>
    <d v="2014-10-22T23:02:03"/>
    <b v="0"/>
    <x v="79"/>
  </r>
  <r>
    <x v="2"/>
    <s v="US"/>
    <s v="USD"/>
    <n v="1360795069"/>
    <d v="2013-02-13T22:37:49"/>
    <n v="1358203069"/>
    <d v="2013-01-14T22:37:49"/>
    <b v="0"/>
    <x v="41"/>
  </r>
  <r>
    <x v="2"/>
    <s v="US"/>
    <s v="USD"/>
    <n v="1385590111"/>
    <d v="2013-11-27T22:08:31"/>
    <n v="1382994511"/>
    <d v="2013-10-28T21:08:31"/>
    <b v="0"/>
    <x v="81"/>
  </r>
  <r>
    <x v="2"/>
    <s v="US"/>
    <s v="USD"/>
    <n v="1278628800"/>
    <d v="2010-07-08T22:40:00"/>
    <n v="1276043330"/>
    <d v="2010-06-09T00:28:50"/>
    <b v="0"/>
    <x v="78"/>
  </r>
  <r>
    <x v="2"/>
    <s v="US"/>
    <s v="USD"/>
    <n v="1337024695"/>
    <d v="2012-05-14T19:44:55"/>
    <n v="1334432695"/>
    <d v="2012-04-14T19:44:55"/>
    <b v="0"/>
    <x v="78"/>
  </r>
  <r>
    <x v="2"/>
    <s v="US"/>
    <s v="USD"/>
    <n v="1353196800"/>
    <d v="2012-11-18T00:00:00"/>
    <n v="1348864913"/>
    <d v="2012-09-28T20:41:53"/>
    <b v="0"/>
    <x v="33"/>
  </r>
  <r>
    <x v="2"/>
    <s v="US"/>
    <s v="USD"/>
    <n v="1333946569"/>
    <d v="2012-04-09T04:42:49"/>
    <n v="1331358169"/>
    <d v="2012-03-10T05:42:49"/>
    <b v="0"/>
    <x v="78"/>
  </r>
  <r>
    <x v="2"/>
    <s v="US"/>
    <s v="USD"/>
    <n v="1277501520"/>
    <d v="2010-06-25T21:32:00"/>
    <n v="1273874306"/>
    <d v="2010-05-14T21:58:26"/>
    <b v="0"/>
    <x v="81"/>
  </r>
  <r>
    <x v="2"/>
    <s v="GB"/>
    <s v="GBP"/>
    <n v="1395007200"/>
    <d v="2014-03-16T22:00:00"/>
    <n v="1392021502"/>
    <d v="2014-02-10T08:38:22"/>
    <b v="0"/>
    <x v="63"/>
  </r>
  <r>
    <x v="2"/>
    <s v="US"/>
    <s v="USD"/>
    <n v="1363990545"/>
    <d v="2013-03-22T22:15:45"/>
    <n v="1360106145"/>
    <d v="2013-02-05T23:15:45"/>
    <b v="0"/>
    <x v="209"/>
  </r>
  <r>
    <x v="2"/>
    <s v="US"/>
    <s v="USD"/>
    <n v="1399867409"/>
    <d v="2014-05-12T04:03:29"/>
    <n v="1394683409"/>
    <d v="2014-03-13T04:03:29"/>
    <b v="0"/>
    <x v="84"/>
  </r>
  <r>
    <x v="2"/>
    <s v="CA"/>
    <s v="CAD"/>
    <n v="1399183200"/>
    <d v="2014-05-04T06:00:00"/>
    <n v="1396633284"/>
    <d v="2014-04-04T17:41:24"/>
    <b v="0"/>
    <x v="209"/>
  </r>
  <r>
    <x v="2"/>
    <s v="US"/>
    <s v="USD"/>
    <n v="1454054429"/>
    <d v="2016-01-29T08:00:29"/>
    <n v="1451462429"/>
    <d v="2015-12-30T08:00:29"/>
    <b v="0"/>
    <x v="84"/>
  </r>
  <r>
    <x v="2"/>
    <s v="US"/>
    <s v="USD"/>
    <n v="1326916800"/>
    <d v="2012-01-18T20:00:00"/>
    <n v="1323131689"/>
    <d v="2011-12-06T00:34:49"/>
    <b v="0"/>
    <x v="78"/>
  </r>
  <r>
    <x v="2"/>
    <s v="US"/>
    <s v="USD"/>
    <n v="1383509357"/>
    <d v="2013-11-03T20:09:17"/>
    <n v="1380913757"/>
    <d v="2013-10-04T19:09:17"/>
    <b v="0"/>
    <x v="84"/>
  </r>
  <r>
    <x v="2"/>
    <s v="US"/>
    <s v="USD"/>
    <n v="1346585448"/>
    <d v="2012-09-02T11:30:48"/>
    <n v="1343993448"/>
    <d v="2012-08-03T11:30:48"/>
    <b v="0"/>
    <x v="29"/>
  </r>
  <r>
    <x v="2"/>
    <s v="US"/>
    <s v="USD"/>
    <n v="1372622280"/>
    <d v="2013-06-30T19:58:00"/>
    <n v="1369246738"/>
    <d v="2013-05-22T18:18:58"/>
    <b v="0"/>
    <x v="84"/>
  </r>
  <r>
    <x v="2"/>
    <s v="US"/>
    <s v="USD"/>
    <n v="1439251926"/>
    <d v="2015-08-11T00:12:06"/>
    <n v="1435363926"/>
    <d v="2015-06-27T00:12:06"/>
    <b v="0"/>
    <x v="25"/>
  </r>
  <r>
    <x v="2"/>
    <s v="US"/>
    <s v="USD"/>
    <n v="1486693145"/>
    <d v="2017-02-10T02:19:05"/>
    <n v="1484101145"/>
    <d v="2017-01-11T02:19:05"/>
    <b v="0"/>
    <x v="162"/>
  </r>
  <r>
    <x v="2"/>
    <s v="US"/>
    <s v="USD"/>
    <n v="1455826460"/>
    <d v="2016-02-18T20:14:20"/>
    <n v="1452716060"/>
    <d v="2016-01-13T20:14:20"/>
    <b v="0"/>
    <x v="38"/>
  </r>
  <r>
    <x v="2"/>
    <s v="US"/>
    <s v="USD"/>
    <n v="1480438905"/>
    <d v="2016-11-29T17:01:45"/>
    <n v="1477843305"/>
    <d v="2016-10-30T16:01:45"/>
    <b v="0"/>
    <x v="8"/>
  </r>
  <r>
    <x v="2"/>
    <s v="US"/>
    <s v="USD"/>
    <n v="1460988000"/>
    <d v="2016-04-18T14:00:00"/>
    <n v="1458050450"/>
    <d v="2016-03-15T14:00:50"/>
    <b v="0"/>
    <x v="93"/>
  </r>
  <r>
    <x v="2"/>
    <s v="FR"/>
    <s v="EUR"/>
    <n v="1487462340"/>
    <d v="2017-02-18T23:59:00"/>
    <n v="1482958626"/>
    <d v="2016-12-28T20:57:06"/>
    <b v="0"/>
    <x v="38"/>
  </r>
  <r>
    <x v="2"/>
    <s v="US"/>
    <s v="USD"/>
    <n v="1473444048"/>
    <d v="2016-09-09T18:00:48"/>
    <n v="1470852048"/>
    <d v="2016-08-10T18:00:48"/>
    <b v="0"/>
    <x v="81"/>
  </r>
  <r>
    <x v="2"/>
    <s v="US"/>
    <s v="USD"/>
    <n v="1467312306"/>
    <d v="2016-06-30T18:45:06"/>
    <n v="1462128306"/>
    <d v="2016-05-01T18:45:06"/>
    <b v="0"/>
    <x v="78"/>
  </r>
  <r>
    <x v="2"/>
    <s v="NL"/>
    <s v="EUR"/>
    <n v="1457812364"/>
    <d v="2016-03-12T19:52:44"/>
    <n v="1455220364"/>
    <d v="2016-02-11T19:52:44"/>
    <b v="0"/>
    <x v="22"/>
  </r>
  <r>
    <x v="2"/>
    <s v="DE"/>
    <s v="EUR"/>
    <n v="1456016576"/>
    <d v="2016-02-21T01:02:56"/>
    <n v="1450832576"/>
    <d v="2015-12-23T01:02:56"/>
    <b v="0"/>
    <x v="63"/>
  </r>
  <r>
    <x v="2"/>
    <s v="CA"/>
    <s v="CAD"/>
    <n v="1453053661"/>
    <d v="2016-01-17T18:01:01"/>
    <n v="1450461661"/>
    <d v="2015-12-18T18:01:01"/>
    <b v="0"/>
    <x v="54"/>
  </r>
  <r>
    <x v="2"/>
    <s v="US"/>
    <s v="USD"/>
    <n v="1465054872"/>
    <d v="2016-06-04T15:41:12"/>
    <n v="1461166872"/>
    <d v="2016-04-20T15:41:12"/>
    <b v="0"/>
    <x v="212"/>
  </r>
  <r>
    <x v="2"/>
    <s v="US"/>
    <s v="USD"/>
    <n v="1479483812"/>
    <d v="2016-11-18T15:43:32"/>
    <n v="1476888212"/>
    <d v="2016-10-19T14:43:32"/>
    <b v="0"/>
    <x v="193"/>
  </r>
  <r>
    <x v="2"/>
    <s v="US"/>
    <s v="USD"/>
    <n v="1422158199"/>
    <d v="2015-01-25T03:56:39"/>
    <n v="1419566199"/>
    <d v="2014-12-26T03:56:39"/>
    <b v="0"/>
    <x v="81"/>
  </r>
  <r>
    <x v="2"/>
    <s v="US"/>
    <s v="USD"/>
    <n v="1440100839"/>
    <d v="2015-08-20T20:00:39"/>
    <n v="1436472039"/>
    <d v="2015-07-09T20:00:39"/>
    <b v="0"/>
    <x v="196"/>
  </r>
  <r>
    <x v="2"/>
    <s v="US"/>
    <s v="USD"/>
    <n v="1473750300"/>
    <d v="2016-09-13T07:05:00"/>
    <n v="1470294300"/>
    <d v="2016-08-04T07:05:00"/>
    <b v="0"/>
    <x v="251"/>
  </r>
  <r>
    <x v="2"/>
    <s v="US"/>
    <s v="USD"/>
    <n v="1430081759"/>
    <d v="2015-04-26T20:55:59"/>
    <n v="1424901359"/>
    <d v="2015-02-25T21:55:59"/>
    <b v="0"/>
    <x v="57"/>
  </r>
  <r>
    <x v="2"/>
    <s v="US"/>
    <s v="USD"/>
    <n v="1479392133"/>
    <d v="2016-11-17T14:15:33"/>
    <n v="1476710133"/>
    <d v="2016-10-17T13:15:33"/>
    <b v="0"/>
    <x v="63"/>
  </r>
  <r>
    <x v="2"/>
    <s v="US"/>
    <s v="USD"/>
    <n v="1428641940"/>
    <d v="2015-04-10T04:59:00"/>
    <n v="1426792563"/>
    <d v="2015-03-19T19:16:03"/>
    <b v="0"/>
    <x v="57"/>
  </r>
  <r>
    <x v="2"/>
    <s v="US"/>
    <s v="USD"/>
    <n v="1421640665"/>
    <d v="2015-01-19T04:11:05"/>
    <n v="1419048665"/>
    <d v="2014-12-20T04:11:05"/>
    <b v="0"/>
    <x v="199"/>
  </r>
  <r>
    <x v="2"/>
    <s v="US"/>
    <s v="USD"/>
    <n v="1489500155"/>
    <d v="2017-03-14T14:02:35"/>
    <n v="1485874955"/>
    <d v="2017-01-31T15:02:35"/>
    <b v="0"/>
    <x v="101"/>
  </r>
  <r>
    <x v="2"/>
    <s v="US"/>
    <s v="USD"/>
    <n v="1487617200"/>
    <d v="2017-02-20T19:00:00"/>
    <n v="1483634335"/>
    <d v="2017-01-05T16:38:55"/>
    <b v="0"/>
    <x v="238"/>
  </r>
  <r>
    <x v="2"/>
    <s v="US"/>
    <s v="USD"/>
    <n v="1455210353"/>
    <d v="2016-02-11T17:05:53"/>
    <n v="1451927153"/>
    <d v="2016-01-04T17:05:53"/>
    <b v="0"/>
    <x v="77"/>
  </r>
  <r>
    <x v="2"/>
    <s v="US"/>
    <s v="USD"/>
    <n v="1476717319"/>
    <d v="2016-10-17T15:15:19"/>
    <n v="1473693319"/>
    <d v="2016-09-12T15:15:19"/>
    <b v="0"/>
    <x v="82"/>
  </r>
  <r>
    <x v="2"/>
    <s v="CA"/>
    <s v="CAD"/>
    <n v="1441119919"/>
    <d v="2015-09-01T15:05:19"/>
    <n v="1437663919"/>
    <d v="2015-07-23T15:05:19"/>
    <b v="0"/>
    <x v="60"/>
  </r>
  <r>
    <x v="2"/>
    <s v="US"/>
    <s v="USD"/>
    <n v="1477454340"/>
    <d v="2016-10-26T03:59:00"/>
    <n v="1474676646"/>
    <d v="2016-09-24T00:24:06"/>
    <b v="0"/>
    <x v="79"/>
  </r>
  <r>
    <x v="2"/>
    <s v="US"/>
    <s v="USD"/>
    <n v="1475766932"/>
    <d v="2016-10-06T15:15:32"/>
    <n v="1473174932"/>
    <d v="2016-09-06T15:15:32"/>
    <b v="0"/>
    <x v="209"/>
  </r>
  <r>
    <x v="2"/>
    <s v="US"/>
    <s v="USD"/>
    <n v="1461301574"/>
    <d v="2016-04-22T05:06:14"/>
    <n v="1456121174"/>
    <d v="2016-02-22T06:06:14"/>
    <b v="0"/>
    <x v="75"/>
  </r>
  <r>
    <x v="2"/>
    <s v="US"/>
    <s v="USD"/>
    <n v="1408134034"/>
    <d v="2014-08-15T20:20:34"/>
    <n v="1405542034"/>
    <d v="2014-07-16T20:20:34"/>
    <b v="0"/>
    <x v="80"/>
  </r>
  <r>
    <x v="2"/>
    <s v="MX"/>
    <s v="MXN"/>
    <n v="1486624607"/>
    <d v="2017-02-09T07:16:47"/>
    <n v="1483773407"/>
    <d v="2017-01-07T07:16:47"/>
    <b v="0"/>
    <x v="202"/>
  </r>
  <r>
    <x v="2"/>
    <s v="CA"/>
    <s v="CAD"/>
    <n v="1485147540"/>
    <d v="2017-01-23T04:59:00"/>
    <n v="1481951853"/>
    <d v="2016-12-17T05:17:33"/>
    <b v="0"/>
    <x v="25"/>
  </r>
  <r>
    <x v="2"/>
    <s v="US"/>
    <s v="USD"/>
    <n v="1433178060"/>
    <d v="2015-06-01T17:01:00"/>
    <n v="1429290060"/>
    <d v="2015-04-17T17:01:00"/>
    <b v="0"/>
    <x v="81"/>
  </r>
  <r>
    <x v="2"/>
    <s v="US"/>
    <s v="USD"/>
    <n v="1409813940"/>
    <d v="2014-09-04T06:59:00"/>
    <n v="1407271598"/>
    <d v="2014-08-05T20:46:38"/>
    <b v="0"/>
    <x v="43"/>
  </r>
  <r>
    <x v="2"/>
    <s v="US"/>
    <s v="USD"/>
    <n v="1447032093"/>
    <d v="2015-11-09T01:21:33"/>
    <n v="1441844493"/>
    <d v="2015-09-10T00:21:33"/>
    <b v="0"/>
    <x v="22"/>
  </r>
  <r>
    <x v="2"/>
    <s v="US"/>
    <s v="USD"/>
    <n v="1458925156"/>
    <d v="2016-03-25T16:59:16"/>
    <n v="1456336756"/>
    <d v="2016-02-24T17:59:16"/>
    <b v="0"/>
    <x v="83"/>
  </r>
  <r>
    <x v="2"/>
    <s v="US"/>
    <s v="USD"/>
    <n v="1467132185"/>
    <d v="2016-06-28T16:43:05"/>
    <n v="1461948185"/>
    <d v="2016-04-29T16:43:05"/>
    <b v="0"/>
    <x v="54"/>
  </r>
  <r>
    <x v="2"/>
    <s v="AU"/>
    <s v="AUD"/>
    <n v="1439515497"/>
    <d v="2015-08-14T01:24:57"/>
    <n v="1435627497"/>
    <d v="2015-06-30T01:24:57"/>
    <b v="0"/>
    <x v="59"/>
  </r>
  <r>
    <x v="2"/>
    <s v="AT"/>
    <s v="EUR"/>
    <n v="1456094197"/>
    <d v="2016-02-21T22:36:37"/>
    <n v="1453502197"/>
    <d v="2016-01-22T22:36:37"/>
    <b v="0"/>
    <x v="8"/>
  </r>
  <r>
    <x v="2"/>
    <s v="SE"/>
    <s v="SEK"/>
    <n v="1456385101"/>
    <d v="2016-02-25T07:25:01"/>
    <n v="1453793101"/>
    <d v="2016-01-26T07:25:01"/>
    <b v="0"/>
    <x v="252"/>
  </r>
  <r>
    <x v="2"/>
    <s v="US"/>
    <s v="USD"/>
    <n v="1466449140"/>
    <d v="2016-06-20T18:59:00"/>
    <n v="1463392828"/>
    <d v="2016-05-16T10:00:28"/>
    <b v="0"/>
    <x v="93"/>
  </r>
  <r>
    <x v="2"/>
    <s v="US"/>
    <s v="USD"/>
    <n v="1417387322"/>
    <d v="2014-11-30T22:42:02"/>
    <n v="1413495722"/>
    <d v="2014-10-16T21:42:02"/>
    <b v="0"/>
    <x v="162"/>
  </r>
  <r>
    <x v="2"/>
    <s v="US"/>
    <s v="USD"/>
    <n v="1407624222"/>
    <d v="2014-08-09T22:43:42"/>
    <n v="1405032222"/>
    <d v="2014-07-10T22:43:42"/>
    <b v="0"/>
    <x v="80"/>
  </r>
  <r>
    <x v="2"/>
    <s v="US"/>
    <s v="USD"/>
    <n v="1475431486"/>
    <d v="2016-10-02T18:04:46"/>
    <n v="1472839486"/>
    <d v="2016-09-02T18:04:46"/>
    <b v="0"/>
    <x v="83"/>
  </r>
  <r>
    <x v="2"/>
    <s v="ES"/>
    <s v="EUR"/>
    <n v="1471985640"/>
    <d v="2016-08-23T20:54:00"/>
    <n v="1469289685"/>
    <d v="2016-07-23T16:01:25"/>
    <b v="0"/>
    <x v="122"/>
  </r>
  <r>
    <x v="2"/>
    <s v="US"/>
    <s v="USD"/>
    <n v="1427507208"/>
    <d v="2015-03-28T01:46:48"/>
    <n v="1424918808"/>
    <d v="2015-02-26T02:46:48"/>
    <b v="0"/>
    <x v="83"/>
  </r>
  <r>
    <x v="2"/>
    <s v="DE"/>
    <s v="EUR"/>
    <n v="1451602800"/>
    <d v="2015-12-31T23:00:00"/>
    <n v="1449011610"/>
    <d v="2015-12-01T23:13:30"/>
    <b v="0"/>
    <x v="23"/>
  </r>
  <r>
    <x v="2"/>
    <s v="GB"/>
    <s v="GBP"/>
    <n v="1452384000"/>
    <d v="2016-01-10T00:00:00"/>
    <n v="1447698300"/>
    <d v="2015-11-16T18:25:00"/>
    <b v="0"/>
    <x v="23"/>
  </r>
  <r>
    <x v="2"/>
    <s v="NL"/>
    <s v="EUR"/>
    <n v="1403507050"/>
    <d v="2014-06-23T07:04:10"/>
    <n v="1400051050"/>
    <d v="2014-05-14T07:04:10"/>
    <b v="0"/>
    <x v="14"/>
  </r>
  <r>
    <x v="2"/>
    <s v="IT"/>
    <s v="EUR"/>
    <n v="1475310825"/>
    <d v="2016-10-01T08:33:45"/>
    <n v="1472718825"/>
    <d v="2016-09-01T08:33:45"/>
    <b v="0"/>
    <x v="78"/>
  </r>
  <r>
    <x v="2"/>
    <s v="US"/>
    <s v="USD"/>
    <n v="1475101495"/>
    <d v="2016-09-28T22:24:55"/>
    <n v="1472509495"/>
    <d v="2016-08-29T22:24:55"/>
    <b v="0"/>
    <x v="58"/>
  </r>
  <r>
    <x v="2"/>
    <s v="US"/>
    <s v="USD"/>
    <n v="1409770164"/>
    <d v="2014-09-03T18:49:24"/>
    <n v="1407178164"/>
    <d v="2014-08-04T18:49:24"/>
    <b v="0"/>
    <x v="84"/>
  </r>
  <r>
    <x v="2"/>
    <s v="GB"/>
    <s v="GBP"/>
    <n v="1468349460"/>
    <d v="2016-07-12T18:51:00"/>
    <n v="1466186988"/>
    <d v="2016-06-17T18:09:48"/>
    <b v="0"/>
    <x v="63"/>
  </r>
  <r>
    <x v="2"/>
    <s v="US"/>
    <s v="USD"/>
    <n v="1462655519"/>
    <d v="2016-05-07T21:11:59"/>
    <n v="1457475119"/>
    <d v="2016-03-08T22:11:59"/>
    <b v="0"/>
    <x v="80"/>
  </r>
  <r>
    <x v="2"/>
    <s v="US"/>
    <s v="USD"/>
    <n v="1478926800"/>
    <d v="2016-11-12T05:00:00"/>
    <n v="1476054568"/>
    <d v="2016-10-09T23:09:28"/>
    <b v="0"/>
    <x v="193"/>
  </r>
  <r>
    <x v="2"/>
    <s v="US"/>
    <s v="USD"/>
    <n v="1417388340"/>
    <d v="2014-11-30T22:59:00"/>
    <n v="1412835530"/>
    <d v="2014-10-09T06:18:50"/>
    <b v="0"/>
    <x v="202"/>
  </r>
  <r>
    <x v="2"/>
    <s v="US"/>
    <s v="USD"/>
    <n v="1417276800"/>
    <d v="2014-11-29T16:00:00"/>
    <n v="1415140480"/>
    <d v="2014-11-04T22:34:40"/>
    <b v="0"/>
    <x v="82"/>
  </r>
  <r>
    <x v="2"/>
    <s v="US"/>
    <s v="USD"/>
    <n v="1406474820"/>
    <d v="2014-07-27T15:27:00"/>
    <n v="1403902060"/>
    <d v="2014-06-27T20:47:40"/>
    <b v="0"/>
    <x v="81"/>
  </r>
  <r>
    <x v="2"/>
    <s v="US"/>
    <s v="USD"/>
    <n v="1417145297"/>
    <d v="2014-11-28T03:28:17"/>
    <n v="1414549697"/>
    <d v="2014-10-29T02:28:17"/>
    <b v="0"/>
    <x v="22"/>
  </r>
  <r>
    <x v="2"/>
    <s v="CA"/>
    <s v="CAD"/>
    <n v="1447909401"/>
    <d v="2015-11-19T05:03:21"/>
    <n v="1444017801"/>
    <d v="2015-10-05T04:03:21"/>
    <b v="0"/>
    <x v="194"/>
  </r>
  <r>
    <x v="2"/>
    <s v="CA"/>
    <s v="CAD"/>
    <n v="1415865720"/>
    <d v="2014-11-13T08:02:00"/>
    <n v="1413270690"/>
    <d v="2014-10-14T07:11:30"/>
    <b v="0"/>
    <x v="244"/>
  </r>
  <r>
    <x v="1"/>
    <s v="US"/>
    <s v="USD"/>
    <n v="1489537560"/>
    <d v="2017-03-15T00:26:00"/>
    <n v="1484357160"/>
    <d v="2017-01-14T01:26:00"/>
    <b v="0"/>
    <x v="79"/>
  </r>
  <r>
    <x v="1"/>
    <s v="GB"/>
    <s v="GBP"/>
    <n v="1485796613"/>
    <d v="2017-01-30T17:16:53"/>
    <n v="1481908613"/>
    <d v="2016-12-16T17:16:53"/>
    <b v="0"/>
    <x v="80"/>
  </r>
  <r>
    <x v="1"/>
    <s v="US"/>
    <s v="USD"/>
    <n v="1450331940"/>
    <d v="2015-12-17T05:59:00"/>
    <n v="1447777514"/>
    <d v="2015-11-17T16:25:14"/>
    <b v="0"/>
    <x v="19"/>
  </r>
  <r>
    <x v="1"/>
    <s v="FR"/>
    <s v="EUR"/>
    <n v="1489680061"/>
    <d v="2017-03-16T16:01:01"/>
    <n v="1487091661"/>
    <d v="2017-02-14T17:01:01"/>
    <b v="0"/>
    <x v="41"/>
  </r>
  <r>
    <x v="1"/>
    <s v="US"/>
    <s v="USD"/>
    <n v="1455814827"/>
    <d v="2016-02-18T17:00:27"/>
    <n v="1453222827"/>
    <d v="2016-01-19T17:00:27"/>
    <b v="0"/>
    <x v="195"/>
  </r>
  <r>
    <x v="1"/>
    <s v="US"/>
    <s v="USD"/>
    <n v="1446217183"/>
    <d v="2015-10-30T14:59:43"/>
    <n v="1443538783"/>
    <d v="2015-09-29T14:59:43"/>
    <b v="0"/>
    <x v="253"/>
  </r>
  <r>
    <x v="1"/>
    <s v="US"/>
    <s v="USD"/>
    <n v="1418368260"/>
    <d v="2014-12-12T07:11:00"/>
    <n v="1417654672"/>
    <d v="2014-12-04T00:57:52"/>
    <b v="0"/>
    <x v="22"/>
  </r>
  <r>
    <x v="1"/>
    <s v="US"/>
    <s v="USD"/>
    <n v="1481727623"/>
    <d v="2016-12-14T15:00:23"/>
    <n v="1478095223"/>
    <d v="2016-11-02T14:00:23"/>
    <b v="0"/>
    <x v="88"/>
  </r>
  <r>
    <x v="1"/>
    <s v="MX"/>
    <s v="MXN"/>
    <n v="1482953115"/>
    <d v="2016-12-28T19:25:15"/>
    <n v="1480361115"/>
    <d v="2016-11-28T19:25:15"/>
    <b v="0"/>
    <x v="29"/>
  </r>
  <r>
    <x v="1"/>
    <s v="US"/>
    <s v="USD"/>
    <n v="1466346646"/>
    <d v="2016-06-19T14:30:46"/>
    <n v="1463754646"/>
    <d v="2016-05-20T14:30:46"/>
    <b v="0"/>
    <x v="21"/>
  </r>
  <r>
    <x v="1"/>
    <s v="US"/>
    <s v="USD"/>
    <n v="1473044340"/>
    <d v="2016-09-05T02:59:00"/>
    <n v="1468180462"/>
    <d v="2016-07-10T19:54:22"/>
    <b v="0"/>
    <x v="80"/>
  </r>
  <r>
    <x v="1"/>
    <s v="US"/>
    <s v="USD"/>
    <n v="1418938395"/>
    <d v="2014-12-18T21:33:15"/>
    <n v="1415050395"/>
    <d v="2014-11-03T21:33:15"/>
    <b v="0"/>
    <x v="29"/>
  </r>
  <r>
    <x v="1"/>
    <s v="US"/>
    <s v="USD"/>
    <n v="1485254052"/>
    <d v="2017-01-24T10:34:12"/>
    <n v="1481366052"/>
    <d v="2016-12-10T10:34:12"/>
    <b v="0"/>
    <x v="254"/>
  </r>
  <r>
    <x v="1"/>
    <s v="US"/>
    <s v="USD"/>
    <n v="1451419200"/>
    <d v="2015-12-29T20:00:00"/>
    <n v="1449000056"/>
    <d v="2015-12-01T20:00:56"/>
    <b v="0"/>
    <x v="240"/>
  </r>
  <r>
    <x v="1"/>
    <s v="US"/>
    <s v="USD"/>
    <n v="1420070615"/>
    <d v="2015-01-01T00:03:35"/>
    <n v="1415750615"/>
    <d v="2014-11-12T00:03:35"/>
    <b v="0"/>
    <x v="38"/>
  </r>
  <r>
    <x v="1"/>
    <s v="CH"/>
    <s v="CHF"/>
    <n v="1448489095"/>
    <d v="2015-11-25T22:04:55"/>
    <n v="1445893495"/>
    <d v="2015-10-26T21:04:55"/>
    <b v="0"/>
    <x v="79"/>
  </r>
  <r>
    <x v="1"/>
    <s v="US"/>
    <s v="USD"/>
    <n v="1459992856"/>
    <d v="2016-04-07T01:34:16"/>
    <n v="1456108456"/>
    <d v="2016-02-22T02:34:16"/>
    <b v="0"/>
    <x v="44"/>
  </r>
  <r>
    <x v="1"/>
    <s v="US"/>
    <s v="USD"/>
    <n v="1448125935"/>
    <d v="2015-11-21T17:12:15"/>
    <n v="1444666335"/>
    <d v="2015-10-12T16:12:15"/>
    <b v="0"/>
    <x v="255"/>
  </r>
  <r>
    <x v="1"/>
    <s v="US"/>
    <s v="USD"/>
    <n v="1468496933"/>
    <d v="2016-07-14T11:48:53"/>
    <n v="1465904933"/>
    <d v="2016-06-14T11:48:53"/>
    <b v="0"/>
    <x v="63"/>
  </r>
  <r>
    <x v="1"/>
    <s v="US"/>
    <s v="USD"/>
    <n v="1423092149"/>
    <d v="2015-02-04T23:22:29"/>
    <n v="1420500149"/>
    <d v="2015-01-05T23:22:29"/>
    <b v="0"/>
    <x v="256"/>
  </r>
  <r>
    <x v="0"/>
    <s v="CA"/>
    <s v="CAD"/>
    <n v="1433206020"/>
    <d v="2015-06-02T00:47:00"/>
    <n v="1430617209"/>
    <d v="2015-05-03T01:40:09"/>
    <b v="0"/>
    <x v="209"/>
  </r>
  <r>
    <x v="0"/>
    <s v="US"/>
    <s v="USD"/>
    <n v="1445054400"/>
    <d v="2015-10-17T04:00:00"/>
    <n v="1443074571"/>
    <d v="2015-09-24T06:02:51"/>
    <b v="1"/>
    <x v="257"/>
  </r>
  <r>
    <x v="0"/>
    <s v="US"/>
    <s v="USD"/>
    <n v="1431876677"/>
    <d v="2015-05-17T15:31:17"/>
    <n v="1429284677"/>
    <d v="2015-04-17T15:31:17"/>
    <b v="1"/>
    <x v="142"/>
  </r>
  <r>
    <x v="0"/>
    <s v="GB"/>
    <s v="GBP"/>
    <n v="1434837861"/>
    <d v="2015-06-20T22:04:21"/>
    <n v="1432245861"/>
    <d v="2015-05-21T22:04:21"/>
    <b v="0"/>
    <x v="132"/>
  </r>
  <r>
    <x v="0"/>
    <s v="SE"/>
    <s v="SEK"/>
    <n v="1454248563"/>
    <d v="2016-01-31T13:56:03"/>
    <n v="1451656563"/>
    <d v="2016-01-01T13:56:03"/>
    <b v="1"/>
    <x v="42"/>
  </r>
  <r>
    <x v="0"/>
    <s v="US"/>
    <s v="USD"/>
    <n v="1426532437"/>
    <d v="2015-03-16T19:00:37"/>
    <n v="1423944037"/>
    <d v="2015-02-14T20:00:37"/>
    <b v="1"/>
    <x v="258"/>
  </r>
  <r>
    <x v="0"/>
    <s v="GB"/>
    <s v="GBP"/>
    <n v="1459414016"/>
    <d v="2016-03-31T08:46:56"/>
    <n v="1456480016"/>
    <d v="2016-02-26T09:46:56"/>
    <b v="1"/>
    <x v="259"/>
  </r>
  <r>
    <x v="0"/>
    <s v="US"/>
    <s v="USD"/>
    <n v="1414025347"/>
    <d v="2014-10-23T00:49:07"/>
    <n v="1411433347"/>
    <d v="2014-09-23T00:49:07"/>
    <b v="1"/>
    <x v="112"/>
  </r>
  <r>
    <x v="0"/>
    <s v="GB"/>
    <s v="GBP"/>
    <n v="1488830400"/>
    <d v="2017-03-06T20:00:00"/>
    <n v="1484924605"/>
    <d v="2017-01-20T15:03:25"/>
    <b v="1"/>
    <x v="260"/>
  </r>
  <r>
    <x v="0"/>
    <s v="SE"/>
    <s v="SEK"/>
    <n v="1428184740"/>
    <d v="2015-04-04T21:59:00"/>
    <n v="1423501507"/>
    <d v="2015-02-09T17:05:07"/>
    <b v="0"/>
    <x v="261"/>
  </r>
  <r>
    <x v="0"/>
    <s v="US"/>
    <s v="USD"/>
    <n v="1473680149"/>
    <d v="2016-09-12T11:35:49"/>
    <n v="1472470549"/>
    <d v="2016-08-29T11:35:49"/>
    <b v="0"/>
    <x v="180"/>
  </r>
  <r>
    <x v="0"/>
    <s v="US"/>
    <s v="USD"/>
    <n v="1450290010"/>
    <d v="2015-12-16T18:20:10"/>
    <n v="1447698010"/>
    <d v="2015-11-16T18:20:10"/>
    <b v="0"/>
    <x v="221"/>
  </r>
  <r>
    <x v="0"/>
    <s v="US"/>
    <s v="USD"/>
    <n v="1466697625"/>
    <d v="2016-06-23T16:00:25"/>
    <n v="1464105625"/>
    <d v="2016-05-24T16:00:25"/>
    <b v="0"/>
    <x v="93"/>
  </r>
  <r>
    <x v="0"/>
    <s v="GB"/>
    <s v="GBP"/>
    <n v="1481564080"/>
    <d v="2016-12-12T17:34:40"/>
    <n v="1479144880"/>
    <d v="2016-11-14T17:34:40"/>
    <b v="0"/>
    <x v="74"/>
  </r>
  <r>
    <x v="0"/>
    <s v="US"/>
    <s v="USD"/>
    <n v="1470369540"/>
    <d v="2016-08-05T03:59:00"/>
    <n v="1467604804"/>
    <d v="2016-07-04T04:00:04"/>
    <b v="0"/>
    <x v="262"/>
  </r>
  <r>
    <x v="0"/>
    <s v="US"/>
    <s v="USD"/>
    <n v="1423668220"/>
    <d v="2015-02-11T15:23:40"/>
    <n v="1421076220"/>
    <d v="2015-01-12T15:23:40"/>
    <b v="0"/>
    <x v="88"/>
  </r>
  <r>
    <x v="0"/>
    <s v="US"/>
    <s v="USD"/>
    <n v="1357545600"/>
    <d v="2013-01-07T08:00:00"/>
    <n v="1354790790"/>
    <d v="2012-12-06T10:46:30"/>
    <b v="0"/>
    <x v="263"/>
  </r>
  <r>
    <x v="0"/>
    <s v="US"/>
    <s v="USD"/>
    <n v="1431925200"/>
    <d v="2015-05-18T05:00:00"/>
    <n v="1429991062"/>
    <d v="2015-04-25T19:44:22"/>
    <b v="0"/>
    <x v="64"/>
  </r>
  <r>
    <x v="0"/>
    <s v="US"/>
    <s v="USD"/>
    <n v="1458362023"/>
    <d v="2016-03-19T04:33:43"/>
    <n v="1455773623"/>
    <d v="2016-02-18T05:33:43"/>
    <b v="0"/>
    <x v="42"/>
  </r>
  <r>
    <x v="0"/>
    <s v="US"/>
    <s v="USD"/>
    <n v="1481615940"/>
    <d v="2016-12-13T07:59:00"/>
    <n v="1479436646"/>
    <d v="2016-11-18T02:37:26"/>
    <b v="0"/>
    <x v="209"/>
  </r>
  <r>
    <x v="1"/>
    <s v="US"/>
    <s v="USD"/>
    <n v="1472317209"/>
    <d v="2016-08-27T17:00:09"/>
    <n v="1469725209"/>
    <d v="2016-07-28T17:00:09"/>
    <b v="0"/>
    <x v="29"/>
  </r>
  <r>
    <x v="1"/>
    <s v="US"/>
    <s v="USD"/>
    <n v="1406769992"/>
    <d v="2014-07-31T01:26:32"/>
    <n v="1405041992"/>
    <d v="2014-07-11T01:26:32"/>
    <b v="0"/>
    <x v="78"/>
  </r>
  <r>
    <x v="1"/>
    <s v="US"/>
    <s v="USD"/>
    <n v="1410516000"/>
    <d v="2014-09-12T10:00:00"/>
    <n v="1406824948"/>
    <d v="2014-07-31T16:42:28"/>
    <b v="0"/>
    <x v="29"/>
  </r>
  <r>
    <x v="1"/>
    <s v="US"/>
    <s v="USD"/>
    <n v="1432101855"/>
    <d v="2015-05-20T06:04:15"/>
    <n v="1429509855"/>
    <d v="2015-04-20T06:04:15"/>
    <b v="0"/>
    <x v="264"/>
  </r>
  <r>
    <x v="1"/>
    <s v="US"/>
    <s v="USD"/>
    <n v="1425587220"/>
    <d v="2015-03-05T20:27:00"/>
    <n v="1420668801"/>
    <d v="2015-01-07T22:13:21"/>
    <b v="0"/>
    <x v="84"/>
  </r>
  <r>
    <x v="1"/>
    <s v="US"/>
    <s v="USD"/>
    <n v="1408827550"/>
    <d v="2014-08-23T20:59:10"/>
    <n v="1406235550"/>
    <d v="2014-07-24T20:59:10"/>
    <b v="0"/>
    <x v="22"/>
  </r>
  <r>
    <x v="1"/>
    <s v="DE"/>
    <s v="EUR"/>
    <n v="1451161560"/>
    <d v="2015-12-26T20:26:00"/>
    <n v="1447273560"/>
    <d v="2015-11-11T20:26:00"/>
    <b v="0"/>
    <x v="78"/>
  </r>
  <r>
    <x v="1"/>
    <s v="US"/>
    <s v="USD"/>
    <n v="1415219915"/>
    <d v="2014-11-05T20:38:35"/>
    <n v="1412624315"/>
    <d v="2014-10-06T19:38:35"/>
    <b v="0"/>
    <x v="29"/>
  </r>
  <r>
    <x v="1"/>
    <s v="US"/>
    <s v="USD"/>
    <n v="1474766189"/>
    <d v="2016-09-25T01:16:29"/>
    <n v="1471310189"/>
    <d v="2016-08-16T01:16:29"/>
    <b v="0"/>
    <x v="80"/>
  </r>
  <r>
    <x v="1"/>
    <s v="US"/>
    <s v="USD"/>
    <n v="1455272445"/>
    <d v="2016-02-12T10:20:45"/>
    <n v="1452680445"/>
    <d v="2016-01-13T10:20:45"/>
    <b v="0"/>
    <x v="78"/>
  </r>
  <r>
    <x v="1"/>
    <s v="US"/>
    <s v="USD"/>
    <n v="1442257677"/>
    <d v="2015-09-14T19:07:57"/>
    <n v="1439665677"/>
    <d v="2015-08-15T19:07:57"/>
    <b v="0"/>
    <x v="78"/>
  </r>
  <r>
    <x v="1"/>
    <s v="US"/>
    <s v="USD"/>
    <n v="1409098825"/>
    <d v="2014-08-27T00:20:25"/>
    <n v="1406679625"/>
    <d v="2014-07-30T00:20:25"/>
    <b v="0"/>
    <x v="78"/>
  </r>
  <r>
    <x v="1"/>
    <s v="US"/>
    <s v="USD"/>
    <n v="1465243740"/>
    <d v="2016-06-06T20:09:00"/>
    <n v="1461438495"/>
    <d v="2016-04-23T19:08:15"/>
    <b v="0"/>
    <x v="78"/>
  </r>
  <r>
    <x v="1"/>
    <s v="US"/>
    <s v="USD"/>
    <n v="1488773332"/>
    <d v="2017-03-06T04:08:52"/>
    <n v="1486613332"/>
    <d v="2017-02-09T04:08:52"/>
    <b v="0"/>
    <x v="29"/>
  </r>
  <r>
    <x v="1"/>
    <s v="US"/>
    <s v="USD"/>
    <n v="1407708000"/>
    <d v="2014-08-10T22:00:00"/>
    <n v="1405110399"/>
    <d v="2014-07-11T20:26:39"/>
    <b v="0"/>
    <x v="78"/>
  </r>
  <r>
    <x v="1"/>
    <s v="US"/>
    <s v="USD"/>
    <n v="1457394545"/>
    <d v="2016-03-07T23:49:05"/>
    <n v="1454802545"/>
    <d v="2016-02-06T23:49:05"/>
    <b v="0"/>
    <x v="78"/>
  </r>
  <r>
    <x v="1"/>
    <s v="US"/>
    <s v="USD"/>
    <n v="1429892177"/>
    <d v="2015-04-24T16:16:17"/>
    <n v="1424711777"/>
    <d v="2015-02-23T17:16:17"/>
    <b v="0"/>
    <x v="78"/>
  </r>
  <r>
    <x v="1"/>
    <s v="US"/>
    <s v="USD"/>
    <n v="1480888483"/>
    <d v="2016-12-04T21:54:43"/>
    <n v="1478292883"/>
    <d v="2016-11-04T20:54:43"/>
    <b v="0"/>
    <x v="78"/>
  </r>
  <r>
    <x v="1"/>
    <s v="US"/>
    <s v="USD"/>
    <n v="1427328000"/>
    <d v="2015-03-26T00:00:00"/>
    <n v="1423777043"/>
    <d v="2015-02-12T21:37:23"/>
    <b v="0"/>
    <x v="78"/>
  </r>
  <r>
    <x v="1"/>
    <s v="US"/>
    <s v="USD"/>
    <n v="1426269456"/>
    <d v="2015-03-13T17:57:36"/>
    <n v="1423681056"/>
    <d v="2015-02-11T18:57:36"/>
    <b v="0"/>
    <x v="78"/>
  </r>
  <r>
    <x v="1"/>
    <s v="US"/>
    <s v="USD"/>
    <n v="1429134893"/>
    <d v="2015-04-15T21:54:53"/>
    <n v="1426542893"/>
    <d v="2015-03-16T21:54:53"/>
    <b v="0"/>
    <x v="29"/>
  </r>
  <r>
    <x v="1"/>
    <s v="US"/>
    <s v="USD"/>
    <n v="1462150800"/>
    <d v="2016-05-02T01:00:00"/>
    <n v="1456987108"/>
    <d v="2016-03-03T06:38:28"/>
    <b v="0"/>
    <x v="78"/>
  </r>
  <r>
    <x v="1"/>
    <s v="US"/>
    <s v="USD"/>
    <n v="1468351341"/>
    <d v="2016-07-12T19:22:21"/>
    <n v="1467746541"/>
    <d v="2016-07-05T19:22:21"/>
    <b v="0"/>
    <x v="80"/>
  </r>
  <r>
    <x v="1"/>
    <s v="US"/>
    <s v="USD"/>
    <n v="1472604262"/>
    <d v="2016-08-31T00:44:22"/>
    <n v="1470012262"/>
    <d v="2016-08-01T00:44:22"/>
    <b v="0"/>
    <x v="78"/>
  </r>
  <r>
    <x v="2"/>
    <s v="US"/>
    <s v="USD"/>
    <n v="1373174903"/>
    <d v="2013-07-07T05:28:23"/>
    <n v="1369286903"/>
    <d v="2013-05-23T05:28:23"/>
    <b v="0"/>
    <x v="252"/>
  </r>
  <r>
    <x v="2"/>
    <s v="AU"/>
    <s v="AUD"/>
    <n v="1392800922"/>
    <d v="2014-02-19T09:08:42"/>
    <n v="1390381722"/>
    <d v="2014-01-22T09:08:42"/>
    <b v="0"/>
    <x v="81"/>
  </r>
  <r>
    <x v="2"/>
    <s v="US"/>
    <s v="USD"/>
    <n v="1375657582"/>
    <d v="2013-08-04T23:06:22"/>
    <n v="1371769582"/>
    <d v="2013-06-20T23:06:22"/>
    <b v="0"/>
    <x v="265"/>
  </r>
  <r>
    <x v="2"/>
    <s v="US"/>
    <s v="USD"/>
    <n v="1387657931"/>
    <d v="2013-12-21T20:32:11"/>
    <n v="1385065931"/>
    <d v="2013-11-21T20:32:11"/>
    <b v="0"/>
    <x v="73"/>
  </r>
  <r>
    <x v="2"/>
    <s v="US"/>
    <s v="USD"/>
    <n v="1460274864"/>
    <d v="2016-04-10T07:54:24"/>
    <n v="1457686464"/>
    <d v="2016-03-11T08:54:24"/>
    <b v="0"/>
    <x v="80"/>
  </r>
  <r>
    <x v="2"/>
    <s v="US"/>
    <s v="USD"/>
    <n v="1385447459"/>
    <d v="2013-11-26T06:30:59"/>
    <n v="1382679059"/>
    <d v="2013-10-25T05:30:59"/>
    <b v="0"/>
    <x v="64"/>
  </r>
  <r>
    <x v="2"/>
    <s v="US"/>
    <s v="USD"/>
    <n v="1349050622"/>
    <d v="2012-10-01T00:17:02"/>
    <n v="1347322622"/>
    <d v="2012-09-11T00:17:02"/>
    <b v="0"/>
    <x v="84"/>
  </r>
  <r>
    <x v="2"/>
    <s v="NO"/>
    <s v="NOK"/>
    <n v="1447787093"/>
    <d v="2015-11-17T19:04:53"/>
    <n v="1445191493"/>
    <d v="2015-10-18T18:04:53"/>
    <b v="0"/>
    <x v="78"/>
  </r>
  <r>
    <x v="2"/>
    <s v="US"/>
    <s v="USD"/>
    <n v="1391630297"/>
    <d v="2014-02-05T19:58:17"/>
    <n v="1389038297"/>
    <d v="2014-01-06T19:58:17"/>
    <b v="0"/>
    <x v="80"/>
  </r>
  <r>
    <x v="2"/>
    <s v="US"/>
    <s v="USD"/>
    <n v="1318806541"/>
    <d v="2011-10-16T23:09:01"/>
    <n v="1316214541"/>
    <d v="2011-09-16T23:09:01"/>
    <b v="0"/>
    <x v="29"/>
  </r>
  <r>
    <x v="2"/>
    <s v="US"/>
    <s v="USD"/>
    <n v="1388808545"/>
    <d v="2014-01-04T04:09:05"/>
    <n v="1386216545"/>
    <d v="2013-12-05T04:09:05"/>
    <b v="0"/>
    <x v="209"/>
  </r>
  <r>
    <x v="2"/>
    <s v="US"/>
    <s v="USD"/>
    <n v="1336340516"/>
    <d v="2012-05-06T21:41:56"/>
    <n v="1333748516"/>
    <d v="2012-04-06T21:41:56"/>
    <b v="0"/>
    <x v="83"/>
  </r>
  <r>
    <x v="2"/>
    <s v="US"/>
    <s v="USD"/>
    <n v="1410426250"/>
    <d v="2014-09-11T09:04:10"/>
    <n v="1405674250"/>
    <d v="2014-07-18T09:04:10"/>
    <b v="0"/>
    <x v="266"/>
  </r>
  <r>
    <x v="2"/>
    <s v="US"/>
    <s v="USD"/>
    <n v="1452744011"/>
    <d v="2016-01-14T04:00:11"/>
    <n v="1450152011"/>
    <d v="2015-12-15T04:00:11"/>
    <b v="0"/>
    <x v="157"/>
  </r>
  <r>
    <x v="2"/>
    <s v="US"/>
    <s v="USD"/>
    <n v="1311309721"/>
    <d v="2011-07-22T04:42:01"/>
    <n v="1307421721"/>
    <d v="2011-06-07T04:42:01"/>
    <b v="0"/>
    <x v="81"/>
  </r>
  <r>
    <x v="2"/>
    <s v="DE"/>
    <s v="EUR"/>
    <n v="1463232936"/>
    <d v="2016-05-14T13:35:36"/>
    <n v="1461072936"/>
    <d v="2016-04-19T13:35:36"/>
    <b v="0"/>
    <x v="59"/>
  </r>
  <r>
    <x v="2"/>
    <s v="US"/>
    <s v="USD"/>
    <n v="1399778333"/>
    <d v="2014-05-11T03:18:53"/>
    <n v="1397186333"/>
    <d v="2014-04-11T03:18:53"/>
    <b v="0"/>
    <x v="15"/>
  </r>
  <r>
    <x v="2"/>
    <s v="US"/>
    <s v="USD"/>
    <n v="1422483292"/>
    <d v="2015-01-28T22:14:52"/>
    <n v="1419891292"/>
    <d v="2014-12-29T22:14:52"/>
    <b v="0"/>
    <x v="80"/>
  </r>
  <r>
    <x v="2"/>
    <s v="US"/>
    <s v="USD"/>
    <n v="1344635088"/>
    <d v="2012-08-10T21:44:48"/>
    <n v="1342043088"/>
    <d v="2012-07-11T21:44:48"/>
    <b v="0"/>
    <x v="83"/>
  </r>
  <r>
    <x v="2"/>
    <s v="CA"/>
    <s v="CAD"/>
    <n v="1406994583"/>
    <d v="2014-08-02T15:49:43"/>
    <n v="1401810583"/>
    <d v="2014-06-03T15:49:43"/>
    <b v="0"/>
    <x v="29"/>
  </r>
  <r>
    <x v="2"/>
    <s v="US"/>
    <s v="USD"/>
    <n v="1407534804"/>
    <d v="2014-08-08T21:53:24"/>
    <n v="1404942804"/>
    <d v="2014-07-09T21:53:24"/>
    <b v="0"/>
    <x v="78"/>
  </r>
  <r>
    <x v="2"/>
    <s v="CA"/>
    <s v="CAD"/>
    <n v="1457967975"/>
    <d v="2016-03-14T15:06:15"/>
    <n v="1455379575"/>
    <d v="2016-02-13T16:06:15"/>
    <b v="0"/>
    <x v="82"/>
  </r>
  <r>
    <x v="2"/>
    <s v="US"/>
    <s v="USD"/>
    <n v="1408913291"/>
    <d v="2014-08-24T20:48:11"/>
    <n v="1406321291"/>
    <d v="2014-07-25T20:48:11"/>
    <b v="0"/>
    <x v="84"/>
  </r>
  <r>
    <x v="2"/>
    <s v="US"/>
    <s v="USD"/>
    <n v="1402852087"/>
    <d v="2014-06-15T17:08:07"/>
    <n v="1400260087"/>
    <d v="2014-05-16T17:08:07"/>
    <b v="0"/>
    <x v="78"/>
  </r>
  <r>
    <x v="2"/>
    <s v="US"/>
    <s v="USD"/>
    <n v="1398366667"/>
    <d v="2014-04-24T19:11:07"/>
    <n v="1395774667"/>
    <d v="2014-03-25T19:11:07"/>
    <b v="0"/>
    <x v="206"/>
  </r>
  <r>
    <x v="2"/>
    <s v="FR"/>
    <s v="EUR"/>
    <n v="1435293175"/>
    <d v="2015-06-26T04:32:55"/>
    <n v="1432701175"/>
    <d v="2015-05-27T04:32:55"/>
    <b v="0"/>
    <x v="72"/>
  </r>
  <r>
    <x v="2"/>
    <s v="AU"/>
    <s v="AUD"/>
    <n v="1432873653"/>
    <d v="2015-05-29T04:27:33"/>
    <n v="1430281653"/>
    <d v="2015-04-29T04:27:33"/>
    <b v="0"/>
    <x v="29"/>
  </r>
  <r>
    <x v="2"/>
    <s v="GB"/>
    <s v="GBP"/>
    <n v="1460313672"/>
    <d v="2016-04-10T18:41:12"/>
    <n v="1457725272"/>
    <d v="2016-03-11T19:41:12"/>
    <b v="0"/>
    <x v="84"/>
  </r>
  <r>
    <x v="2"/>
    <s v="US"/>
    <s v="USD"/>
    <n v="1357432638"/>
    <d v="2013-01-06T00:37:18"/>
    <n v="1354840638"/>
    <d v="2012-12-07T00:37:18"/>
    <b v="0"/>
    <x v="63"/>
  </r>
  <r>
    <x v="2"/>
    <s v="CA"/>
    <s v="CAD"/>
    <n v="1455232937"/>
    <d v="2016-02-11T23:22:17"/>
    <n v="1453936937"/>
    <d v="2016-01-27T23:22:17"/>
    <b v="0"/>
    <x v="80"/>
  </r>
  <r>
    <x v="2"/>
    <s v="US"/>
    <s v="USD"/>
    <n v="1318180033"/>
    <d v="2011-10-09T17:07:13"/>
    <n v="1315588033"/>
    <d v="2011-09-09T17:07:13"/>
    <b v="0"/>
    <x v="74"/>
  </r>
  <r>
    <x v="2"/>
    <s v="US"/>
    <s v="USD"/>
    <n v="1377867220"/>
    <d v="2013-08-30T12:53:40"/>
    <n v="1375275220"/>
    <d v="2013-07-31T12:53:40"/>
    <b v="0"/>
    <x v="225"/>
  </r>
  <r>
    <x v="2"/>
    <s v="US"/>
    <s v="USD"/>
    <n v="1412393400"/>
    <d v="2014-10-04T03:30:00"/>
    <n v="1409747154"/>
    <d v="2014-09-03T12:25:54"/>
    <b v="0"/>
    <x v="60"/>
  </r>
  <r>
    <x v="2"/>
    <s v="US"/>
    <s v="USD"/>
    <n v="1393786877"/>
    <d v="2014-03-02T19:01:17"/>
    <n v="1390330877"/>
    <d v="2014-01-21T19:01:17"/>
    <b v="0"/>
    <x v="63"/>
  </r>
  <r>
    <x v="2"/>
    <s v="US"/>
    <s v="USD"/>
    <n v="1397413095"/>
    <d v="2014-04-13T18:18:15"/>
    <n v="1394821095"/>
    <d v="2014-03-14T18:18:15"/>
    <b v="0"/>
    <x v="19"/>
  </r>
  <r>
    <x v="2"/>
    <s v="GB"/>
    <s v="GBP"/>
    <n v="1431547468"/>
    <d v="2015-05-13T20:04:28"/>
    <n v="1428955468"/>
    <d v="2015-04-13T20:04:28"/>
    <b v="0"/>
    <x v="29"/>
  </r>
  <r>
    <x v="2"/>
    <s v="DE"/>
    <s v="EUR"/>
    <n v="1455417571"/>
    <d v="2016-02-14T02:39:31"/>
    <n v="1452825571"/>
    <d v="2016-01-15T02:39:31"/>
    <b v="0"/>
    <x v="73"/>
  </r>
  <r>
    <x v="2"/>
    <s v="US"/>
    <s v="USD"/>
    <n v="1468519920"/>
    <d v="2016-07-14T18:12:00"/>
    <n v="1466188338"/>
    <d v="2016-06-17T18:32:18"/>
    <b v="0"/>
    <x v="79"/>
  </r>
  <r>
    <x v="2"/>
    <s v="US"/>
    <s v="USD"/>
    <n v="1386568740"/>
    <d v="2013-12-09T05:59:00"/>
    <n v="1383095125"/>
    <d v="2013-10-30T01:05:25"/>
    <b v="0"/>
    <x v="54"/>
  </r>
  <r>
    <x v="2"/>
    <s v="US"/>
    <s v="USD"/>
    <n v="1466227190"/>
    <d v="2016-06-18T05:19:50"/>
    <n v="1461043190"/>
    <d v="2016-04-19T05:19:50"/>
    <b v="0"/>
    <x v="41"/>
  </r>
  <r>
    <x v="2"/>
    <s v="GB"/>
    <s v="GBP"/>
    <n v="1402480221"/>
    <d v="2014-06-11T09:50:21"/>
    <n v="1399888221"/>
    <d v="2014-05-12T09:50:21"/>
    <b v="0"/>
    <x v="77"/>
  </r>
  <r>
    <x v="2"/>
    <s v="US"/>
    <s v="USD"/>
    <n v="1395627327"/>
    <d v="2014-03-24T02:15:27"/>
    <n v="1393038927"/>
    <d v="2014-02-22T03:15:27"/>
    <b v="0"/>
    <x v="9"/>
  </r>
  <r>
    <x v="2"/>
    <s v="US"/>
    <s v="USD"/>
    <n v="1333557975"/>
    <d v="2012-04-04T16:46:15"/>
    <n v="1330969575"/>
    <d v="2012-03-05T17:46:15"/>
    <b v="0"/>
    <x v="63"/>
  </r>
  <r>
    <x v="2"/>
    <s v="US"/>
    <s v="USD"/>
    <n v="1406148024"/>
    <d v="2014-07-23T20:40:24"/>
    <n v="1403556024"/>
    <d v="2014-06-23T20:40:24"/>
    <b v="0"/>
    <x v="78"/>
  </r>
  <r>
    <x v="2"/>
    <s v="US"/>
    <s v="USD"/>
    <n v="1334326635"/>
    <d v="2012-04-13T14:17:15"/>
    <n v="1329146235"/>
    <d v="2012-02-13T15:17:15"/>
    <b v="0"/>
    <x v="64"/>
  </r>
  <r>
    <x v="2"/>
    <s v="US"/>
    <s v="USD"/>
    <n v="1479495790"/>
    <d v="2016-11-18T19:03:10"/>
    <n v="1476900190"/>
    <d v="2016-10-19T18:03:10"/>
    <b v="0"/>
    <x v="83"/>
  </r>
  <r>
    <x v="2"/>
    <s v="US"/>
    <s v="USD"/>
    <n v="1354919022"/>
    <d v="2012-12-07T22:23:42"/>
    <n v="1352327022"/>
    <d v="2012-11-07T22:23:42"/>
    <b v="0"/>
    <x v="202"/>
  </r>
  <r>
    <x v="2"/>
    <s v="US"/>
    <s v="USD"/>
    <n v="1452228790"/>
    <d v="2016-01-08T04:53:10"/>
    <n v="1449636790"/>
    <d v="2015-12-09T04:53:10"/>
    <b v="0"/>
    <x v="29"/>
  </r>
  <r>
    <x v="2"/>
    <s v="US"/>
    <s v="USD"/>
    <n v="1421656200"/>
    <d v="2015-01-19T08:30:00"/>
    <n v="1416507211"/>
    <d v="2014-11-20T18:13:31"/>
    <b v="0"/>
    <x v="267"/>
  </r>
  <r>
    <x v="2"/>
    <s v="GB"/>
    <s v="GBP"/>
    <n v="1408058820"/>
    <d v="2014-08-14T23:27:00"/>
    <n v="1405466820"/>
    <d v="2014-07-15T23:27:00"/>
    <b v="0"/>
    <x v="29"/>
  </r>
  <r>
    <x v="2"/>
    <s v="GB"/>
    <s v="GBP"/>
    <n v="1381306687"/>
    <d v="2013-10-09T08:18:07"/>
    <n v="1378714687"/>
    <d v="2013-09-09T08:18:07"/>
    <b v="0"/>
    <x v="83"/>
  </r>
  <r>
    <x v="2"/>
    <s v="US"/>
    <s v="USD"/>
    <n v="1459352495"/>
    <d v="2016-03-30T15:41:35"/>
    <n v="1456764095"/>
    <d v="2016-02-29T16:41:35"/>
    <b v="0"/>
    <x v="80"/>
  </r>
  <r>
    <x v="2"/>
    <s v="US"/>
    <s v="USD"/>
    <n v="1339273208"/>
    <d v="2012-06-09T20:20:08"/>
    <n v="1334089208"/>
    <d v="2012-04-10T20:20:08"/>
    <b v="0"/>
    <x v="73"/>
  </r>
  <r>
    <x v="2"/>
    <s v="DE"/>
    <s v="EUR"/>
    <n v="1451053313"/>
    <d v="2015-12-25T14:21:53"/>
    <n v="1448461313"/>
    <d v="2015-11-25T14:21:53"/>
    <b v="0"/>
    <x v="22"/>
  </r>
  <r>
    <x v="2"/>
    <s v="AU"/>
    <s v="AUD"/>
    <n v="1396666779"/>
    <d v="2014-04-05T02:59:39"/>
    <n v="1394078379"/>
    <d v="2014-03-06T03:59:39"/>
    <b v="0"/>
    <x v="83"/>
  </r>
  <r>
    <x v="2"/>
    <s v="US"/>
    <s v="USD"/>
    <n v="1396810864"/>
    <d v="2014-04-06T19:01:04"/>
    <n v="1395687664"/>
    <d v="2014-03-24T19:01:04"/>
    <b v="0"/>
    <x v="29"/>
  </r>
  <r>
    <x v="2"/>
    <s v="US"/>
    <s v="USD"/>
    <n v="1319835400"/>
    <d v="2011-10-28T20:56:40"/>
    <n v="1315947400"/>
    <d v="2011-09-13T20:56:40"/>
    <b v="0"/>
    <x v="78"/>
  </r>
  <r>
    <x v="2"/>
    <s v="US"/>
    <s v="USD"/>
    <n v="1457904316"/>
    <d v="2016-03-13T21:25:16"/>
    <n v="1455315916"/>
    <d v="2016-02-12T22:25:16"/>
    <b v="0"/>
    <x v="81"/>
  </r>
  <r>
    <x v="2"/>
    <s v="GB"/>
    <s v="GBP"/>
    <n v="1369932825"/>
    <d v="2013-05-30T16:53:45"/>
    <n v="1368723225"/>
    <d v="2013-05-16T16:53:45"/>
    <b v="0"/>
    <x v="78"/>
  </r>
  <r>
    <x v="2"/>
    <s v="US"/>
    <s v="USD"/>
    <n v="1397910848"/>
    <d v="2014-04-19T12:34:08"/>
    <n v="1395318848"/>
    <d v="2014-03-20T12:34:08"/>
    <b v="0"/>
    <x v="83"/>
  </r>
  <r>
    <x v="2"/>
    <s v="US"/>
    <s v="USD"/>
    <n v="1430409651"/>
    <d v="2015-04-30T16:00:51"/>
    <n v="1427817651"/>
    <d v="2015-03-31T16:00:51"/>
    <b v="0"/>
    <x v="63"/>
  </r>
  <r>
    <x v="2"/>
    <s v="GB"/>
    <s v="GBP"/>
    <n v="1443193130"/>
    <d v="2015-09-25T14:58:50"/>
    <n v="1438009130"/>
    <d v="2015-07-27T14:58:50"/>
    <b v="0"/>
    <x v="78"/>
  </r>
  <r>
    <x v="2"/>
    <s v="US"/>
    <s v="USD"/>
    <n v="1468482694"/>
    <d v="2016-07-14T07:51:34"/>
    <n v="1465890694"/>
    <d v="2016-06-14T07:51:34"/>
    <b v="0"/>
    <x v="84"/>
  </r>
  <r>
    <x v="2"/>
    <s v="US"/>
    <s v="USD"/>
    <n v="1416000600"/>
    <d v="2014-11-14T21:30:00"/>
    <n v="1413318600"/>
    <d v="2014-10-14T20:30:00"/>
    <b v="0"/>
    <x v="23"/>
  </r>
  <r>
    <x v="2"/>
    <s v="GB"/>
    <s v="GBP"/>
    <n v="1407425717"/>
    <d v="2014-08-07T15:35:17"/>
    <n v="1404833717"/>
    <d v="2014-07-08T15:35:17"/>
    <b v="0"/>
    <x v="29"/>
  </r>
  <r>
    <x v="2"/>
    <s v="US"/>
    <s v="USD"/>
    <n v="1465107693"/>
    <d v="2016-06-05T06:21:33"/>
    <n v="1462515693"/>
    <d v="2016-05-06T06:21:33"/>
    <b v="0"/>
    <x v="84"/>
  </r>
  <r>
    <x v="2"/>
    <s v="US"/>
    <s v="USD"/>
    <n v="1416963300"/>
    <d v="2014-11-26T00:55:00"/>
    <n v="1411775700"/>
    <d v="2014-09-26T23:55:00"/>
    <b v="0"/>
    <x v="83"/>
  </r>
  <r>
    <x v="2"/>
    <s v="AU"/>
    <s v="AUD"/>
    <n v="1450993668"/>
    <d v="2015-12-24T21:47:48"/>
    <n v="1448401668"/>
    <d v="2015-11-24T21:47:48"/>
    <b v="0"/>
    <x v="78"/>
  </r>
  <r>
    <x v="2"/>
    <s v="CA"/>
    <s v="CAD"/>
    <n v="1483238771"/>
    <d v="2017-01-01T02:46:11"/>
    <n v="1480646771"/>
    <d v="2016-12-02T02:46:11"/>
    <b v="0"/>
    <x v="62"/>
  </r>
  <r>
    <x v="2"/>
    <s v="GB"/>
    <s v="GBP"/>
    <n v="1406799981"/>
    <d v="2014-07-31T09:46:21"/>
    <n v="1404207981"/>
    <d v="2014-07-01T09:46:21"/>
    <b v="0"/>
    <x v="29"/>
  </r>
  <r>
    <x v="2"/>
    <s v="AU"/>
    <s v="AUD"/>
    <n v="1417235580"/>
    <d v="2014-11-29T04:33:00"/>
    <n v="1416034228"/>
    <d v="2014-11-15T06:50:28"/>
    <b v="0"/>
    <x v="29"/>
  </r>
  <r>
    <x v="2"/>
    <s v="DE"/>
    <s v="EUR"/>
    <n v="1470527094"/>
    <d v="2016-08-06T23:44:54"/>
    <n v="1467935094"/>
    <d v="2016-07-07T23:44:54"/>
    <b v="0"/>
    <x v="29"/>
  </r>
  <r>
    <x v="2"/>
    <s v="FR"/>
    <s v="EUR"/>
    <n v="1450541229"/>
    <d v="2015-12-19T16:07:09"/>
    <n v="1447949229"/>
    <d v="2015-11-19T16:07:09"/>
    <b v="0"/>
    <x v="79"/>
  </r>
  <r>
    <x v="2"/>
    <s v="US"/>
    <s v="USD"/>
    <n v="1461440421"/>
    <d v="2016-04-23T19:40:21"/>
    <n v="1458848421"/>
    <d v="2016-03-24T19:40:21"/>
    <b v="0"/>
    <x v="70"/>
  </r>
  <r>
    <x v="2"/>
    <s v="US"/>
    <s v="USD"/>
    <n v="1485035131"/>
    <d v="2017-01-21T21:45:31"/>
    <n v="1483307131"/>
    <d v="2017-01-01T21:45:31"/>
    <b v="0"/>
    <x v="80"/>
  </r>
  <r>
    <x v="2"/>
    <s v="US"/>
    <s v="USD"/>
    <n v="1420100426"/>
    <d v="2015-01-01T08:20:26"/>
    <n v="1417508426"/>
    <d v="2014-12-02T08:20:26"/>
    <b v="0"/>
    <x v="29"/>
  </r>
  <r>
    <x v="2"/>
    <s v="GB"/>
    <s v="GBP"/>
    <n v="1438859121"/>
    <d v="2015-08-06T11:05:21"/>
    <n v="1436267121"/>
    <d v="2015-07-07T11:05:21"/>
    <b v="0"/>
    <x v="78"/>
  </r>
  <r>
    <x v="2"/>
    <s v="DE"/>
    <s v="EUR"/>
    <n v="1436460450"/>
    <d v="2015-07-09T16:47:30"/>
    <n v="1433868450"/>
    <d v="2015-06-09T16:47:30"/>
    <b v="0"/>
    <x v="78"/>
  </r>
  <r>
    <x v="2"/>
    <s v="US"/>
    <s v="USD"/>
    <n v="1424131727"/>
    <d v="2015-02-17T00:08:47"/>
    <n v="1421539727"/>
    <d v="2015-01-18T00:08:47"/>
    <b v="0"/>
    <x v="78"/>
  </r>
  <r>
    <x v="2"/>
    <s v="US"/>
    <s v="USD"/>
    <n v="1450327126"/>
    <d v="2015-12-17T04:38:46"/>
    <n v="1447735126"/>
    <d v="2015-11-17T04:38:46"/>
    <b v="0"/>
    <x v="22"/>
  </r>
  <r>
    <x v="2"/>
    <s v="US"/>
    <s v="USD"/>
    <n v="1430281320"/>
    <d v="2015-04-29T04:22:00"/>
    <n v="1427689320"/>
    <d v="2015-03-30T04:22:00"/>
    <b v="0"/>
    <x v="78"/>
  </r>
  <r>
    <x v="2"/>
    <s v="US"/>
    <s v="USD"/>
    <n v="1412272592"/>
    <d v="2014-10-02T17:56:32"/>
    <n v="1407088592"/>
    <d v="2014-08-03T17:56:32"/>
    <b v="0"/>
    <x v="29"/>
  </r>
  <r>
    <x v="2"/>
    <s v="US"/>
    <s v="USD"/>
    <n v="1399071173"/>
    <d v="2014-05-02T22:52:53"/>
    <n v="1395787973"/>
    <d v="2014-03-25T22:52:53"/>
    <b v="0"/>
    <x v="8"/>
  </r>
  <r>
    <x v="2"/>
    <s v="CA"/>
    <s v="CAD"/>
    <n v="1413760783"/>
    <d v="2014-10-19T23:19:43"/>
    <n v="1408576783"/>
    <d v="2014-08-20T23:19:43"/>
    <b v="0"/>
    <x v="78"/>
  </r>
  <r>
    <x v="2"/>
    <s v="US"/>
    <s v="USD"/>
    <n v="1480568781"/>
    <d v="2016-12-01T05:06:21"/>
    <n v="1477973181"/>
    <d v="2016-11-01T04:06:21"/>
    <b v="0"/>
    <x v="83"/>
  </r>
  <r>
    <x v="2"/>
    <s v="US"/>
    <s v="USD"/>
    <n v="1466096566"/>
    <d v="2016-06-16T17:02:46"/>
    <n v="1463504566"/>
    <d v="2016-05-17T17:02:46"/>
    <b v="0"/>
    <x v="84"/>
  </r>
  <r>
    <x v="2"/>
    <s v="US"/>
    <s v="USD"/>
    <n v="1452293675"/>
    <d v="2016-01-08T22:54:35"/>
    <n v="1447109675"/>
    <d v="2015-11-09T22:54:35"/>
    <b v="0"/>
    <x v="79"/>
  </r>
  <r>
    <x v="2"/>
    <s v="US"/>
    <s v="USD"/>
    <n v="1441592863"/>
    <d v="2015-09-07T02:27:43"/>
    <n v="1439000863"/>
    <d v="2015-08-08T02:27:43"/>
    <b v="0"/>
    <x v="78"/>
  </r>
  <r>
    <x v="2"/>
    <s v="US"/>
    <s v="USD"/>
    <n v="1431709312"/>
    <d v="2015-05-15T17:01:52"/>
    <n v="1429117312"/>
    <d v="2015-04-15T17:01:52"/>
    <b v="0"/>
    <x v="41"/>
  </r>
  <r>
    <x v="2"/>
    <s v="US"/>
    <s v="USD"/>
    <n v="1434647305"/>
    <d v="2015-06-18T17:08:25"/>
    <n v="1432055305"/>
    <d v="2015-05-19T17:08:25"/>
    <b v="0"/>
    <x v="29"/>
  </r>
  <r>
    <x v="2"/>
    <s v="US"/>
    <s v="USD"/>
    <n v="1441507006"/>
    <d v="2015-09-06T02:36:46"/>
    <n v="1438915006"/>
    <d v="2015-08-07T02:36:46"/>
    <b v="0"/>
    <x v="83"/>
  </r>
  <r>
    <x v="2"/>
    <s v="US"/>
    <s v="USD"/>
    <n v="1408040408"/>
    <d v="2014-08-14T18:20:08"/>
    <n v="1405448408"/>
    <d v="2014-07-15T18:20:08"/>
    <b v="0"/>
    <x v="22"/>
  </r>
  <r>
    <x v="2"/>
    <s v="US"/>
    <s v="USD"/>
    <n v="1424742162"/>
    <d v="2015-02-24T01:42:42"/>
    <n v="1422150162"/>
    <d v="2015-01-25T01:42:42"/>
    <b v="0"/>
    <x v="78"/>
  </r>
  <r>
    <x v="2"/>
    <s v="US"/>
    <s v="USD"/>
    <n v="1417795480"/>
    <d v="2014-12-05T16:04:40"/>
    <n v="1412607880"/>
    <d v="2014-10-06T15:04:40"/>
    <b v="0"/>
    <x v="83"/>
  </r>
  <r>
    <x v="2"/>
    <s v="US"/>
    <s v="USD"/>
    <n v="1418091128"/>
    <d v="2014-12-09T02:12:08"/>
    <n v="1415499128"/>
    <d v="2014-11-09T02:12:08"/>
    <b v="0"/>
    <x v="83"/>
  </r>
  <r>
    <x v="2"/>
    <s v="US"/>
    <s v="USD"/>
    <n v="1435679100"/>
    <d v="2015-06-30T15:45:00"/>
    <n v="1433006765"/>
    <d v="2015-05-30T17:26:05"/>
    <b v="0"/>
    <x v="78"/>
  </r>
  <r>
    <x v="2"/>
    <s v="US"/>
    <s v="USD"/>
    <n v="1427510586"/>
    <d v="2015-03-28T02:43:06"/>
    <n v="1424922186"/>
    <d v="2015-02-26T03:43:06"/>
    <b v="0"/>
    <x v="10"/>
  </r>
  <r>
    <x v="2"/>
    <s v="US"/>
    <s v="USD"/>
    <n v="1432047989"/>
    <d v="2015-05-19T15:06:29"/>
    <n v="1430233589"/>
    <d v="2015-04-28T15:06:29"/>
    <b v="0"/>
    <x v="78"/>
  </r>
  <r>
    <x v="2"/>
    <s v="US"/>
    <s v="USD"/>
    <n v="1411662264"/>
    <d v="2014-09-25T16:24:24"/>
    <n v="1408983864"/>
    <d v="2014-08-25T16:24:24"/>
    <b v="0"/>
    <x v="84"/>
  </r>
  <r>
    <x v="2"/>
    <s v="US"/>
    <s v="USD"/>
    <n v="1407604920"/>
    <d v="2014-08-09T17:22:00"/>
    <n v="1405012920"/>
    <d v="2014-07-10T17:22:00"/>
    <b v="0"/>
    <x v="78"/>
  </r>
  <r>
    <x v="2"/>
    <s v="US"/>
    <s v="USD"/>
    <n v="1466270582"/>
    <d v="2016-06-18T17:23:02"/>
    <n v="1463678582"/>
    <d v="2016-05-19T17:23:02"/>
    <b v="0"/>
    <x v="78"/>
  </r>
  <r>
    <x v="2"/>
    <s v="US"/>
    <s v="USD"/>
    <n v="1404623330"/>
    <d v="2014-07-06T05:08:50"/>
    <n v="1401685730"/>
    <d v="2014-06-02T05:08:50"/>
    <b v="0"/>
    <x v="20"/>
  </r>
  <r>
    <x v="2"/>
    <s v="US"/>
    <s v="USD"/>
    <n v="1435291200"/>
    <d v="2015-06-26T04:00:00"/>
    <n v="1432640342"/>
    <d v="2015-05-26T11:39:02"/>
    <b v="0"/>
    <x v="22"/>
  </r>
  <r>
    <x v="2"/>
    <s v="US"/>
    <s v="USD"/>
    <n v="1410543495"/>
    <d v="2014-09-12T17:38:15"/>
    <n v="1407865095"/>
    <d v="2014-08-12T17:38:15"/>
    <b v="0"/>
    <x v="38"/>
  </r>
  <r>
    <x v="2"/>
    <s v="US"/>
    <s v="USD"/>
    <n v="1474507065"/>
    <d v="2016-09-22T01:17:45"/>
    <n v="1471915065"/>
    <d v="2016-08-23T01:17:45"/>
    <b v="0"/>
    <x v="83"/>
  </r>
  <r>
    <x v="2"/>
    <s v="US"/>
    <s v="USD"/>
    <n v="1424593763"/>
    <d v="2015-02-22T08:29:23"/>
    <n v="1422001763"/>
    <d v="2015-01-23T08:29:23"/>
    <b v="0"/>
    <x v="83"/>
  </r>
  <r>
    <x v="2"/>
    <s v="GB"/>
    <s v="GBP"/>
    <n v="1433021171"/>
    <d v="2015-05-30T21:26:11"/>
    <n v="1430429171"/>
    <d v="2015-04-30T21:26:11"/>
    <b v="0"/>
    <x v="84"/>
  </r>
  <r>
    <x v="2"/>
    <s v="US"/>
    <s v="USD"/>
    <n v="1415909927"/>
    <d v="2014-11-13T20:18:47"/>
    <n v="1414351127"/>
    <d v="2014-10-26T19:18:47"/>
    <b v="0"/>
    <x v="29"/>
  </r>
  <r>
    <x v="2"/>
    <s v="US"/>
    <s v="USD"/>
    <n v="1408551752"/>
    <d v="2014-08-20T16:22:32"/>
    <n v="1405959752"/>
    <d v="2014-07-21T16:22:32"/>
    <b v="0"/>
    <x v="78"/>
  </r>
  <r>
    <x v="2"/>
    <s v="US"/>
    <s v="USD"/>
    <n v="1438576057"/>
    <d v="2015-08-03T04:27:37"/>
    <n v="1435552057"/>
    <d v="2015-06-29T04:27:37"/>
    <b v="0"/>
    <x v="29"/>
  </r>
  <r>
    <x v="2"/>
    <s v="US"/>
    <s v="USD"/>
    <n v="1462738327"/>
    <d v="2016-05-08T20:12:07"/>
    <n v="1460146327"/>
    <d v="2016-04-08T20:12:07"/>
    <b v="0"/>
    <x v="10"/>
  </r>
  <r>
    <x v="2"/>
    <s v="US"/>
    <s v="USD"/>
    <n v="1436981339"/>
    <d v="2015-07-15T17:28:59"/>
    <n v="1434389339"/>
    <d v="2015-06-15T17:28:59"/>
    <b v="0"/>
    <x v="82"/>
  </r>
  <r>
    <x v="2"/>
    <s v="AU"/>
    <s v="AUD"/>
    <n v="1488805200"/>
    <d v="2017-03-06T13:00:00"/>
    <n v="1484094498"/>
    <d v="2017-01-11T00:28:18"/>
    <b v="0"/>
    <x v="29"/>
  </r>
  <r>
    <x v="2"/>
    <s v="GB"/>
    <s v="GBP"/>
    <n v="1413388296"/>
    <d v="2014-10-15T15:51:36"/>
    <n v="1410796296"/>
    <d v="2014-09-15T15:51:36"/>
    <b v="0"/>
    <x v="78"/>
  </r>
  <r>
    <x v="2"/>
    <s v="US"/>
    <s v="USD"/>
    <n v="1408225452"/>
    <d v="2014-08-16T21:44:12"/>
    <n v="1405633452"/>
    <d v="2014-07-17T21:44:12"/>
    <b v="0"/>
    <x v="29"/>
  </r>
  <r>
    <x v="2"/>
    <s v="CA"/>
    <s v="CAD"/>
    <n v="1446052627"/>
    <d v="2015-10-28T17:17:07"/>
    <n v="1443460627"/>
    <d v="2015-09-28T17:17:07"/>
    <b v="0"/>
    <x v="81"/>
  </r>
  <r>
    <x v="2"/>
    <s v="US"/>
    <s v="USD"/>
    <n v="1403983314"/>
    <d v="2014-06-28T19:21:54"/>
    <n v="1400786514"/>
    <d v="2014-05-22T19:21:54"/>
    <b v="0"/>
    <x v="268"/>
  </r>
  <r>
    <x v="2"/>
    <s v="US"/>
    <s v="USD"/>
    <n v="1425197321"/>
    <d v="2015-03-01T08:08:41"/>
    <n v="1422605321"/>
    <d v="2015-01-30T08:08:41"/>
    <b v="0"/>
    <x v="83"/>
  </r>
  <r>
    <x v="2"/>
    <s v="US"/>
    <s v="USD"/>
    <n v="1484239320"/>
    <d v="2017-01-12T16:42:00"/>
    <n v="1482609088"/>
    <d v="2016-12-24T19:51:28"/>
    <b v="0"/>
    <x v="80"/>
  </r>
  <r>
    <x v="2"/>
    <s v="US"/>
    <s v="USD"/>
    <n v="1478059140"/>
    <d v="2016-11-02T03:59:00"/>
    <n v="1476391223"/>
    <d v="2016-10-13T20:40:23"/>
    <b v="0"/>
    <x v="83"/>
  </r>
  <r>
    <x v="0"/>
    <s v="GB"/>
    <s v="GBP"/>
    <n v="1486391011"/>
    <d v="2017-02-06T14:23:31"/>
    <n v="1483712611"/>
    <d v="2017-01-06T14:23:31"/>
    <b v="0"/>
    <x v="269"/>
  </r>
  <r>
    <x v="0"/>
    <s v="US"/>
    <s v="USD"/>
    <n v="1433736000"/>
    <d v="2015-06-08T04:00:00"/>
    <n v="1430945149"/>
    <d v="2015-05-06T20:45:49"/>
    <b v="0"/>
    <x v="112"/>
  </r>
  <r>
    <x v="0"/>
    <s v="GB"/>
    <s v="GBP"/>
    <n v="1433198520"/>
    <d v="2015-06-01T22:42:00"/>
    <n v="1430340195"/>
    <d v="2015-04-29T20:43:15"/>
    <b v="0"/>
    <x v="252"/>
  </r>
  <r>
    <x v="0"/>
    <s v="US"/>
    <s v="USD"/>
    <n v="1431885600"/>
    <d v="2015-05-17T18:00:00"/>
    <n v="1429133323"/>
    <d v="2015-04-15T21:28:43"/>
    <b v="0"/>
    <x v="16"/>
  </r>
  <r>
    <x v="0"/>
    <s v="CA"/>
    <s v="CAD"/>
    <n v="1482943740"/>
    <d v="2016-12-28T16:49:00"/>
    <n v="1481129340"/>
    <d v="2016-12-07T16:49:00"/>
    <b v="0"/>
    <x v="268"/>
  </r>
  <r>
    <x v="0"/>
    <s v="US"/>
    <s v="USD"/>
    <n v="1467242995"/>
    <d v="2016-06-29T23:29:55"/>
    <n v="1465428595"/>
    <d v="2016-06-08T23:29:55"/>
    <b v="0"/>
    <x v="48"/>
  </r>
  <r>
    <x v="0"/>
    <s v="US"/>
    <s v="USD"/>
    <n v="1409500725"/>
    <d v="2014-08-31T15:58:45"/>
    <n v="1406908725"/>
    <d v="2014-08-01T15:58:45"/>
    <b v="0"/>
    <x v="62"/>
  </r>
  <r>
    <x v="0"/>
    <s v="US"/>
    <s v="USD"/>
    <n v="1458480560"/>
    <d v="2016-03-20T13:29:20"/>
    <n v="1455892160"/>
    <d v="2016-02-19T14:29:20"/>
    <b v="0"/>
    <x v="51"/>
  </r>
  <r>
    <x v="0"/>
    <s v="GB"/>
    <s v="GBP"/>
    <n v="1486814978"/>
    <d v="2017-02-11T12:09:38"/>
    <n v="1484222978"/>
    <d v="2017-01-12T12:09:38"/>
    <b v="0"/>
    <x v="41"/>
  </r>
  <r>
    <x v="0"/>
    <s v="US"/>
    <s v="USD"/>
    <n v="1460223453"/>
    <d v="2016-04-09T17:37:33"/>
    <n v="1455043053"/>
    <d v="2016-02-09T18:37:33"/>
    <b v="0"/>
    <x v="270"/>
  </r>
  <r>
    <x v="0"/>
    <s v="IE"/>
    <s v="EUR"/>
    <n v="1428493379"/>
    <d v="2015-04-08T11:42:59"/>
    <n v="1425901379"/>
    <d v="2015-03-09T11:42:59"/>
    <b v="0"/>
    <x v="271"/>
  </r>
  <r>
    <x v="0"/>
    <s v="IT"/>
    <s v="EUR"/>
    <n v="1450602000"/>
    <d v="2015-12-20T09:00:00"/>
    <n v="1445415653"/>
    <d v="2015-10-21T08:20:53"/>
    <b v="0"/>
    <x v="203"/>
  </r>
  <r>
    <x v="0"/>
    <s v="GB"/>
    <s v="GBP"/>
    <n v="1450467539"/>
    <d v="2015-12-18T19:38:59"/>
    <n v="1447875539"/>
    <d v="2015-11-18T19:38:59"/>
    <b v="0"/>
    <x v="272"/>
  </r>
  <r>
    <x v="0"/>
    <s v="US"/>
    <s v="USD"/>
    <n v="1465797540"/>
    <d v="2016-06-13T05:59:00"/>
    <n v="1463155034"/>
    <d v="2016-05-13T15:57:14"/>
    <b v="0"/>
    <x v="100"/>
  </r>
  <r>
    <x v="0"/>
    <s v="US"/>
    <s v="USD"/>
    <n v="1451530800"/>
    <d v="2015-12-31T03:00:00"/>
    <n v="1448463086"/>
    <d v="2015-11-25T14:51:26"/>
    <b v="0"/>
    <x v="157"/>
  </r>
  <r>
    <x v="0"/>
    <s v="GB"/>
    <s v="GBP"/>
    <n v="1436380200"/>
    <d v="2015-07-08T18:30:00"/>
    <n v="1433615400"/>
    <d v="2015-06-06T18:30:00"/>
    <b v="0"/>
    <x v="82"/>
  </r>
  <r>
    <x v="0"/>
    <s v="US"/>
    <s v="USD"/>
    <n v="1429183656"/>
    <d v="2015-04-16T11:27:36"/>
    <n v="1427369256"/>
    <d v="2015-03-26T11:27:36"/>
    <b v="0"/>
    <x v="273"/>
  </r>
  <r>
    <x v="0"/>
    <s v="GB"/>
    <s v="GBP"/>
    <n v="1468593246"/>
    <d v="2016-07-15T14:34:06"/>
    <n v="1466001246"/>
    <d v="2016-06-15T14:34:06"/>
    <b v="0"/>
    <x v="112"/>
  </r>
  <r>
    <x v="0"/>
    <s v="AU"/>
    <s v="AUD"/>
    <n v="1435388154"/>
    <d v="2015-06-27T06:55:54"/>
    <n v="1432796154"/>
    <d v="2015-05-28T06:55:54"/>
    <b v="0"/>
    <x v="197"/>
  </r>
  <r>
    <x v="0"/>
    <s v="US"/>
    <s v="USD"/>
    <n v="1433083527"/>
    <d v="2015-05-31T14:45:27"/>
    <n v="1430491527"/>
    <d v="2015-05-01T14:45:27"/>
    <b v="0"/>
    <x v="21"/>
  </r>
  <r>
    <x v="0"/>
    <s v="US"/>
    <s v="USD"/>
    <n v="1449205200"/>
    <d v="2015-12-04T05:00:00"/>
    <n v="1445363833"/>
    <d v="2015-10-20T17:57:13"/>
    <b v="0"/>
    <x v="7"/>
  </r>
  <r>
    <x v="0"/>
    <s v="DE"/>
    <s v="EUR"/>
    <n v="1434197351"/>
    <d v="2015-06-13T12:09:11"/>
    <n v="1431605351"/>
    <d v="2015-05-14T12:09:11"/>
    <b v="0"/>
    <x v="95"/>
  </r>
  <r>
    <x v="0"/>
    <s v="AT"/>
    <s v="EUR"/>
    <n v="1489238940"/>
    <d v="2017-03-11T13:29:00"/>
    <n v="1486406253"/>
    <d v="2017-02-06T18:37:33"/>
    <b v="0"/>
    <x v="58"/>
  </r>
  <r>
    <x v="0"/>
    <s v="IT"/>
    <s v="EUR"/>
    <n v="1459418400"/>
    <d v="2016-03-31T10:00:00"/>
    <n v="1456827573"/>
    <d v="2016-03-01T10:19:33"/>
    <b v="0"/>
    <x v="261"/>
  </r>
  <r>
    <x v="0"/>
    <s v="US"/>
    <s v="USD"/>
    <n v="1458835264"/>
    <d v="2016-03-24T16:01:04"/>
    <n v="1456246864"/>
    <d v="2016-02-23T17:01:04"/>
    <b v="0"/>
    <x v="11"/>
  </r>
  <r>
    <x v="0"/>
    <s v="US"/>
    <s v="USD"/>
    <n v="1488053905"/>
    <d v="2017-02-25T20:18:25"/>
    <n v="1485461905"/>
    <d v="2017-01-26T20:18:25"/>
    <b v="0"/>
    <x v="67"/>
  </r>
  <r>
    <x v="0"/>
    <s v="SE"/>
    <s v="SEK"/>
    <n v="1433106000"/>
    <d v="2015-05-31T21:00:00"/>
    <n v="1431124572"/>
    <d v="2015-05-08T22:36:12"/>
    <b v="0"/>
    <x v="273"/>
  </r>
  <r>
    <x v="0"/>
    <s v="CA"/>
    <s v="CAD"/>
    <n v="1465505261"/>
    <d v="2016-06-09T20:47:41"/>
    <n v="1464209261"/>
    <d v="2016-05-25T20:47:41"/>
    <b v="0"/>
    <x v="79"/>
  </r>
  <r>
    <x v="0"/>
    <s v="US"/>
    <s v="USD"/>
    <n v="1448586000"/>
    <d v="2015-11-27T01:00:00"/>
    <n v="1447195695"/>
    <d v="2015-11-10T22:48:15"/>
    <b v="0"/>
    <x v="183"/>
  </r>
  <r>
    <x v="0"/>
    <s v="GB"/>
    <s v="GBP"/>
    <n v="1485886100"/>
    <d v="2017-01-31T18:08:20"/>
    <n v="1482862100"/>
    <d v="2016-12-27T18:08:20"/>
    <b v="0"/>
    <x v="52"/>
  </r>
  <r>
    <x v="0"/>
    <s v="US"/>
    <s v="USD"/>
    <n v="1433880605"/>
    <d v="2015-06-09T20:10:05"/>
    <n v="1428696605"/>
    <d v="2015-04-10T20:10:05"/>
    <b v="0"/>
    <x v="20"/>
  </r>
  <r>
    <x v="0"/>
    <s v="US"/>
    <s v="USD"/>
    <n v="1401487756"/>
    <d v="2014-05-30T22:09:16"/>
    <n v="1398895756"/>
    <d v="2014-04-30T22:09:16"/>
    <b v="0"/>
    <x v="274"/>
  </r>
  <r>
    <x v="0"/>
    <s v="US"/>
    <s v="USD"/>
    <n v="1443826980"/>
    <d v="2015-10-02T23:03:00"/>
    <n v="1441032457"/>
    <d v="2015-08-31T14:47:37"/>
    <b v="0"/>
    <x v="147"/>
  </r>
  <r>
    <x v="0"/>
    <s v="US"/>
    <s v="USD"/>
    <n v="1468524340"/>
    <d v="2016-07-14T19:25:40"/>
    <n v="1465932340"/>
    <d v="2016-06-14T19:25:40"/>
    <b v="0"/>
    <x v="275"/>
  </r>
  <r>
    <x v="0"/>
    <s v="US"/>
    <s v="USD"/>
    <n v="1446346800"/>
    <d v="2015-11-01T03:00:00"/>
    <n v="1443714800"/>
    <d v="2015-10-01T15:53:20"/>
    <b v="0"/>
    <x v="30"/>
  </r>
  <r>
    <x v="0"/>
    <s v="US"/>
    <s v="USD"/>
    <n v="1476961513"/>
    <d v="2016-10-20T11:05:13"/>
    <n v="1474369513"/>
    <d v="2016-09-20T11:05:13"/>
    <b v="0"/>
    <x v="35"/>
  </r>
  <r>
    <x v="0"/>
    <s v="DE"/>
    <s v="EUR"/>
    <n v="1440515112"/>
    <d v="2015-08-25T15:05:12"/>
    <n v="1437923112"/>
    <d v="2015-07-26T15:05:12"/>
    <b v="0"/>
    <x v="205"/>
  </r>
  <r>
    <x v="0"/>
    <s v="GB"/>
    <s v="GBP"/>
    <n v="1480809600"/>
    <d v="2016-12-04T00:00:00"/>
    <n v="1478431488"/>
    <d v="2016-11-06T11:24:48"/>
    <b v="0"/>
    <x v="273"/>
  </r>
  <r>
    <x v="0"/>
    <s v="CA"/>
    <s v="CAD"/>
    <n v="1459483200"/>
    <d v="2016-04-01T04:00:00"/>
    <n v="1456852647"/>
    <d v="2016-03-01T17:17:27"/>
    <b v="0"/>
    <x v="276"/>
  </r>
  <r>
    <x v="0"/>
    <s v="US"/>
    <s v="USD"/>
    <n v="1478754909"/>
    <d v="2016-11-10T05:15:09"/>
    <n v="1476159309"/>
    <d v="2016-10-11T04:15:09"/>
    <b v="0"/>
    <x v="277"/>
  </r>
  <r>
    <x v="1"/>
    <s v="US"/>
    <s v="USD"/>
    <n v="1402060302"/>
    <d v="2014-06-06T13:11:42"/>
    <n v="1396876302"/>
    <d v="2014-04-07T13:11:42"/>
    <b v="0"/>
    <x v="59"/>
  </r>
  <r>
    <x v="1"/>
    <s v="US"/>
    <s v="USD"/>
    <n v="1382478278"/>
    <d v="2013-10-22T21:44:38"/>
    <n v="1377294278"/>
    <d v="2013-08-23T21:44:38"/>
    <b v="0"/>
    <x v="83"/>
  </r>
  <r>
    <x v="1"/>
    <s v="US"/>
    <s v="USD"/>
    <n v="1398042000"/>
    <d v="2014-04-21T01:00:00"/>
    <n v="1395089981"/>
    <d v="2014-03-17T20:59:41"/>
    <b v="0"/>
    <x v="244"/>
  </r>
  <r>
    <x v="1"/>
    <s v="US"/>
    <s v="USD"/>
    <n v="1407394800"/>
    <d v="2014-08-07T07:00:00"/>
    <n v="1404770616"/>
    <d v="2014-07-07T22:03:36"/>
    <b v="0"/>
    <x v="78"/>
  </r>
  <r>
    <x v="1"/>
    <s v="US"/>
    <s v="USD"/>
    <n v="1317231008"/>
    <d v="2011-09-28T17:30:08"/>
    <n v="1312047008"/>
    <d v="2011-07-30T17:30:08"/>
    <b v="0"/>
    <x v="54"/>
  </r>
  <r>
    <x v="1"/>
    <s v="US"/>
    <s v="USD"/>
    <n v="1334592000"/>
    <d v="2012-04-16T16:00:00"/>
    <n v="1331982127"/>
    <d v="2012-03-17T11:02:07"/>
    <b v="0"/>
    <x v="29"/>
  </r>
  <r>
    <x v="1"/>
    <s v="US"/>
    <s v="USD"/>
    <n v="1298589630"/>
    <d v="2011-02-24T23:20:30"/>
    <n v="1295997630"/>
    <d v="2011-01-25T23:20:30"/>
    <b v="0"/>
    <x v="78"/>
  </r>
  <r>
    <x v="1"/>
    <s v="US"/>
    <s v="USD"/>
    <n v="1440723600"/>
    <d v="2015-08-28T01:00:00"/>
    <n v="1436394968"/>
    <d v="2015-07-08T22:36:08"/>
    <b v="0"/>
    <x v="78"/>
  </r>
  <r>
    <x v="1"/>
    <s v="US"/>
    <s v="USD"/>
    <n v="1381090870"/>
    <d v="2013-10-06T20:21:10"/>
    <n v="1377030070"/>
    <d v="2013-08-20T20:21:10"/>
    <b v="0"/>
    <x v="29"/>
  </r>
  <r>
    <x v="1"/>
    <s v="US"/>
    <s v="USD"/>
    <n v="1329864374"/>
    <d v="2012-02-21T22:46:14"/>
    <n v="1328049974"/>
    <d v="2012-01-31T22:46:14"/>
    <b v="0"/>
    <x v="79"/>
  </r>
  <r>
    <x v="1"/>
    <s v="GB"/>
    <s v="GBP"/>
    <n v="1422903342"/>
    <d v="2015-02-02T18:55:42"/>
    <n v="1420311342"/>
    <d v="2015-01-03T18:55:42"/>
    <b v="0"/>
    <x v="78"/>
  </r>
  <r>
    <x v="1"/>
    <s v="US"/>
    <s v="USD"/>
    <n v="1387077299"/>
    <d v="2013-12-15T03:14:59"/>
    <n v="1383621299"/>
    <d v="2013-11-05T03:14:59"/>
    <b v="0"/>
    <x v="79"/>
  </r>
  <r>
    <x v="1"/>
    <s v="US"/>
    <s v="USD"/>
    <n v="1343491200"/>
    <d v="2012-07-28T16:00:00"/>
    <n v="1342801164"/>
    <d v="2012-07-20T16:19:24"/>
    <b v="0"/>
    <x v="78"/>
  </r>
  <r>
    <x v="1"/>
    <s v="US"/>
    <s v="USD"/>
    <n v="1345790865"/>
    <d v="2012-08-24T06:47:45"/>
    <n v="1344062865"/>
    <d v="2012-08-04T06:47:45"/>
    <b v="0"/>
    <x v="78"/>
  </r>
  <r>
    <x v="1"/>
    <s v="US"/>
    <s v="USD"/>
    <n v="1312641536"/>
    <d v="2011-08-06T14:38:56"/>
    <n v="1310049536"/>
    <d v="2011-07-07T14:38:56"/>
    <b v="0"/>
    <x v="83"/>
  </r>
  <r>
    <x v="1"/>
    <s v="US"/>
    <s v="USD"/>
    <n v="1325804767"/>
    <d v="2012-01-05T23:06:07"/>
    <n v="1323212767"/>
    <d v="2011-12-06T23:06:07"/>
    <b v="0"/>
    <x v="78"/>
  </r>
  <r>
    <x v="1"/>
    <s v="US"/>
    <s v="USD"/>
    <n v="1373665860"/>
    <d v="2013-07-12T21:51:00"/>
    <n v="1368579457"/>
    <d v="2013-05-15T00:57:37"/>
    <b v="0"/>
    <x v="22"/>
  </r>
  <r>
    <x v="1"/>
    <s v="US"/>
    <s v="USD"/>
    <n v="1414994340"/>
    <d v="2014-11-03T05:59:00"/>
    <n v="1413057980"/>
    <d v="2014-10-11T20:06:20"/>
    <b v="0"/>
    <x v="69"/>
  </r>
  <r>
    <x v="1"/>
    <s v="US"/>
    <s v="USD"/>
    <n v="1315747080"/>
    <d v="2011-09-11T13:18:00"/>
    <n v="1314417502"/>
    <d v="2011-08-27T03:58:22"/>
    <b v="0"/>
    <x v="29"/>
  </r>
  <r>
    <x v="1"/>
    <s v="US"/>
    <s v="USD"/>
    <n v="1310158800"/>
    <d v="2011-07-08T21:00:00"/>
    <n v="1304888771"/>
    <d v="2011-05-08T21:06:11"/>
    <b v="0"/>
    <x v="44"/>
  </r>
  <r>
    <x v="0"/>
    <s v="US"/>
    <s v="USD"/>
    <n v="1366664400"/>
    <d v="2013-04-22T21:00:00"/>
    <n v="1363981723"/>
    <d v="2013-03-22T19:48:43"/>
    <b v="1"/>
    <x v="43"/>
  </r>
  <r>
    <x v="0"/>
    <s v="US"/>
    <s v="USD"/>
    <n v="1402755834"/>
    <d v="2014-06-14T14:23:54"/>
    <n v="1400163834"/>
    <d v="2014-05-15T14:23:54"/>
    <b v="1"/>
    <x v="57"/>
  </r>
  <r>
    <x v="0"/>
    <s v="US"/>
    <s v="USD"/>
    <n v="1323136949"/>
    <d v="2011-12-06T02:02:29"/>
    <n v="1319245349"/>
    <d v="2011-10-22T01:02:29"/>
    <b v="1"/>
    <x v="162"/>
  </r>
  <r>
    <x v="0"/>
    <s v="US"/>
    <s v="USD"/>
    <n v="1367823655"/>
    <d v="2013-05-06T07:00:55"/>
    <n v="1365231655"/>
    <d v="2013-04-06T07:00:55"/>
    <b v="1"/>
    <x v="133"/>
  </r>
  <r>
    <x v="0"/>
    <s v="US"/>
    <s v="USD"/>
    <n v="1402642740"/>
    <d v="2014-06-13T06:59:00"/>
    <n v="1399563953"/>
    <d v="2014-05-08T15:45:53"/>
    <b v="1"/>
    <x v="211"/>
  </r>
  <r>
    <x v="0"/>
    <s v="US"/>
    <s v="USD"/>
    <n v="1341683211"/>
    <d v="2012-07-07T17:46:51"/>
    <n v="1339091211"/>
    <d v="2012-06-07T17:46:51"/>
    <b v="1"/>
    <x v="75"/>
  </r>
  <r>
    <x v="0"/>
    <s v="US"/>
    <s v="USD"/>
    <n v="1410017131"/>
    <d v="2014-09-06T15:25:31"/>
    <n v="1406129131"/>
    <d v="2014-07-23T15:25:31"/>
    <b v="1"/>
    <x v="278"/>
  </r>
  <r>
    <x v="0"/>
    <s v="US"/>
    <s v="USD"/>
    <n v="1316979167"/>
    <d v="2011-09-25T19:32:47"/>
    <n v="1311795167"/>
    <d v="2011-07-27T19:32:47"/>
    <b v="1"/>
    <x v="142"/>
  </r>
  <r>
    <x v="0"/>
    <s v="US"/>
    <s v="USD"/>
    <n v="1382658169"/>
    <d v="2013-10-24T23:42:49"/>
    <n v="1380238969"/>
    <d v="2013-09-26T23:42:49"/>
    <b v="1"/>
    <x v="261"/>
  </r>
  <r>
    <x v="0"/>
    <s v="US"/>
    <s v="USD"/>
    <n v="1409770107"/>
    <d v="2014-09-03T18:48:27"/>
    <n v="1407178107"/>
    <d v="2014-08-04T18:48:27"/>
    <b v="1"/>
    <x v="279"/>
  </r>
  <r>
    <x v="0"/>
    <s v="US"/>
    <s v="USD"/>
    <n v="1293857940"/>
    <d v="2011-01-01T04:59:00"/>
    <n v="1288968886"/>
    <d v="2010-11-05T14:54:46"/>
    <b v="1"/>
    <x v="261"/>
  </r>
  <r>
    <x v="0"/>
    <s v="US"/>
    <s v="USD"/>
    <n v="1385932652"/>
    <d v="2013-12-01T21:17:32"/>
    <n v="1383337052"/>
    <d v="2013-11-01T20:17:32"/>
    <b v="1"/>
    <x v="280"/>
  </r>
  <r>
    <x v="0"/>
    <s v="US"/>
    <s v="USD"/>
    <n v="1329084231"/>
    <d v="2012-02-12T22:03:51"/>
    <n v="1326492231"/>
    <d v="2012-01-13T22:03:51"/>
    <b v="1"/>
    <x v="281"/>
  </r>
  <r>
    <x v="0"/>
    <s v="US"/>
    <s v="USD"/>
    <n v="1301792590"/>
    <d v="2011-04-03T01:03:10"/>
    <n v="1297562590"/>
    <d v="2011-02-13T02:03:10"/>
    <b v="1"/>
    <x v="282"/>
  </r>
  <r>
    <x v="0"/>
    <s v="US"/>
    <s v="USD"/>
    <n v="1377960012"/>
    <d v="2013-08-31T14:40:12"/>
    <n v="1375368012"/>
    <d v="2013-08-01T14:40:12"/>
    <b v="1"/>
    <x v="283"/>
  </r>
  <r>
    <x v="0"/>
    <s v="US"/>
    <s v="USD"/>
    <n v="1402286340"/>
    <d v="2014-06-09T03:59:00"/>
    <n v="1399504664"/>
    <d v="2014-05-07T23:17:44"/>
    <b v="1"/>
    <x v="93"/>
  </r>
  <r>
    <x v="0"/>
    <s v="US"/>
    <s v="USD"/>
    <n v="1393445620"/>
    <d v="2014-02-26T20:13:40"/>
    <n v="1390853620"/>
    <d v="2014-01-27T20:13:40"/>
    <b v="1"/>
    <x v="142"/>
  </r>
  <r>
    <x v="0"/>
    <s v="US"/>
    <s v="USD"/>
    <n v="1390983227"/>
    <d v="2014-01-29T08:13:47"/>
    <n v="1388391227"/>
    <d v="2013-12-30T08:13:47"/>
    <b v="1"/>
    <x v="47"/>
  </r>
  <r>
    <x v="0"/>
    <s v="CA"/>
    <s v="CAD"/>
    <n v="1392574692"/>
    <d v="2014-02-16T18:18:12"/>
    <n v="1389982692"/>
    <d v="2014-01-17T18:18:12"/>
    <b v="1"/>
    <x v="217"/>
  </r>
  <r>
    <x v="0"/>
    <s v="US"/>
    <s v="USD"/>
    <n v="1396054800"/>
    <d v="2014-03-29T01:00:00"/>
    <n v="1393034470"/>
    <d v="2014-02-22T02:01:10"/>
    <b v="1"/>
    <x v="14"/>
  </r>
  <r>
    <x v="0"/>
    <s v="US"/>
    <s v="USD"/>
    <n v="1383062083"/>
    <d v="2013-10-29T15:54:43"/>
    <n v="1380556483"/>
    <d v="2013-09-30T15:54:43"/>
    <b v="1"/>
    <x v="69"/>
  </r>
  <r>
    <x v="0"/>
    <s v="US"/>
    <s v="USD"/>
    <n v="1291131815"/>
    <d v="2010-11-30T15:43:35"/>
    <n v="1287071015"/>
    <d v="2010-10-14T15:43:35"/>
    <b v="1"/>
    <x v="36"/>
  </r>
  <r>
    <x v="0"/>
    <s v="US"/>
    <s v="USD"/>
    <n v="1389474145"/>
    <d v="2014-01-11T21:02:25"/>
    <n v="1386882145"/>
    <d v="2013-12-12T21:02:25"/>
    <b v="1"/>
    <x v="133"/>
  </r>
  <r>
    <x v="0"/>
    <s v="US"/>
    <s v="USD"/>
    <n v="1374674558"/>
    <d v="2013-07-24T14:02:38"/>
    <n v="1372082558"/>
    <d v="2013-06-24T14:02:38"/>
    <b v="1"/>
    <x v="180"/>
  </r>
  <r>
    <x v="0"/>
    <s v="US"/>
    <s v="USD"/>
    <n v="1379708247"/>
    <d v="2013-09-20T20:17:27"/>
    <n v="1377116247"/>
    <d v="2013-08-21T20:17:27"/>
    <b v="1"/>
    <x v="0"/>
  </r>
  <r>
    <x v="0"/>
    <s v="US"/>
    <s v="USD"/>
    <n v="1460764800"/>
    <d v="2016-04-16T00:00:00"/>
    <n v="1458157512"/>
    <d v="2016-03-16T19:45:12"/>
    <b v="1"/>
    <x v="190"/>
  </r>
  <r>
    <x v="0"/>
    <s v="US"/>
    <s v="USD"/>
    <n v="1332704042"/>
    <d v="2012-03-25T19:34:02"/>
    <n v="1327523642"/>
    <d v="2012-01-25T20:34:02"/>
    <b v="1"/>
    <x v="39"/>
  </r>
  <r>
    <x v="0"/>
    <s v="US"/>
    <s v="USD"/>
    <n v="1384363459"/>
    <d v="2013-11-13T17:24:19"/>
    <n v="1381767859"/>
    <d v="2013-10-14T16:24:19"/>
    <b v="1"/>
    <x v="162"/>
  </r>
  <r>
    <x v="0"/>
    <s v="US"/>
    <s v="USD"/>
    <n v="1276574400"/>
    <d v="2010-06-15T04:00:00"/>
    <n v="1270576379"/>
    <d v="2010-04-06T17:52:59"/>
    <b v="1"/>
    <x v="33"/>
  </r>
  <r>
    <x v="0"/>
    <s v="CA"/>
    <s v="CAD"/>
    <n v="1409506291"/>
    <d v="2014-08-31T17:31:31"/>
    <n v="1406914291"/>
    <d v="2014-08-01T17:31:31"/>
    <b v="1"/>
    <x v="241"/>
  </r>
  <r>
    <x v="0"/>
    <s v="US"/>
    <s v="USD"/>
    <n v="1346344425"/>
    <d v="2012-08-30T16:33:45"/>
    <n v="1343320425"/>
    <d v="2012-07-26T16:33:45"/>
    <b v="1"/>
    <x v="284"/>
  </r>
  <r>
    <x v="0"/>
    <s v="US"/>
    <s v="USD"/>
    <n v="1375908587"/>
    <d v="2013-08-07T20:49:47"/>
    <n v="1372884587"/>
    <d v="2013-07-03T20:49:47"/>
    <b v="1"/>
    <x v="285"/>
  </r>
  <r>
    <x v="0"/>
    <s v="US"/>
    <s v="USD"/>
    <n v="1251777600"/>
    <d v="2009-09-01T04:00:00"/>
    <n v="1247504047"/>
    <d v="2009-07-13T16:54:07"/>
    <b v="1"/>
    <x v="32"/>
  </r>
  <r>
    <x v="0"/>
    <s v="US"/>
    <s v="USD"/>
    <n v="1346765347"/>
    <d v="2012-09-04T13:29:07"/>
    <n v="1343741347"/>
    <d v="2012-07-31T13:29:07"/>
    <b v="1"/>
    <x v="286"/>
  </r>
  <r>
    <x v="0"/>
    <s v="US"/>
    <s v="USD"/>
    <n v="1403661600"/>
    <d v="2014-06-25T02:00:00"/>
    <n v="1401196766"/>
    <d v="2014-05-27T13:19:26"/>
    <b v="1"/>
    <x v="245"/>
  </r>
  <r>
    <x v="0"/>
    <s v="US"/>
    <s v="USD"/>
    <n v="1395624170"/>
    <d v="2014-03-24T01:22:50"/>
    <n v="1392171770"/>
    <d v="2014-02-12T02:22:50"/>
    <b v="1"/>
    <x v="143"/>
  </r>
  <r>
    <x v="0"/>
    <s v="US"/>
    <s v="USD"/>
    <n v="1299003054"/>
    <d v="2011-03-01T18:10:54"/>
    <n v="1291227054"/>
    <d v="2010-12-01T18:10:54"/>
    <b v="1"/>
    <x v="208"/>
  </r>
  <r>
    <x v="0"/>
    <s v="US"/>
    <s v="USD"/>
    <n v="1375033836"/>
    <d v="2013-07-28T17:50:36"/>
    <n v="1373305836"/>
    <d v="2013-07-08T17:50:36"/>
    <b v="1"/>
    <x v="142"/>
  </r>
  <r>
    <x v="0"/>
    <s v="US"/>
    <s v="USD"/>
    <n v="1386565140"/>
    <d v="2013-12-09T04:59:00"/>
    <n v="1383909855"/>
    <d v="2013-11-08T11:24:15"/>
    <b v="1"/>
    <x v="220"/>
  </r>
  <r>
    <x v="0"/>
    <s v="US"/>
    <s v="USD"/>
    <n v="1362974400"/>
    <d v="2013-03-11T04:00:00"/>
    <n v="1360948389"/>
    <d v="2013-02-15T17:13:09"/>
    <b v="1"/>
    <x v="19"/>
  </r>
  <r>
    <x v="0"/>
    <s v="US"/>
    <s v="USD"/>
    <n v="1483203540"/>
    <d v="2016-12-31T16:59:00"/>
    <n v="1481175482"/>
    <d v="2016-12-08T05:38:02"/>
    <b v="0"/>
    <x v="162"/>
  </r>
  <r>
    <x v="0"/>
    <s v="GB"/>
    <s v="GBP"/>
    <n v="1434808775"/>
    <d v="2015-06-20T13:59:35"/>
    <n v="1433512775"/>
    <d v="2015-06-05T13:59:35"/>
    <b v="0"/>
    <x v="287"/>
  </r>
  <r>
    <x v="0"/>
    <s v="GB"/>
    <s v="GBP"/>
    <n v="1424181600"/>
    <d v="2015-02-17T14:00:00"/>
    <n v="1423041227"/>
    <d v="2015-02-04T09:13:47"/>
    <b v="0"/>
    <x v="9"/>
  </r>
  <r>
    <x v="0"/>
    <s v="GB"/>
    <s v="GBP"/>
    <n v="1434120856"/>
    <d v="2015-06-12T14:54:16"/>
    <n v="1428936856"/>
    <d v="2015-04-13T14:54:16"/>
    <b v="0"/>
    <x v="20"/>
  </r>
  <r>
    <x v="0"/>
    <s v="US"/>
    <s v="USD"/>
    <n v="1470801600"/>
    <d v="2016-08-10T04:00:00"/>
    <n v="1468122163"/>
    <d v="2016-07-10T03:42:43"/>
    <b v="0"/>
    <x v="42"/>
  </r>
  <r>
    <x v="0"/>
    <s v="US"/>
    <s v="USD"/>
    <n v="1483499645"/>
    <d v="2017-01-04T03:14:05"/>
    <n v="1480907645"/>
    <d v="2016-12-05T03:14:05"/>
    <b v="0"/>
    <x v="47"/>
  </r>
  <r>
    <x v="0"/>
    <s v="US"/>
    <s v="USD"/>
    <n v="1429772340"/>
    <d v="2015-04-23T06:59:00"/>
    <n v="1427121931"/>
    <d v="2015-03-23T14:45:31"/>
    <b v="0"/>
    <x v="48"/>
  </r>
  <r>
    <x v="0"/>
    <s v="US"/>
    <s v="USD"/>
    <n v="1428390000"/>
    <d v="2015-04-07T07:00:00"/>
    <n v="1425224391"/>
    <d v="2015-03-01T15:39:51"/>
    <b v="0"/>
    <x v="288"/>
  </r>
  <r>
    <x v="0"/>
    <s v="GB"/>
    <s v="GBP"/>
    <n v="1444172340"/>
    <d v="2015-10-06T22:59:00"/>
    <n v="1441822828"/>
    <d v="2015-09-09T18:20:28"/>
    <b v="0"/>
    <x v="47"/>
  </r>
  <r>
    <x v="0"/>
    <s v="US"/>
    <s v="USD"/>
    <n v="1447523371"/>
    <d v="2015-11-14T17:49:31"/>
    <n v="1444927771"/>
    <d v="2015-10-15T16:49:31"/>
    <b v="0"/>
    <x v="148"/>
  </r>
  <r>
    <x v="0"/>
    <s v="GB"/>
    <s v="GBP"/>
    <n v="1445252400"/>
    <d v="2015-10-19T11:00:00"/>
    <n v="1443696797"/>
    <d v="2015-10-01T10:53:17"/>
    <b v="0"/>
    <x v="19"/>
  </r>
  <r>
    <x v="0"/>
    <s v="GB"/>
    <s v="GBP"/>
    <n v="1438189200"/>
    <d v="2015-07-29T17:00:00"/>
    <n v="1435585497"/>
    <d v="2015-06-29T13:44:57"/>
    <b v="0"/>
    <x v="31"/>
  </r>
  <r>
    <x v="0"/>
    <s v="GB"/>
    <s v="GBP"/>
    <n v="1457914373"/>
    <d v="2016-03-14T00:12:53"/>
    <n v="1456189973"/>
    <d v="2016-02-23T01:12:53"/>
    <b v="0"/>
    <x v="23"/>
  </r>
  <r>
    <x v="0"/>
    <s v="US"/>
    <s v="USD"/>
    <n v="1462125358"/>
    <d v="2016-05-01T17:55:58"/>
    <n v="1459533358"/>
    <d v="2016-04-01T17:55:58"/>
    <b v="0"/>
    <x v="146"/>
  </r>
  <r>
    <x v="0"/>
    <s v="GB"/>
    <s v="GBP"/>
    <n v="1461860432"/>
    <d v="2016-04-28T16:20:32"/>
    <n v="1459268432"/>
    <d v="2016-03-29T16:20:32"/>
    <b v="0"/>
    <x v="51"/>
  </r>
  <r>
    <x v="0"/>
    <s v="US"/>
    <s v="USD"/>
    <n v="1436902359"/>
    <d v="2015-07-14T19:32:39"/>
    <n v="1434310359"/>
    <d v="2015-06-14T19:32:39"/>
    <b v="0"/>
    <x v="58"/>
  </r>
  <r>
    <x v="0"/>
    <s v="US"/>
    <s v="USD"/>
    <n v="1464807420"/>
    <d v="2016-06-01T18:57:00"/>
    <n v="1461427938"/>
    <d v="2016-04-23T16:12:18"/>
    <b v="0"/>
    <x v="54"/>
  </r>
  <r>
    <x v="0"/>
    <s v="US"/>
    <s v="USD"/>
    <n v="1437447600"/>
    <d v="2015-07-21T03:00:00"/>
    <n v="1436551178"/>
    <d v="2015-07-10T17:59:38"/>
    <b v="0"/>
    <x v="60"/>
  </r>
  <r>
    <x v="0"/>
    <s v="US"/>
    <s v="USD"/>
    <n v="1480559011"/>
    <d v="2016-12-01T02:23:31"/>
    <n v="1477963411"/>
    <d v="2016-11-01T01:23:31"/>
    <b v="0"/>
    <x v="133"/>
  </r>
  <r>
    <x v="0"/>
    <s v="GB"/>
    <s v="GBP"/>
    <n v="1469962800"/>
    <d v="2016-07-31T11:00:00"/>
    <n v="1468578920"/>
    <d v="2016-07-15T10:35:20"/>
    <b v="0"/>
    <x v="52"/>
  </r>
  <r>
    <x v="1"/>
    <s v="GB"/>
    <s v="GBP"/>
    <n v="1489376405"/>
    <d v="2017-03-13T03:40:05"/>
    <n v="1484196005"/>
    <d v="2017-01-12T04:40:05"/>
    <b v="0"/>
    <x v="201"/>
  </r>
  <r>
    <x v="1"/>
    <s v="US"/>
    <s v="USD"/>
    <n v="1469122200"/>
    <d v="2016-07-21T17:30:00"/>
    <n v="1466611108"/>
    <d v="2016-06-22T15:58:28"/>
    <b v="0"/>
    <x v="48"/>
  </r>
  <r>
    <x v="1"/>
    <s v="US"/>
    <s v="USD"/>
    <n v="1417690734"/>
    <d v="2014-12-04T10:58:54"/>
    <n v="1415098734"/>
    <d v="2014-11-04T10:58:54"/>
    <b v="0"/>
    <x v="289"/>
  </r>
  <r>
    <x v="1"/>
    <s v="US"/>
    <s v="USD"/>
    <n v="1455710679"/>
    <d v="2016-02-17T12:04:39"/>
    <n v="1453118679"/>
    <d v="2016-01-18T12:04:39"/>
    <b v="0"/>
    <x v="43"/>
  </r>
  <r>
    <x v="1"/>
    <s v="US"/>
    <s v="USD"/>
    <n v="1475937812"/>
    <d v="2016-10-08T14:43:32"/>
    <n v="1472481812"/>
    <d v="2016-08-29T14:43:32"/>
    <b v="0"/>
    <x v="44"/>
  </r>
  <r>
    <x v="1"/>
    <s v="US"/>
    <s v="USD"/>
    <n v="1444943468"/>
    <d v="2015-10-15T21:11:08"/>
    <n v="1441919468"/>
    <d v="2015-09-10T21:11:08"/>
    <b v="0"/>
    <x v="2"/>
  </r>
  <r>
    <x v="1"/>
    <s v="US"/>
    <s v="USD"/>
    <n v="1471622450"/>
    <d v="2016-08-19T16:00:50"/>
    <n v="1467734450"/>
    <d v="2016-07-05T16:00:50"/>
    <b v="0"/>
    <x v="54"/>
  </r>
  <r>
    <x v="1"/>
    <s v="US"/>
    <s v="USD"/>
    <n v="1480536919"/>
    <d v="2016-11-30T20:15:19"/>
    <n v="1477509319"/>
    <d v="2016-10-26T19:15:19"/>
    <b v="0"/>
    <x v="61"/>
  </r>
  <r>
    <x v="1"/>
    <s v="US"/>
    <s v="USD"/>
    <n v="1429375922"/>
    <d v="2015-04-18T16:52:02"/>
    <n v="1426783922"/>
    <d v="2015-03-19T16:52:02"/>
    <b v="0"/>
    <x v="29"/>
  </r>
  <r>
    <x v="1"/>
    <s v="US"/>
    <s v="USD"/>
    <n v="1457024514"/>
    <d v="2016-03-03T17:01:54"/>
    <n v="1454432514"/>
    <d v="2016-02-02T17:01:54"/>
    <b v="0"/>
    <x v="259"/>
  </r>
  <r>
    <x v="1"/>
    <s v="US"/>
    <s v="USD"/>
    <n v="1477065860"/>
    <d v="2016-10-21T16:04:20"/>
    <n v="1471881860"/>
    <d v="2016-08-22T16:04:20"/>
    <b v="0"/>
    <x v="202"/>
  </r>
  <r>
    <x v="1"/>
    <s v="US"/>
    <s v="USD"/>
    <n v="1446771600"/>
    <d v="2015-11-06T01:00:00"/>
    <n v="1443700648"/>
    <d v="2015-10-01T11:57:28"/>
    <b v="0"/>
    <x v="290"/>
  </r>
  <r>
    <x v="1"/>
    <s v="US"/>
    <s v="USD"/>
    <n v="1456700709"/>
    <d v="2016-02-28T23:05:09"/>
    <n v="1453676709"/>
    <d v="2016-01-24T23:05:09"/>
    <b v="0"/>
    <x v="29"/>
  </r>
  <r>
    <x v="1"/>
    <s v="DK"/>
    <s v="DKK"/>
    <n v="1469109600"/>
    <d v="2016-07-21T14:00:00"/>
    <n v="1464586746"/>
    <d v="2016-05-30T05:39:06"/>
    <b v="0"/>
    <x v="10"/>
  </r>
  <r>
    <x v="1"/>
    <s v="US"/>
    <s v="USD"/>
    <n v="1420938172"/>
    <d v="2015-01-11T01:02:52"/>
    <n v="1418346172"/>
    <d v="2014-12-12T01:02:52"/>
    <b v="0"/>
    <x v="125"/>
  </r>
  <r>
    <x v="1"/>
    <s v="GB"/>
    <s v="GBP"/>
    <n v="1405094400"/>
    <d v="2014-07-11T16:00:00"/>
    <n v="1403810965"/>
    <d v="2014-06-26T19:29:25"/>
    <b v="0"/>
    <x v="82"/>
  </r>
  <r>
    <x v="1"/>
    <s v="NL"/>
    <s v="EUR"/>
    <n v="1483138800"/>
    <d v="2016-12-30T23:00:00"/>
    <n v="1480610046"/>
    <d v="2016-12-01T16:34:06"/>
    <b v="0"/>
    <x v="83"/>
  </r>
  <r>
    <x v="1"/>
    <s v="SE"/>
    <s v="SEK"/>
    <n v="1482515937"/>
    <d v="2016-12-23T17:58:57"/>
    <n v="1479923937"/>
    <d v="2016-11-23T17:58:57"/>
    <b v="0"/>
    <x v="63"/>
  </r>
  <r>
    <x v="1"/>
    <s v="GB"/>
    <s v="GBP"/>
    <n v="1432223125"/>
    <d v="2015-05-21T15:45:25"/>
    <n v="1429631125"/>
    <d v="2015-04-21T15:45:25"/>
    <b v="0"/>
    <x v="80"/>
  </r>
  <r>
    <x v="1"/>
    <s v="US"/>
    <s v="USD"/>
    <n v="1461653700"/>
    <d v="2016-04-26T06:55:00"/>
    <n v="1458665146"/>
    <d v="2016-03-22T16:45:46"/>
    <b v="0"/>
    <x v="34"/>
  </r>
  <r>
    <x v="1"/>
    <s v="US"/>
    <s v="USD"/>
    <n v="1476371552"/>
    <d v="2016-10-13T15:12:32"/>
    <n v="1473779552"/>
    <d v="2016-09-13T15:12:32"/>
    <b v="0"/>
    <x v="240"/>
  </r>
  <r>
    <x v="1"/>
    <s v="US"/>
    <s v="USD"/>
    <n v="1483063435"/>
    <d v="2016-12-30T02:03:55"/>
    <n v="1480471435"/>
    <d v="2016-11-30T02:03:55"/>
    <b v="0"/>
    <x v="22"/>
  </r>
  <r>
    <x v="1"/>
    <s v="US"/>
    <s v="USD"/>
    <n v="1421348428"/>
    <d v="2015-01-15T19:00:28"/>
    <n v="1417460428"/>
    <d v="2014-12-01T19:00:28"/>
    <b v="0"/>
    <x v="202"/>
  </r>
  <r>
    <x v="1"/>
    <s v="US"/>
    <s v="USD"/>
    <n v="1432916235"/>
    <d v="2015-05-29T16:17:15"/>
    <n v="1430324235"/>
    <d v="2015-04-29T16:17:15"/>
    <b v="0"/>
    <x v="14"/>
  </r>
  <r>
    <x v="1"/>
    <s v="US"/>
    <s v="USD"/>
    <n v="1476458734"/>
    <d v="2016-10-14T15:25:34"/>
    <n v="1472570734"/>
    <d v="2016-08-30T15:25:34"/>
    <b v="0"/>
    <x v="41"/>
  </r>
  <r>
    <x v="1"/>
    <s v="US"/>
    <s v="USD"/>
    <n v="1417501145"/>
    <d v="2014-12-02T06:19:05"/>
    <n v="1414041545"/>
    <d v="2014-10-23T05:19:05"/>
    <b v="0"/>
    <x v="82"/>
  </r>
  <r>
    <x v="1"/>
    <s v="US"/>
    <s v="USD"/>
    <n v="1467432000"/>
    <d v="2016-07-02T04:00:00"/>
    <n v="1464763109"/>
    <d v="2016-06-01T06:38:29"/>
    <b v="0"/>
    <x v="133"/>
  </r>
  <r>
    <x v="1"/>
    <s v="US"/>
    <s v="USD"/>
    <n v="1471435554"/>
    <d v="2016-08-17T12:05:54"/>
    <n v="1468843554"/>
    <d v="2016-07-18T12:05:54"/>
    <b v="0"/>
    <x v="69"/>
  </r>
  <r>
    <x v="1"/>
    <s v="CH"/>
    <s v="CHF"/>
    <n v="1485480408"/>
    <d v="2017-01-27T01:26:48"/>
    <n v="1482888408"/>
    <d v="2016-12-28T01:26:48"/>
    <b v="0"/>
    <x v="78"/>
  </r>
  <r>
    <x v="1"/>
    <s v="AU"/>
    <s v="AUD"/>
    <n v="1405478025"/>
    <d v="2014-07-16T02:33:45"/>
    <n v="1402886025"/>
    <d v="2014-06-16T02:33:45"/>
    <b v="0"/>
    <x v="78"/>
  </r>
  <r>
    <x v="1"/>
    <s v="US"/>
    <s v="USD"/>
    <n v="1457721287"/>
    <d v="2016-03-11T18:34:47"/>
    <n v="1455129287"/>
    <d v="2016-02-10T18:34:47"/>
    <b v="0"/>
    <x v="222"/>
  </r>
  <r>
    <x v="1"/>
    <s v="US"/>
    <s v="USD"/>
    <n v="1449354502"/>
    <d v="2015-12-05T22:28:22"/>
    <n v="1446762502"/>
    <d v="2015-11-05T22:28:22"/>
    <b v="0"/>
    <x v="38"/>
  </r>
  <r>
    <x v="1"/>
    <s v="US"/>
    <s v="USD"/>
    <n v="1418849028"/>
    <d v="2014-12-17T20:43:48"/>
    <n v="1415825028"/>
    <d v="2014-11-12T20:43:48"/>
    <b v="0"/>
    <x v="291"/>
  </r>
  <r>
    <x v="1"/>
    <s v="US"/>
    <s v="USD"/>
    <n v="1488549079"/>
    <d v="2017-03-03T13:51:19"/>
    <n v="1485957079"/>
    <d v="2017-02-01T13:51:19"/>
    <b v="0"/>
    <x v="205"/>
  </r>
  <r>
    <x v="1"/>
    <s v="US"/>
    <s v="USD"/>
    <n v="1438543033"/>
    <d v="2015-08-02T19:17:13"/>
    <n v="1435951033"/>
    <d v="2015-07-03T19:17:13"/>
    <b v="0"/>
    <x v="41"/>
  </r>
  <r>
    <x v="1"/>
    <s v="US"/>
    <s v="USD"/>
    <n v="1418056315"/>
    <d v="2014-12-08T16:31:55"/>
    <n v="1414164715"/>
    <d v="2014-10-24T15:31:55"/>
    <b v="0"/>
    <x v="77"/>
  </r>
  <r>
    <x v="1"/>
    <s v="US"/>
    <s v="USD"/>
    <n v="1408112253"/>
    <d v="2014-08-15T14:17:33"/>
    <n v="1405520253"/>
    <d v="2014-07-16T14:17:33"/>
    <b v="0"/>
    <x v="78"/>
  </r>
  <r>
    <x v="1"/>
    <s v="GB"/>
    <s v="GBP"/>
    <n v="1475333917"/>
    <d v="2016-10-01T14:58:37"/>
    <n v="1472569117"/>
    <d v="2016-08-30T14:58:37"/>
    <b v="0"/>
    <x v="67"/>
  </r>
  <r>
    <x v="1"/>
    <s v="US"/>
    <s v="USD"/>
    <n v="1437161739"/>
    <d v="2015-07-17T19:35:39"/>
    <n v="1434569739"/>
    <d v="2015-06-17T19:35:39"/>
    <b v="0"/>
    <x v="29"/>
  </r>
  <r>
    <x v="1"/>
    <s v="US"/>
    <s v="USD"/>
    <n v="1471579140"/>
    <d v="2016-08-19T03:59:00"/>
    <n v="1466512683"/>
    <d v="2016-06-21T12:38:03"/>
    <b v="0"/>
    <x v="292"/>
  </r>
  <r>
    <x v="0"/>
    <s v="CA"/>
    <s v="CAD"/>
    <n v="1467313039"/>
    <d v="2016-06-30T18:57:19"/>
    <n v="1464807439"/>
    <d v="2016-06-01T18:57:19"/>
    <b v="0"/>
    <x v="237"/>
  </r>
  <r>
    <x v="0"/>
    <s v="US"/>
    <s v="USD"/>
    <n v="1405366359"/>
    <d v="2014-07-14T19:32:39"/>
    <n v="1402342359"/>
    <d v="2014-06-09T19:32:39"/>
    <b v="0"/>
    <x v="63"/>
  </r>
  <r>
    <x v="0"/>
    <s v="US"/>
    <s v="USD"/>
    <n v="1372297751"/>
    <d v="2013-06-27T01:49:11"/>
    <n v="1369705751"/>
    <d v="2013-05-28T01:49:11"/>
    <b v="0"/>
    <x v="184"/>
  </r>
  <r>
    <x v="0"/>
    <s v="US"/>
    <s v="USD"/>
    <n v="1425741525"/>
    <d v="2015-03-07T15:18:45"/>
    <n v="1423149525"/>
    <d v="2015-02-05T15:18:45"/>
    <b v="0"/>
    <x v="162"/>
  </r>
  <r>
    <x v="0"/>
    <s v="US"/>
    <s v="USD"/>
    <n v="1418904533"/>
    <d v="2014-12-18T12:08:53"/>
    <n v="1416485333"/>
    <d v="2014-11-20T12:08:53"/>
    <b v="0"/>
    <x v="55"/>
  </r>
  <r>
    <x v="0"/>
    <s v="CA"/>
    <s v="CAD"/>
    <n v="1450249140"/>
    <d v="2015-12-16T06:59:00"/>
    <n v="1447055935"/>
    <d v="2015-11-09T07:58:55"/>
    <b v="0"/>
    <x v="293"/>
  </r>
  <r>
    <x v="0"/>
    <s v="US"/>
    <s v="USD"/>
    <n v="1451089134"/>
    <d v="2015-12-26T00:18:54"/>
    <n v="1448497134"/>
    <d v="2015-11-26T00:18:54"/>
    <b v="0"/>
    <x v="76"/>
  </r>
  <r>
    <x v="0"/>
    <s v="US"/>
    <s v="USD"/>
    <n v="1455299144"/>
    <d v="2016-02-12T17:45:44"/>
    <n v="1452707144"/>
    <d v="2016-01-13T17:45:44"/>
    <b v="0"/>
    <x v="148"/>
  </r>
  <r>
    <x v="0"/>
    <s v="US"/>
    <s v="USD"/>
    <n v="1441425540"/>
    <d v="2015-09-05T03:59:00"/>
    <n v="1436968366"/>
    <d v="2015-07-15T13:52:46"/>
    <b v="0"/>
    <x v="294"/>
  </r>
  <r>
    <x v="0"/>
    <s v="US"/>
    <s v="USD"/>
    <n v="1362960000"/>
    <d v="2013-03-11T00:00:00"/>
    <n v="1359946188"/>
    <d v="2013-02-04T02:49:48"/>
    <b v="0"/>
    <x v="288"/>
  </r>
  <r>
    <x v="0"/>
    <s v="GB"/>
    <s v="GBP"/>
    <n v="1465672979"/>
    <d v="2016-06-11T19:22:59"/>
    <n v="1463080979"/>
    <d v="2016-05-12T19:22:59"/>
    <b v="0"/>
    <x v="31"/>
  </r>
  <r>
    <x v="0"/>
    <s v="GB"/>
    <s v="GBP"/>
    <n v="1354269600"/>
    <d v="2012-11-30T10:00:00"/>
    <n v="1351663605"/>
    <d v="2012-10-31T06:06:45"/>
    <b v="0"/>
    <x v="212"/>
  </r>
  <r>
    <x v="0"/>
    <s v="US"/>
    <s v="USD"/>
    <n v="1372985760"/>
    <d v="2013-07-05T00:56:00"/>
    <n v="1370393760"/>
    <d v="2013-06-05T00:56:00"/>
    <b v="0"/>
    <x v="45"/>
  </r>
  <r>
    <x v="0"/>
    <s v="US"/>
    <s v="USD"/>
    <n v="1362117540"/>
    <d v="2013-03-01T05:59:00"/>
    <n v="1359587137"/>
    <d v="2013-01-30T23:05:37"/>
    <b v="0"/>
    <x v="71"/>
  </r>
  <r>
    <x v="0"/>
    <s v="US"/>
    <s v="USD"/>
    <n v="1309009323"/>
    <d v="2011-06-25T13:42:03"/>
    <n v="1306417323"/>
    <d v="2011-05-26T13:42:03"/>
    <b v="0"/>
    <x v="72"/>
  </r>
  <r>
    <x v="0"/>
    <s v="US"/>
    <s v="USD"/>
    <n v="1309980790"/>
    <d v="2011-07-06T19:33:10"/>
    <n v="1304623990"/>
    <d v="2011-05-05T19:33:10"/>
    <b v="0"/>
    <x v="10"/>
  </r>
  <r>
    <x v="0"/>
    <s v="US"/>
    <s v="USD"/>
    <n v="1343943420"/>
    <d v="2012-08-02T21:37:00"/>
    <n v="1341524220"/>
    <d v="2012-07-05T21:37:00"/>
    <b v="0"/>
    <x v="75"/>
  </r>
  <r>
    <x v="0"/>
    <s v="GB"/>
    <s v="GBP"/>
    <n v="1403370772"/>
    <d v="2014-06-21T17:12:52"/>
    <n v="1400778772"/>
    <d v="2014-05-22T17:12:52"/>
    <b v="0"/>
    <x v="295"/>
  </r>
  <r>
    <x v="0"/>
    <s v="US"/>
    <s v="USD"/>
    <n v="1378592731"/>
    <d v="2013-09-07T22:25:31"/>
    <n v="1373408731"/>
    <d v="2013-07-09T22:25:31"/>
    <b v="0"/>
    <x v="20"/>
  </r>
  <r>
    <x v="0"/>
    <s v="US"/>
    <s v="USD"/>
    <n v="1455523140"/>
    <d v="2016-02-15T07:59:00"/>
    <n v="1453925727"/>
    <d v="2016-01-27T20:15:27"/>
    <b v="0"/>
    <x v="81"/>
  </r>
  <r>
    <x v="0"/>
    <s v="DK"/>
    <s v="DKK"/>
    <n v="1420648906"/>
    <d v="2015-01-07T16:41:46"/>
    <n v="1415464906"/>
    <d v="2014-11-08T16:41:46"/>
    <b v="0"/>
    <x v="296"/>
  </r>
  <r>
    <x v="0"/>
    <s v="US"/>
    <s v="USD"/>
    <n v="1426523752"/>
    <d v="2015-03-16T16:35:52"/>
    <n v="1423935352"/>
    <d v="2015-02-14T17:35:52"/>
    <b v="0"/>
    <x v="297"/>
  </r>
  <r>
    <x v="0"/>
    <s v="US"/>
    <s v="USD"/>
    <n v="1417049663"/>
    <d v="2014-11-27T00:54:23"/>
    <n v="1413158063"/>
    <d v="2014-10-12T23:54:23"/>
    <b v="0"/>
    <x v="206"/>
  </r>
  <r>
    <x v="0"/>
    <s v="US"/>
    <s v="USD"/>
    <n v="1447463050"/>
    <d v="2015-11-14T01:04:10"/>
    <n v="1444867450"/>
    <d v="2015-10-15T00:04:10"/>
    <b v="0"/>
    <x v="240"/>
  </r>
  <r>
    <x v="0"/>
    <s v="US"/>
    <s v="USD"/>
    <n v="1434342894"/>
    <d v="2015-06-15T04:34:54"/>
    <n v="1432269294"/>
    <d v="2015-05-22T04:34:54"/>
    <b v="0"/>
    <x v="45"/>
  </r>
  <r>
    <x v="0"/>
    <s v="US"/>
    <s v="USD"/>
    <n v="1397225746"/>
    <d v="2014-04-11T14:15:46"/>
    <n v="1394633746"/>
    <d v="2014-03-12T14:15:46"/>
    <b v="0"/>
    <x v="298"/>
  </r>
  <r>
    <x v="0"/>
    <s v="US"/>
    <s v="USD"/>
    <n v="1381881890"/>
    <d v="2013-10-16T00:04:50"/>
    <n v="1380585890"/>
    <d v="2013-10-01T00:04:50"/>
    <b v="0"/>
    <x v="9"/>
  </r>
  <r>
    <x v="0"/>
    <s v="US"/>
    <s v="USD"/>
    <n v="1431022342"/>
    <d v="2015-05-07T18:12:22"/>
    <n v="1428430342"/>
    <d v="2015-04-07T18:12:22"/>
    <b v="0"/>
    <x v="16"/>
  </r>
  <r>
    <x v="0"/>
    <s v="US"/>
    <s v="USD"/>
    <n v="1342115132"/>
    <d v="2012-07-12T17:45:32"/>
    <n v="1339523132"/>
    <d v="2012-06-12T17:45:32"/>
    <b v="0"/>
    <x v="38"/>
  </r>
  <r>
    <x v="0"/>
    <s v="US"/>
    <s v="USD"/>
    <n v="1483138233"/>
    <d v="2016-12-30T22:50:33"/>
    <n v="1480546233"/>
    <d v="2016-11-30T22:50:33"/>
    <b v="0"/>
    <x v="47"/>
  </r>
  <r>
    <x v="0"/>
    <s v="US"/>
    <s v="USD"/>
    <n v="1458874388"/>
    <d v="2016-03-25T02:53:08"/>
    <n v="1456285988"/>
    <d v="2016-02-24T03:53:08"/>
    <b v="0"/>
    <x v="36"/>
  </r>
  <r>
    <x v="0"/>
    <s v="FR"/>
    <s v="EUR"/>
    <n v="1484444119"/>
    <d v="2017-01-15T01:35:19"/>
    <n v="1481852119"/>
    <d v="2016-12-16T01:35:19"/>
    <b v="0"/>
    <x v="280"/>
  </r>
  <r>
    <x v="0"/>
    <s v="GB"/>
    <s v="GBP"/>
    <n v="1480784606"/>
    <d v="2016-12-03T17:03:26"/>
    <n v="1478189006"/>
    <d v="2016-11-03T16:03:26"/>
    <b v="0"/>
    <x v="129"/>
  </r>
  <r>
    <x v="0"/>
    <s v="US"/>
    <s v="USD"/>
    <n v="1486095060"/>
    <d v="2017-02-03T04:11:00"/>
    <n v="1484198170"/>
    <d v="2017-01-12T05:16:10"/>
    <b v="0"/>
    <x v="162"/>
  </r>
  <r>
    <x v="0"/>
    <s v="GB"/>
    <s v="GBP"/>
    <n v="1470075210"/>
    <d v="2016-08-01T18:13:30"/>
    <n v="1468779210"/>
    <d v="2016-07-17T18:13:30"/>
    <b v="0"/>
    <x v="182"/>
  </r>
  <r>
    <x v="0"/>
    <s v="US"/>
    <s v="USD"/>
    <n v="1433504876"/>
    <d v="2015-06-05T11:47:56"/>
    <n v="1430912876"/>
    <d v="2015-05-06T11:47:56"/>
    <b v="0"/>
    <x v="299"/>
  </r>
  <r>
    <x v="0"/>
    <s v="US"/>
    <s v="USD"/>
    <n v="1433815200"/>
    <d v="2015-06-09T02:00:00"/>
    <n v="1431886706"/>
    <d v="2015-05-17T18:18:26"/>
    <b v="0"/>
    <x v="81"/>
  </r>
  <r>
    <x v="0"/>
    <s v="US"/>
    <s v="USD"/>
    <n v="1482988125"/>
    <d v="2016-12-29T05:08:45"/>
    <n v="1480396125"/>
    <d v="2016-11-29T05:08:45"/>
    <b v="0"/>
    <x v="196"/>
  </r>
  <r>
    <x v="0"/>
    <s v="US"/>
    <s v="USD"/>
    <n v="1367867536"/>
    <d v="2013-05-06T19:12:16"/>
    <n v="1365275536"/>
    <d v="2013-04-06T19:12:16"/>
    <b v="0"/>
    <x v="265"/>
  </r>
  <r>
    <x v="0"/>
    <s v="CA"/>
    <s v="CAD"/>
    <n v="1482457678"/>
    <d v="2016-12-23T01:47:58"/>
    <n v="1480729678"/>
    <d v="2016-12-03T01:47:58"/>
    <b v="0"/>
    <x v="251"/>
  </r>
  <r>
    <x v="0"/>
    <s v="US"/>
    <s v="USD"/>
    <n v="1436117922"/>
    <d v="2015-07-05T17:38:42"/>
    <n v="1433525922"/>
    <d v="2015-06-05T17:38:42"/>
    <b v="0"/>
    <x v="287"/>
  </r>
  <r>
    <x v="0"/>
    <s v="DE"/>
    <s v="EUR"/>
    <n v="1461931860"/>
    <d v="2016-04-29T12:11:00"/>
    <n v="1457109121"/>
    <d v="2016-03-04T16:32:01"/>
    <b v="0"/>
    <x v="179"/>
  </r>
  <r>
    <x v="0"/>
    <s v="US"/>
    <s v="USD"/>
    <n v="1438183889"/>
    <d v="2015-07-29T15:31:29"/>
    <n v="1435591889"/>
    <d v="2015-06-29T15:31:29"/>
    <b v="0"/>
    <x v="25"/>
  </r>
  <r>
    <x v="0"/>
    <s v="US"/>
    <s v="USD"/>
    <n v="1433305800"/>
    <d v="2015-06-03T04:30:00"/>
    <n v="1430604395"/>
    <d v="2015-05-02T22:06:35"/>
    <b v="0"/>
    <x v="76"/>
  </r>
  <r>
    <x v="0"/>
    <s v="US"/>
    <s v="USD"/>
    <n v="1476720840"/>
    <d v="2016-10-17T16:14:00"/>
    <n v="1474469117"/>
    <d v="2016-09-21T14:45:17"/>
    <b v="0"/>
    <x v="300"/>
  </r>
  <r>
    <x v="0"/>
    <s v="GB"/>
    <s v="GBP"/>
    <n v="1471087957"/>
    <d v="2016-08-13T11:32:37"/>
    <n v="1468495957"/>
    <d v="2016-07-14T11:32:37"/>
    <b v="0"/>
    <x v="69"/>
  </r>
  <r>
    <x v="0"/>
    <s v="US"/>
    <s v="USD"/>
    <n v="1430154720"/>
    <d v="2015-04-27T17:12:00"/>
    <n v="1427224606"/>
    <d v="2015-03-24T19:16:46"/>
    <b v="0"/>
    <x v="10"/>
  </r>
  <r>
    <x v="0"/>
    <s v="US"/>
    <s v="USD"/>
    <n v="1440219540"/>
    <d v="2015-08-22T04:59:00"/>
    <n v="1436369818"/>
    <d v="2015-07-08T15:36:58"/>
    <b v="0"/>
    <x v="62"/>
  </r>
  <r>
    <x v="0"/>
    <s v="US"/>
    <s v="USD"/>
    <n v="1456976586"/>
    <d v="2016-03-03T03:43:06"/>
    <n v="1454298186"/>
    <d v="2016-02-01T03:43:06"/>
    <b v="0"/>
    <x v="201"/>
  </r>
  <r>
    <x v="0"/>
    <s v="US"/>
    <s v="USD"/>
    <n v="1470068523"/>
    <d v="2016-08-01T16:22:03"/>
    <n v="1467476523"/>
    <d v="2016-07-02T16:22:03"/>
    <b v="0"/>
    <x v="47"/>
  </r>
  <r>
    <x v="0"/>
    <s v="US"/>
    <s v="USD"/>
    <n v="1488337200"/>
    <d v="2017-03-01T03:00:00"/>
    <n v="1484623726"/>
    <d v="2017-01-17T03:28:46"/>
    <b v="0"/>
    <x v="57"/>
  </r>
  <r>
    <x v="0"/>
    <s v="US"/>
    <s v="USD"/>
    <n v="1484430481"/>
    <d v="2017-01-14T21:48:01"/>
    <n v="1481838481"/>
    <d v="2016-12-15T21:48:01"/>
    <b v="0"/>
    <x v="141"/>
  </r>
  <r>
    <x v="0"/>
    <s v="US"/>
    <s v="USD"/>
    <n v="1423871882"/>
    <d v="2015-02-13T23:58:02"/>
    <n v="1421279882"/>
    <d v="2015-01-14T23:58:02"/>
    <b v="0"/>
    <x v="196"/>
  </r>
  <r>
    <x v="0"/>
    <s v="US"/>
    <s v="USD"/>
    <n v="1477603140"/>
    <d v="2016-10-27T21:19:00"/>
    <n v="1475013710"/>
    <d v="2016-09-27T22:01:50"/>
    <b v="0"/>
    <x v="150"/>
  </r>
  <r>
    <x v="0"/>
    <s v="US"/>
    <s v="USD"/>
    <n v="1467752334"/>
    <d v="2016-07-05T20:58:54"/>
    <n v="1465160334"/>
    <d v="2016-06-05T20:58:54"/>
    <b v="0"/>
    <x v="71"/>
  </r>
  <r>
    <x v="0"/>
    <s v="US"/>
    <s v="USD"/>
    <n v="1412640373"/>
    <d v="2014-10-07T00:06:13"/>
    <n v="1410048373"/>
    <d v="2014-09-07T00:06:13"/>
    <b v="0"/>
    <x v="192"/>
  </r>
  <r>
    <x v="0"/>
    <s v="GB"/>
    <s v="GBP"/>
    <n v="1465709400"/>
    <d v="2016-06-12T05:30:00"/>
    <n v="1462695073"/>
    <d v="2016-05-08T08:11:13"/>
    <b v="0"/>
    <x v="69"/>
  </r>
  <r>
    <x v="0"/>
    <s v="US"/>
    <s v="USD"/>
    <n v="1369612474"/>
    <d v="2013-05-26T23:54:34"/>
    <n v="1367798074"/>
    <d v="2013-05-05T23:54:34"/>
    <b v="0"/>
    <x v="301"/>
  </r>
  <r>
    <x v="0"/>
    <s v="GB"/>
    <s v="GBP"/>
    <n v="1430439411"/>
    <d v="2015-05-01T00:16:51"/>
    <n v="1425259011"/>
    <d v="2015-03-02T01:16:51"/>
    <b v="0"/>
    <x v="116"/>
  </r>
  <r>
    <x v="0"/>
    <s v="US"/>
    <s v="USD"/>
    <n v="1374802235"/>
    <d v="2013-07-26T01:30:35"/>
    <n v="1372210235"/>
    <d v="2013-06-26T01:30:35"/>
    <b v="0"/>
    <x v="36"/>
  </r>
  <r>
    <x v="2"/>
    <s v="GB"/>
    <s v="GBP"/>
    <n v="1424607285"/>
    <d v="2015-02-22T12:14:45"/>
    <n v="1422447285"/>
    <d v="2015-01-28T12:14:45"/>
    <b v="1"/>
    <x v="81"/>
  </r>
  <r>
    <x v="2"/>
    <s v="US"/>
    <s v="USD"/>
    <n v="1417195201"/>
    <d v="2014-11-28T17:20:01"/>
    <n v="1414599601"/>
    <d v="2014-10-29T16:20:01"/>
    <b v="1"/>
    <x v="57"/>
  </r>
  <r>
    <x v="2"/>
    <s v="IT"/>
    <s v="EUR"/>
    <n v="1449914400"/>
    <d v="2015-12-12T10:00:00"/>
    <n v="1445336607"/>
    <d v="2015-10-20T10:23:27"/>
    <b v="0"/>
    <x v="83"/>
  </r>
  <r>
    <x v="2"/>
    <s v="US"/>
    <s v="USD"/>
    <n v="1407847978"/>
    <d v="2014-08-12T12:52:58"/>
    <n v="1405687978"/>
    <d v="2014-07-18T12:52:58"/>
    <b v="0"/>
    <x v="84"/>
  </r>
  <r>
    <x v="2"/>
    <s v="GB"/>
    <s v="GBP"/>
    <n v="1447451756"/>
    <d v="2015-11-13T21:55:56"/>
    <n v="1444856156"/>
    <d v="2015-10-14T20:55:56"/>
    <b v="0"/>
    <x v="79"/>
  </r>
  <r>
    <x v="2"/>
    <s v="US"/>
    <s v="USD"/>
    <n v="1420085535"/>
    <d v="2015-01-01T04:12:15"/>
    <n v="1414897935"/>
    <d v="2014-11-02T03:12:15"/>
    <b v="0"/>
    <x v="78"/>
  </r>
  <r>
    <x v="2"/>
    <s v="IT"/>
    <s v="EUR"/>
    <n v="1464939520"/>
    <d v="2016-06-03T07:38:40"/>
    <n v="1461051520"/>
    <d v="2016-04-19T07:38:40"/>
    <b v="0"/>
    <x v="29"/>
  </r>
  <r>
    <x v="2"/>
    <s v="GB"/>
    <s v="GBP"/>
    <n v="1423185900"/>
    <d v="2015-02-06T01:25:00"/>
    <n v="1420766700"/>
    <d v="2015-01-09T01:25:00"/>
    <b v="0"/>
    <x v="83"/>
  </r>
  <r>
    <x v="2"/>
    <s v="US"/>
    <s v="USD"/>
    <n v="1417656699"/>
    <d v="2014-12-04T01:31:39"/>
    <n v="1415064699"/>
    <d v="2014-11-04T01:31:39"/>
    <b v="0"/>
    <x v="62"/>
  </r>
  <r>
    <x v="2"/>
    <s v="IT"/>
    <s v="EUR"/>
    <n v="1455964170"/>
    <d v="2016-02-20T10:29:30"/>
    <n v="1450780170"/>
    <d v="2015-12-22T10:29:30"/>
    <b v="0"/>
    <x v="29"/>
  </r>
  <r>
    <x v="2"/>
    <s v="US"/>
    <s v="USD"/>
    <n v="1483423467"/>
    <d v="2017-01-03T06:04:27"/>
    <n v="1480831467"/>
    <d v="2016-12-04T06:04:27"/>
    <b v="0"/>
    <x v="29"/>
  </r>
  <r>
    <x v="2"/>
    <s v="US"/>
    <s v="USD"/>
    <n v="1439741591"/>
    <d v="2015-08-16T16:13:11"/>
    <n v="1436285591"/>
    <d v="2015-07-07T16:13:11"/>
    <b v="0"/>
    <x v="82"/>
  </r>
  <r>
    <x v="2"/>
    <s v="US"/>
    <s v="USD"/>
    <n v="1448147619"/>
    <d v="2015-11-21T23:13:39"/>
    <n v="1445552019"/>
    <d v="2015-10-22T22:13:39"/>
    <b v="0"/>
    <x v="78"/>
  </r>
  <r>
    <x v="2"/>
    <s v="US"/>
    <s v="USD"/>
    <n v="1442315460"/>
    <d v="2015-09-15T11:11:00"/>
    <n v="1439696174"/>
    <d v="2015-08-16T03:36:14"/>
    <b v="0"/>
    <x v="84"/>
  </r>
  <r>
    <x v="2"/>
    <s v="ES"/>
    <s v="EUR"/>
    <n v="1456397834"/>
    <d v="2016-02-25T10:57:14"/>
    <n v="1453805834"/>
    <d v="2016-01-26T10:57:14"/>
    <b v="0"/>
    <x v="29"/>
  </r>
  <r>
    <x v="2"/>
    <s v="US"/>
    <s v="USD"/>
    <n v="1476010619"/>
    <d v="2016-10-09T10:56:59"/>
    <n v="1473418619"/>
    <d v="2016-09-09T10:56:59"/>
    <b v="0"/>
    <x v="73"/>
  </r>
  <r>
    <x v="2"/>
    <s v="US"/>
    <s v="USD"/>
    <n v="1467129686"/>
    <d v="2016-06-28T16:01:26"/>
    <n v="1464969686"/>
    <d v="2016-06-03T16:01:26"/>
    <b v="0"/>
    <x v="83"/>
  </r>
  <r>
    <x v="2"/>
    <s v="SE"/>
    <s v="SEK"/>
    <n v="1423432709"/>
    <d v="2015-02-08T21:58:29"/>
    <n v="1420840709"/>
    <d v="2015-01-09T21:58:29"/>
    <b v="0"/>
    <x v="84"/>
  </r>
  <r>
    <x v="2"/>
    <s v="NZ"/>
    <s v="NZD"/>
    <n v="1474436704"/>
    <d v="2016-09-21T05:45:04"/>
    <n v="1471844704"/>
    <d v="2016-08-22T05:45:04"/>
    <b v="0"/>
    <x v="84"/>
  </r>
  <r>
    <x v="2"/>
    <s v="AU"/>
    <s v="AUD"/>
    <n v="1451637531"/>
    <d v="2016-01-01T08:38:51"/>
    <n v="1449045531"/>
    <d v="2015-12-02T08:38:51"/>
    <b v="0"/>
    <x v="29"/>
  </r>
  <r>
    <x v="2"/>
    <s v="US"/>
    <s v="USD"/>
    <n v="1479233602"/>
    <d v="2016-11-15T18:13:22"/>
    <n v="1478106802"/>
    <d v="2016-11-02T17:13:22"/>
    <b v="0"/>
    <x v="25"/>
  </r>
  <r>
    <x v="2"/>
    <s v="US"/>
    <s v="USD"/>
    <n v="1430276959"/>
    <d v="2015-04-29T03:09:19"/>
    <n v="1427684959"/>
    <d v="2015-03-30T03:09:19"/>
    <b v="0"/>
    <x v="78"/>
  </r>
  <r>
    <x v="2"/>
    <s v="DE"/>
    <s v="EUR"/>
    <n v="1440408120"/>
    <d v="2015-08-24T09:22:00"/>
    <n v="1435224120"/>
    <d v="2015-06-25T09:22:00"/>
    <b v="0"/>
    <x v="78"/>
  </r>
  <r>
    <x v="2"/>
    <s v="DE"/>
    <s v="EUR"/>
    <n v="1474230385"/>
    <d v="2016-09-18T20:26:25"/>
    <n v="1471638385"/>
    <d v="2016-08-19T20:26:25"/>
    <b v="0"/>
    <x v="80"/>
  </r>
  <r>
    <x v="2"/>
    <s v="ES"/>
    <s v="EUR"/>
    <n v="1459584417"/>
    <d v="2016-04-02T08:06:57"/>
    <n v="1456996017"/>
    <d v="2016-03-03T09:06:57"/>
    <b v="0"/>
    <x v="83"/>
  </r>
  <r>
    <x v="2"/>
    <s v="US"/>
    <s v="USD"/>
    <n v="1428629242"/>
    <d v="2015-04-10T01:27:22"/>
    <n v="1426037242"/>
    <d v="2015-03-11T01:27:22"/>
    <b v="0"/>
    <x v="78"/>
  </r>
  <r>
    <x v="2"/>
    <s v="US"/>
    <s v="USD"/>
    <n v="1419017488"/>
    <d v="2014-12-19T19:31:28"/>
    <n v="1416339088"/>
    <d v="2014-11-18T19:31:28"/>
    <b v="0"/>
    <x v="81"/>
  </r>
  <r>
    <x v="2"/>
    <s v="US"/>
    <s v="USD"/>
    <n v="1448517816"/>
    <d v="2015-11-26T06:03:36"/>
    <n v="1445922216"/>
    <d v="2015-10-27T05:03:36"/>
    <b v="0"/>
    <x v="5"/>
  </r>
  <r>
    <x v="2"/>
    <s v="US"/>
    <s v="USD"/>
    <n v="1437417828"/>
    <d v="2015-07-20T18:43:48"/>
    <n v="1434825828"/>
    <d v="2015-06-20T18:43:48"/>
    <b v="0"/>
    <x v="78"/>
  </r>
  <r>
    <x v="2"/>
    <s v="IT"/>
    <s v="EUR"/>
    <n v="1481367600"/>
    <d v="2016-12-10T11:00:00"/>
    <n v="1477839675"/>
    <d v="2016-10-30T15:01:15"/>
    <b v="0"/>
    <x v="73"/>
  </r>
  <r>
    <x v="2"/>
    <s v="DK"/>
    <s v="DKK"/>
    <n v="1433775600"/>
    <d v="2015-06-08T15:00:00"/>
    <n v="1431973478"/>
    <d v="2015-05-18T18:24:38"/>
    <b v="0"/>
    <x v="202"/>
  </r>
  <r>
    <x v="2"/>
    <s v="IT"/>
    <s v="EUR"/>
    <n v="1444589020"/>
    <d v="2015-10-11T18:43:40"/>
    <n v="1441997020"/>
    <d v="2015-09-11T18:43:40"/>
    <b v="0"/>
    <x v="84"/>
  </r>
  <r>
    <x v="2"/>
    <s v="DE"/>
    <s v="EUR"/>
    <n v="1456043057"/>
    <d v="2016-02-21T08:24:17"/>
    <n v="1453451057"/>
    <d v="2016-01-22T08:24:17"/>
    <b v="0"/>
    <x v="84"/>
  </r>
  <r>
    <x v="2"/>
    <s v="US"/>
    <s v="USD"/>
    <n v="1405227540"/>
    <d v="2014-07-13T04:59:00"/>
    <n v="1402058739"/>
    <d v="2014-06-06T12:45:39"/>
    <b v="0"/>
    <x v="19"/>
  </r>
  <r>
    <x v="2"/>
    <s v="DK"/>
    <s v="DKK"/>
    <n v="1461765300"/>
    <d v="2016-04-27T13:55:00"/>
    <n v="1459198499"/>
    <d v="2016-03-28T20:54:59"/>
    <b v="0"/>
    <x v="22"/>
  </r>
  <r>
    <x v="2"/>
    <s v="CA"/>
    <s v="CAD"/>
    <n v="1425758101"/>
    <d v="2015-03-07T19:55:01"/>
    <n v="1423166101"/>
    <d v="2015-02-05T19:55:01"/>
    <b v="0"/>
    <x v="79"/>
  </r>
  <r>
    <x v="2"/>
    <s v="IT"/>
    <s v="EUR"/>
    <n v="1464285463"/>
    <d v="2016-05-26T17:57:43"/>
    <n v="1461693463"/>
    <d v="2016-04-26T17:57:43"/>
    <b v="0"/>
    <x v="29"/>
  </r>
  <r>
    <x v="2"/>
    <s v="GB"/>
    <s v="GBP"/>
    <n v="1441995769"/>
    <d v="2015-09-11T18:22:49"/>
    <n v="1436811769"/>
    <d v="2015-07-13T18:22:49"/>
    <b v="0"/>
    <x v="83"/>
  </r>
  <r>
    <x v="2"/>
    <s v="US"/>
    <s v="USD"/>
    <n v="1464190158"/>
    <d v="2016-05-25T15:29:18"/>
    <n v="1461598158"/>
    <d v="2016-04-25T15:29:18"/>
    <b v="0"/>
    <x v="78"/>
  </r>
  <r>
    <x v="2"/>
    <s v="FR"/>
    <s v="EUR"/>
    <n v="1483395209"/>
    <d v="2017-01-02T22:13:29"/>
    <n v="1480803209"/>
    <d v="2016-12-03T22:13:29"/>
    <b v="0"/>
    <x v="78"/>
  </r>
  <r>
    <x v="2"/>
    <s v="DE"/>
    <s v="EUR"/>
    <n v="1442091462"/>
    <d v="2015-09-12T20:57:42"/>
    <n v="1436907462"/>
    <d v="2015-07-14T20:57:42"/>
    <b v="0"/>
    <x v="78"/>
  </r>
  <r>
    <x v="2"/>
    <s v="DE"/>
    <s v="EUR"/>
    <n v="1434286855"/>
    <d v="2015-06-14T13:00:55"/>
    <n v="1431694855"/>
    <d v="2015-05-15T13:00:55"/>
    <b v="0"/>
    <x v="78"/>
  </r>
  <r>
    <x v="2"/>
    <s v="IT"/>
    <s v="EUR"/>
    <n v="1461235478"/>
    <d v="2016-04-21T10:44:38"/>
    <n v="1459507478"/>
    <d v="2016-04-01T10:44:38"/>
    <b v="0"/>
    <x v="78"/>
  </r>
  <r>
    <x v="2"/>
    <s v="US"/>
    <s v="USD"/>
    <n v="1467999134"/>
    <d v="2016-07-08T17:32:14"/>
    <n v="1465407134"/>
    <d v="2016-06-08T17:32:14"/>
    <b v="0"/>
    <x v="83"/>
  </r>
  <r>
    <x v="2"/>
    <s v="AU"/>
    <s v="AUD"/>
    <n v="1432272300"/>
    <d v="2015-05-22T05:25:00"/>
    <n v="1429655318"/>
    <d v="2015-04-21T22:28:38"/>
    <b v="0"/>
    <x v="78"/>
  </r>
  <r>
    <x v="2"/>
    <s v="US"/>
    <s v="USD"/>
    <n v="1431286105"/>
    <d v="2015-05-10T19:28:25"/>
    <n v="1427138905"/>
    <d v="2015-03-23T19:28:25"/>
    <b v="0"/>
    <x v="78"/>
  </r>
  <r>
    <x v="2"/>
    <s v="US"/>
    <s v="USD"/>
    <n v="1455941197"/>
    <d v="2016-02-20T04:06:37"/>
    <n v="1453349197"/>
    <d v="2016-01-21T04:06:37"/>
    <b v="0"/>
    <x v="29"/>
  </r>
  <r>
    <x v="1"/>
    <s v="US"/>
    <s v="USD"/>
    <n v="1416355259"/>
    <d v="2014-11-19T00:00:59"/>
    <n v="1413759659"/>
    <d v="2014-10-19T23:00:59"/>
    <b v="0"/>
    <x v="84"/>
  </r>
  <r>
    <x v="1"/>
    <s v="US"/>
    <s v="USD"/>
    <n v="1406566363"/>
    <d v="2014-07-28T16:52:43"/>
    <n v="1403974363"/>
    <d v="2014-06-28T16:52:43"/>
    <b v="0"/>
    <x v="78"/>
  </r>
  <r>
    <x v="1"/>
    <s v="FR"/>
    <s v="EUR"/>
    <n v="1492270947"/>
    <d v="2017-04-15T15:42:27"/>
    <n v="1488386547"/>
    <d v="2017-03-01T16:42:27"/>
    <b v="0"/>
    <x v="78"/>
  </r>
  <r>
    <x v="1"/>
    <s v="ES"/>
    <s v="EUR"/>
    <n v="1461535140"/>
    <d v="2016-04-24T21:59:00"/>
    <n v="1459716480"/>
    <d v="2016-04-03T20:48:00"/>
    <b v="0"/>
    <x v="29"/>
  </r>
  <r>
    <x v="1"/>
    <s v="US"/>
    <s v="USD"/>
    <n v="1409924340"/>
    <d v="2014-09-05T13:39:00"/>
    <n v="1405181320"/>
    <d v="2014-07-12T16:08:40"/>
    <b v="0"/>
    <x v="63"/>
  </r>
  <r>
    <x v="1"/>
    <s v="IT"/>
    <s v="EUR"/>
    <n v="1483459365"/>
    <d v="2017-01-03T16:02:45"/>
    <n v="1480867365"/>
    <d v="2016-12-04T16:02:45"/>
    <b v="0"/>
    <x v="83"/>
  </r>
  <r>
    <x v="1"/>
    <s v="US"/>
    <s v="USD"/>
    <n v="1447281044"/>
    <d v="2015-11-11T22:30:44"/>
    <n v="1444685444"/>
    <d v="2015-10-12T21:30:44"/>
    <b v="0"/>
    <x v="78"/>
  </r>
  <r>
    <x v="1"/>
    <s v="US"/>
    <s v="USD"/>
    <n v="1407729600"/>
    <d v="2014-08-11T04:00:00"/>
    <n v="1405097760"/>
    <d v="2014-07-11T16:56:00"/>
    <b v="0"/>
    <x v="78"/>
  </r>
  <r>
    <x v="1"/>
    <s v="DK"/>
    <s v="DKK"/>
    <n v="1449077100"/>
    <d v="2015-12-02T17:25:00"/>
    <n v="1446612896"/>
    <d v="2015-11-04T04:54:56"/>
    <b v="0"/>
    <x v="78"/>
  </r>
  <r>
    <x v="1"/>
    <s v="US"/>
    <s v="USD"/>
    <n v="1417391100"/>
    <d v="2014-11-30T23:45:00"/>
    <n v="1412371898"/>
    <d v="2014-10-03T21:31:38"/>
    <b v="0"/>
    <x v="78"/>
  </r>
  <r>
    <x v="0"/>
    <s v="US"/>
    <s v="USD"/>
    <n v="1413849600"/>
    <d v="2014-10-21T00:00:00"/>
    <n v="1410967754"/>
    <d v="2014-09-17T15:29:14"/>
    <b v="1"/>
    <x v="158"/>
  </r>
  <r>
    <x v="0"/>
    <s v="US"/>
    <s v="USD"/>
    <n v="1365609271"/>
    <d v="2013-04-10T15:54:31"/>
    <n v="1363017271"/>
    <d v="2013-03-11T15:54:31"/>
    <b v="1"/>
    <x v="3"/>
  </r>
  <r>
    <x v="0"/>
    <s v="US"/>
    <s v="USD"/>
    <n v="1365367938"/>
    <d v="2013-04-07T20:52:18"/>
    <n v="1361483538"/>
    <d v="2013-02-21T21:52:18"/>
    <b v="1"/>
    <x v="20"/>
  </r>
  <r>
    <x v="0"/>
    <s v="US"/>
    <s v="USD"/>
    <n v="1361029958"/>
    <d v="2013-02-16T15:52:38"/>
    <n v="1358437958"/>
    <d v="2013-01-17T15:52:38"/>
    <b v="1"/>
    <x v="302"/>
  </r>
  <r>
    <x v="0"/>
    <s v="US"/>
    <s v="USD"/>
    <n v="1332385200"/>
    <d v="2012-03-22T03:00:00"/>
    <n v="1329759452"/>
    <d v="2012-02-20T17:37:32"/>
    <b v="1"/>
    <x v="303"/>
  </r>
  <r>
    <x v="0"/>
    <s v="US"/>
    <s v="USD"/>
    <n v="1452574800"/>
    <d v="2016-01-12T05:00:00"/>
    <n v="1449029266"/>
    <d v="2015-12-02T04:07:46"/>
    <b v="1"/>
    <x v="290"/>
  </r>
  <r>
    <x v="0"/>
    <s v="US"/>
    <s v="USD"/>
    <n v="1332699285"/>
    <d v="2012-03-25T18:14:45"/>
    <n v="1327518885"/>
    <d v="2012-01-25T19:14:45"/>
    <b v="1"/>
    <x v="304"/>
  </r>
  <r>
    <x v="0"/>
    <s v="US"/>
    <s v="USD"/>
    <n v="1307838049"/>
    <d v="2011-06-12T00:20:49"/>
    <n v="1302654049"/>
    <d v="2011-04-13T00:20:49"/>
    <b v="1"/>
    <x v="305"/>
  </r>
  <r>
    <x v="0"/>
    <s v="US"/>
    <s v="USD"/>
    <n v="1360938109"/>
    <d v="2013-02-15T14:21:49"/>
    <n v="1358346109"/>
    <d v="2013-01-16T14:21:49"/>
    <b v="1"/>
    <x v="306"/>
  </r>
  <r>
    <x v="0"/>
    <s v="US"/>
    <s v="USD"/>
    <n v="1356724263"/>
    <d v="2012-12-28T19:51:03"/>
    <n v="1354909863"/>
    <d v="2012-12-07T19:51:03"/>
    <b v="1"/>
    <x v="75"/>
  </r>
  <r>
    <x v="0"/>
    <s v="US"/>
    <s v="USD"/>
    <n v="1428620334"/>
    <d v="2015-04-09T22:58:54"/>
    <n v="1426028334"/>
    <d v="2015-03-10T22:58:54"/>
    <b v="1"/>
    <x v="307"/>
  </r>
  <r>
    <x v="0"/>
    <s v="US"/>
    <s v="USD"/>
    <n v="1381928503"/>
    <d v="2013-10-16T13:01:43"/>
    <n v="1379336503"/>
    <d v="2013-09-16T13:01:43"/>
    <b v="1"/>
    <x v="226"/>
  </r>
  <r>
    <x v="0"/>
    <s v="US"/>
    <s v="USD"/>
    <n v="1330644639"/>
    <d v="2012-03-01T23:30:39"/>
    <n v="1328052639"/>
    <d v="2012-01-31T23:30:39"/>
    <b v="1"/>
    <x v="5"/>
  </r>
  <r>
    <x v="0"/>
    <s v="US"/>
    <s v="USD"/>
    <n v="1379093292"/>
    <d v="2013-09-13T17:28:12"/>
    <n v="1376501292"/>
    <d v="2013-08-14T17:28:12"/>
    <b v="1"/>
    <x v="88"/>
  </r>
  <r>
    <x v="0"/>
    <s v="US"/>
    <s v="USD"/>
    <n v="1419051540"/>
    <d v="2014-12-20T04:59:00"/>
    <n v="1416244863"/>
    <d v="2014-11-17T17:21:03"/>
    <b v="1"/>
    <x v="308"/>
  </r>
  <r>
    <x v="0"/>
    <s v="US"/>
    <s v="USD"/>
    <n v="1315616422"/>
    <d v="2011-09-10T01:00:22"/>
    <n v="1313024422"/>
    <d v="2011-08-11T01:00:22"/>
    <b v="1"/>
    <x v="309"/>
  </r>
  <r>
    <x v="0"/>
    <s v="US"/>
    <s v="USD"/>
    <n v="1324609200"/>
    <d v="2011-12-23T03:00:00"/>
    <n v="1319467604"/>
    <d v="2011-10-24T14:46:44"/>
    <b v="1"/>
    <x v="232"/>
  </r>
  <r>
    <x v="0"/>
    <s v="US"/>
    <s v="USD"/>
    <n v="1368564913"/>
    <d v="2013-05-14T20:55:13"/>
    <n v="1367355313"/>
    <d v="2013-04-30T20:55:13"/>
    <b v="1"/>
    <x v="310"/>
  </r>
  <r>
    <x v="0"/>
    <s v="US"/>
    <s v="USD"/>
    <n v="1399694340"/>
    <d v="2014-05-10T03:59:00"/>
    <n v="1398448389"/>
    <d v="2014-04-25T17:53:09"/>
    <b v="1"/>
    <x v="26"/>
  </r>
  <r>
    <x v="0"/>
    <s v="US"/>
    <s v="USD"/>
    <n v="1374858000"/>
    <d v="2013-07-26T17:00:00"/>
    <n v="1373408699"/>
    <d v="2013-07-09T22:24:59"/>
    <b v="1"/>
    <x v="311"/>
  </r>
  <r>
    <x v="2"/>
    <s v="CA"/>
    <s v="CAD"/>
    <n v="1383430145"/>
    <d v="2013-11-02T22:09:05"/>
    <n v="1380838145"/>
    <d v="2013-10-03T22:09:05"/>
    <b v="0"/>
    <x v="79"/>
  </r>
  <r>
    <x v="2"/>
    <s v="US"/>
    <s v="USD"/>
    <n v="1347004260"/>
    <d v="2012-09-07T07:51:00"/>
    <n v="1345062936"/>
    <d v="2012-08-15T20:35:36"/>
    <b v="0"/>
    <x v="29"/>
  </r>
  <r>
    <x v="2"/>
    <s v="US"/>
    <s v="USD"/>
    <n v="1469162275"/>
    <d v="2016-07-22T04:37:55"/>
    <n v="1467002275"/>
    <d v="2016-06-27T04:37:55"/>
    <b v="0"/>
    <x v="84"/>
  </r>
  <r>
    <x v="2"/>
    <s v="US"/>
    <s v="USD"/>
    <n v="1342882260"/>
    <d v="2012-07-21T14:51:00"/>
    <n v="1337834963"/>
    <d v="2012-05-24T04:49:23"/>
    <b v="0"/>
    <x v="78"/>
  </r>
  <r>
    <x v="2"/>
    <s v="US"/>
    <s v="USD"/>
    <n v="1434827173"/>
    <d v="2015-06-20T19:06:13"/>
    <n v="1430939173"/>
    <d v="2015-05-06T19:06:13"/>
    <b v="0"/>
    <x v="83"/>
  </r>
  <r>
    <x v="2"/>
    <s v="US"/>
    <s v="USD"/>
    <n v="1425009761"/>
    <d v="2015-02-27T04:02:41"/>
    <n v="1422417761"/>
    <d v="2015-01-28T04:02:41"/>
    <b v="0"/>
    <x v="83"/>
  </r>
  <r>
    <x v="2"/>
    <s v="US"/>
    <s v="USD"/>
    <n v="1470175271"/>
    <d v="2016-08-02T22:01:11"/>
    <n v="1467583271"/>
    <d v="2016-07-03T22:01:11"/>
    <b v="0"/>
    <x v="78"/>
  </r>
  <r>
    <x v="2"/>
    <s v="AU"/>
    <s v="AUD"/>
    <n v="1388928660"/>
    <d v="2014-01-05T13:31:00"/>
    <n v="1386336660"/>
    <d v="2013-12-06T13:31:00"/>
    <b v="0"/>
    <x v="79"/>
  </r>
  <r>
    <x v="2"/>
    <s v="US"/>
    <s v="USD"/>
    <n v="1352994052"/>
    <d v="2012-11-15T15:40:52"/>
    <n v="1350398452"/>
    <d v="2012-10-16T14:40:52"/>
    <b v="0"/>
    <x v="78"/>
  </r>
  <r>
    <x v="2"/>
    <s v="US"/>
    <s v="USD"/>
    <n v="1380720474"/>
    <d v="2013-10-02T13:27:54"/>
    <n v="1378214874"/>
    <d v="2013-09-03T13:27:54"/>
    <b v="0"/>
    <x v="10"/>
  </r>
  <r>
    <x v="2"/>
    <s v="US"/>
    <s v="USD"/>
    <n v="1424014680"/>
    <d v="2015-02-15T15:38:00"/>
    <n v="1418922443"/>
    <d v="2014-12-18T17:07:23"/>
    <b v="0"/>
    <x v="29"/>
  </r>
  <r>
    <x v="2"/>
    <s v="US"/>
    <s v="USD"/>
    <n v="1308431646"/>
    <d v="2011-06-18T21:14:06"/>
    <n v="1305839646"/>
    <d v="2011-05-19T21:14:06"/>
    <b v="0"/>
    <x v="84"/>
  </r>
  <r>
    <x v="2"/>
    <s v="US"/>
    <s v="USD"/>
    <n v="1371415675"/>
    <d v="2013-06-16T20:47:55"/>
    <n v="1368823675"/>
    <d v="2013-05-17T20:47:55"/>
    <b v="0"/>
    <x v="78"/>
  </r>
  <r>
    <x v="2"/>
    <s v="US"/>
    <s v="USD"/>
    <n v="1428075480"/>
    <d v="2015-04-03T15:38:00"/>
    <n v="1425489613"/>
    <d v="2015-03-04T17:20:13"/>
    <b v="0"/>
    <x v="202"/>
  </r>
  <r>
    <x v="2"/>
    <s v="US"/>
    <s v="USD"/>
    <n v="1314471431"/>
    <d v="2011-08-27T18:57:11"/>
    <n v="1311879431"/>
    <d v="2011-07-28T18:57:11"/>
    <b v="0"/>
    <x v="78"/>
  </r>
  <r>
    <x v="2"/>
    <s v="US"/>
    <s v="USD"/>
    <n v="1410866659"/>
    <d v="2014-09-16T11:24:19"/>
    <n v="1405682659"/>
    <d v="2014-07-18T11:24:19"/>
    <b v="0"/>
    <x v="78"/>
  </r>
  <r>
    <x v="2"/>
    <s v="US"/>
    <s v="USD"/>
    <n v="1375299780"/>
    <d v="2013-07-31T19:43:00"/>
    <n v="1371655522"/>
    <d v="2013-06-19T15:25:22"/>
    <b v="0"/>
    <x v="29"/>
  </r>
  <r>
    <x v="2"/>
    <s v="US"/>
    <s v="USD"/>
    <n v="1409787378"/>
    <d v="2014-09-03T23:36:18"/>
    <n v="1405899378"/>
    <d v="2014-07-20T23:36:18"/>
    <b v="0"/>
    <x v="83"/>
  </r>
  <r>
    <x v="2"/>
    <s v="US"/>
    <s v="USD"/>
    <n v="1470355833"/>
    <d v="2016-08-05T00:10:33"/>
    <n v="1465171833"/>
    <d v="2016-06-06T00:10:33"/>
    <b v="0"/>
    <x v="29"/>
  </r>
  <r>
    <x v="2"/>
    <s v="US"/>
    <s v="USD"/>
    <n v="1367444557"/>
    <d v="2013-05-01T21:42:37"/>
    <n v="1364852557"/>
    <d v="2013-04-01T21:42:37"/>
    <b v="0"/>
    <x v="41"/>
  </r>
  <r>
    <x v="0"/>
    <s v="CA"/>
    <s v="CAD"/>
    <n v="1436364023"/>
    <d v="2015-07-08T14:00:23"/>
    <n v="1433772023"/>
    <d v="2015-06-08T14:00:23"/>
    <b v="1"/>
    <x v="312"/>
  </r>
  <r>
    <x v="0"/>
    <s v="GB"/>
    <s v="GBP"/>
    <n v="1458943200"/>
    <d v="2016-03-25T22:00:00"/>
    <n v="1456491680"/>
    <d v="2016-02-26T13:01:20"/>
    <b v="1"/>
    <x v="313"/>
  </r>
  <r>
    <x v="0"/>
    <s v="BE"/>
    <s v="EUR"/>
    <n v="1477210801"/>
    <d v="2016-10-23T08:20:01"/>
    <n v="1472026801"/>
    <d v="2016-08-24T08:20:01"/>
    <b v="1"/>
    <x v="26"/>
  </r>
  <r>
    <x v="0"/>
    <s v="GB"/>
    <s v="GBP"/>
    <n v="1402389180"/>
    <d v="2014-06-10T08:33:00"/>
    <n v="1399996024"/>
    <d v="2014-05-13T15:47:04"/>
    <b v="1"/>
    <x v="314"/>
  </r>
  <r>
    <x v="0"/>
    <s v="DE"/>
    <s v="EUR"/>
    <n v="1458676860"/>
    <d v="2016-03-22T20:01:00"/>
    <n v="1455446303"/>
    <d v="2016-02-14T10:38:23"/>
    <b v="1"/>
    <x v="315"/>
  </r>
  <r>
    <x v="0"/>
    <s v="GB"/>
    <s v="GBP"/>
    <n v="1406227904"/>
    <d v="2014-07-24T18:51:44"/>
    <n v="1403635904"/>
    <d v="2014-06-24T18:51:44"/>
    <b v="1"/>
    <x v="68"/>
  </r>
  <r>
    <x v="0"/>
    <s v="US"/>
    <s v="USD"/>
    <n v="1273911000"/>
    <d v="2010-05-15T08:10:00"/>
    <n v="1268822909"/>
    <d v="2010-03-17T10:48:29"/>
    <b v="1"/>
    <x v="51"/>
  </r>
  <r>
    <x v="0"/>
    <s v="US"/>
    <s v="USD"/>
    <n v="1403880281"/>
    <d v="2014-06-27T14:44:41"/>
    <n v="1401201881"/>
    <d v="2014-05-27T14:44:41"/>
    <b v="1"/>
    <x v="263"/>
  </r>
  <r>
    <x v="0"/>
    <s v="DE"/>
    <s v="EUR"/>
    <n v="1487113140"/>
    <d v="2017-02-14T22:59:00"/>
    <n v="1484570885"/>
    <d v="2017-01-16T12:48:05"/>
    <b v="1"/>
    <x v="193"/>
  </r>
  <r>
    <x v="0"/>
    <s v="GB"/>
    <s v="GBP"/>
    <n v="1405761278"/>
    <d v="2014-07-19T09:14:38"/>
    <n v="1403169278"/>
    <d v="2014-06-19T09:14:38"/>
    <b v="1"/>
    <x v="316"/>
  </r>
  <r>
    <x v="0"/>
    <s v="US"/>
    <s v="USD"/>
    <n v="1447858804"/>
    <d v="2015-11-18T15:00:04"/>
    <n v="1445263204"/>
    <d v="2015-10-19T14:00:04"/>
    <b v="1"/>
    <x v="190"/>
  </r>
  <r>
    <x v="0"/>
    <s v="US"/>
    <s v="USD"/>
    <n v="1486311939"/>
    <d v="2017-02-05T16:25:39"/>
    <n v="1483719939"/>
    <d v="2017-01-06T16:25:39"/>
    <b v="1"/>
    <x v="317"/>
  </r>
  <r>
    <x v="0"/>
    <s v="GB"/>
    <s v="GBP"/>
    <n v="1405523866"/>
    <d v="2014-07-16T15:17:46"/>
    <n v="1402931866"/>
    <d v="2014-06-16T15:17:46"/>
    <b v="1"/>
    <x v="224"/>
  </r>
  <r>
    <x v="0"/>
    <s v="US"/>
    <s v="USD"/>
    <n v="1443363640"/>
    <d v="2015-09-27T14:20:40"/>
    <n v="1439907640"/>
    <d v="2015-08-18T14:20:40"/>
    <b v="1"/>
    <x v="282"/>
  </r>
  <r>
    <x v="0"/>
    <s v="NO"/>
    <s v="NOK"/>
    <n v="1458104697"/>
    <d v="2016-03-16T05:04:57"/>
    <n v="1455516297"/>
    <d v="2016-02-15T06:04:57"/>
    <b v="1"/>
    <x v="160"/>
  </r>
  <r>
    <x v="0"/>
    <s v="US"/>
    <s v="USD"/>
    <n v="1475762400"/>
    <d v="2016-10-06T14:00:00"/>
    <n v="1473160292"/>
    <d v="2016-09-06T11:11:32"/>
    <b v="1"/>
    <x v="318"/>
  </r>
  <r>
    <x v="0"/>
    <s v="US"/>
    <s v="USD"/>
    <n v="1417845600"/>
    <d v="2014-12-06T06:00:00"/>
    <n v="1415194553"/>
    <d v="2014-11-05T13:35:53"/>
    <b v="1"/>
    <x v="319"/>
  </r>
  <r>
    <x v="0"/>
    <s v="US"/>
    <s v="USD"/>
    <n v="1401565252"/>
    <d v="2014-05-31T19:40:52"/>
    <n v="1398973252"/>
    <d v="2014-05-01T19:40:52"/>
    <b v="1"/>
    <x v="163"/>
  </r>
  <r>
    <x v="0"/>
    <s v="US"/>
    <s v="USD"/>
    <n v="1403301540"/>
    <d v="2014-06-20T21:59:00"/>
    <n v="1400867283"/>
    <d v="2014-05-23T17:48:03"/>
    <b v="1"/>
    <x v="108"/>
  </r>
  <r>
    <x v="0"/>
    <s v="US"/>
    <s v="USD"/>
    <n v="1418961600"/>
    <d v="2014-12-19T04:00:00"/>
    <n v="1415824513"/>
    <d v="2014-11-12T20:35:13"/>
    <b v="1"/>
    <x v="157"/>
  </r>
  <r>
    <x v="0"/>
    <s v="US"/>
    <s v="USD"/>
    <n v="1465272091"/>
    <d v="2016-06-07T04:01:31"/>
    <n v="1462248091"/>
    <d v="2016-05-03T04:01:31"/>
    <b v="1"/>
    <x v="97"/>
  </r>
  <r>
    <x v="0"/>
    <s v="US"/>
    <s v="USD"/>
    <n v="1413575739"/>
    <d v="2014-10-17T19:55:39"/>
    <n v="1410983739"/>
    <d v="2014-09-17T19:55:39"/>
    <b v="1"/>
    <x v="320"/>
  </r>
  <r>
    <x v="0"/>
    <s v="US"/>
    <s v="USD"/>
    <n v="1419292800"/>
    <d v="2014-12-23T00:00:00"/>
    <n v="1416592916"/>
    <d v="2014-11-21T18:01:56"/>
    <b v="1"/>
    <x v="198"/>
  </r>
  <r>
    <x v="0"/>
    <s v="SE"/>
    <s v="SEK"/>
    <n v="1487592090"/>
    <d v="2017-02-20T12:01:30"/>
    <n v="1485000090"/>
    <d v="2017-01-21T12:01:30"/>
    <b v="1"/>
    <x v="33"/>
  </r>
  <r>
    <x v="0"/>
    <s v="US"/>
    <s v="USD"/>
    <n v="1471539138"/>
    <d v="2016-08-18T16:52:18"/>
    <n v="1468947138"/>
    <d v="2016-07-19T16:52:18"/>
    <b v="1"/>
    <x v="205"/>
  </r>
  <r>
    <x v="0"/>
    <s v="US"/>
    <s v="USD"/>
    <n v="1453185447"/>
    <d v="2016-01-19T06:37:27"/>
    <n v="1448951847"/>
    <d v="2015-12-01T06:37:27"/>
    <b v="1"/>
    <x v="321"/>
  </r>
  <r>
    <x v="0"/>
    <s v="US"/>
    <s v="USD"/>
    <n v="1489497886"/>
    <d v="2017-03-14T13:24:46"/>
    <n v="1487082286"/>
    <d v="2017-02-14T14:24:46"/>
    <b v="1"/>
    <x v="16"/>
  </r>
  <r>
    <x v="0"/>
    <s v="US"/>
    <s v="USD"/>
    <n v="1485907200"/>
    <d v="2017-02-01T00:00:00"/>
    <n v="1483292122"/>
    <d v="2017-01-01T17:35:22"/>
    <b v="1"/>
    <x v="322"/>
  </r>
  <r>
    <x v="0"/>
    <s v="US"/>
    <s v="USD"/>
    <n v="1426773920"/>
    <d v="2015-03-19T14:05:20"/>
    <n v="1424185520"/>
    <d v="2015-02-17T15:05:20"/>
    <b v="1"/>
    <x v="261"/>
  </r>
  <r>
    <x v="0"/>
    <s v="US"/>
    <s v="USD"/>
    <n v="1445624695"/>
    <d v="2015-10-23T18:24:55"/>
    <n v="1443464695"/>
    <d v="2015-09-28T18:24:55"/>
    <b v="1"/>
    <x v="323"/>
  </r>
  <r>
    <x v="0"/>
    <s v="US"/>
    <s v="USD"/>
    <n v="1417402800"/>
    <d v="2014-12-01T03:00:00"/>
    <n v="1414610126"/>
    <d v="2014-10-29T19:15:26"/>
    <b v="1"/>
    <x v="196"/>
  </r>
  <r>
    <x v="0"/>
    <s v="AU"/>
    <s v="AUD"/>
    <n v="1455548400"/>
    <d v="2016-02-15T15:00:00"/>
    <n v="1453461865"/>
    <d v="2016-01-22T11:24:25"/>
    <b v="1"/>
    <x v="324"/>
  </r>
  <r>
    <x v="0"/>
    <s v="US"/>
    <s v="USD"/>
    <n v="1462161540"/>
    <d v="2016-05-02T03:59:00"/>
    <n v="1457913777"/>
    <d v="2016-03-14T00:02:57"/>
    <b v="1"/>
    <x v="325"/>
  </r>
  <r>
    <x v="0"/>
    <s v="US"/>
    <s v="USD"/>
    <n v="1441383062"/>
    <d v="2015-09-04T16:11:02"/>
    <n v="1438791062"/>
    <d v="2015-08-05T16:11:02"/>
    <b v="1"/>
    <x v="232"/>
  </r>
  <r>
    <x v="0"/>
    <s v="US"/>
    <s v="USD"/>
    <n v="1464040800"/>
    <d v="2016-05-23T22:00:00"/>
    <n v="1461527631"/>
    <d v="2016-04-24T19:53:51"/>
    <b v="1"/>
    <x v="238"/>
  </r>
  <r>
    <x v="0"/>
    <s v="US"/>
    <s v="USD"/>
    <n v="1440702910"/>
    <d v="2015-08-27T19:15:10"/>
    <n v="1438110910"/>
    <d v="2015-07-28T19:15:10"/>
    <b v="1"/>
    <x v="326"/>
  </r>
  <r>
    <x v="0"/>
    <s v="DE"/>
    <s v="EUR"/>
    <n v="1470506400"/>
    <d v="2016-08-06T18:00:00"/>
    <n v="1467358427"/>
    <d v="2016-07-01T07:33:47"/>
    <b v="1"/>
    <x v="291"/>
  </r>
  <r>
    <x v="0"/>
    <s v="US"/>
    <s v="USD"/>
    <n v="1421952370"/>
    <d v="2015-01-22T18:46:10"/>
    <n v="1418064370"/>
    <d v="2014-12-08T18:46:10"/>
    <b v="1"/>
    <x v="67"/>
  </r>
  <r>
    <x v="0"/>
    <s v="US"/>
    <s v="USD"/>
    <n v="1483481019"/>
    <d v="2017-01-03T22:03:39"/>
    <n v="1480629819"/>
    <d v="2016-12-01T22:03:39"/>
    <b v="0"/>
    <x v="4"/>
  </r>
  <r>
    <x v="0"/>
    <s v="US"/>
    <s v="USD"/>
    <n v="1416964500"/>
    <d v="2014-11-26T01:15:00"/>
    <n v="1414368616"/>
    <d v="2014-10-27T00:10:16"/>
    <b v="1"/>
    <x v="15"/>
  </r>
  <r>
    <x v="2"/>
    <s v="US"/>
    <s v="USD"/>
    <n v="1420045538"/>
    <d v="2014-12-31T17:05:38"/>
    <n v="1417453538"/>
    <d v="2014-12-01T17:05:38"/>
    <b v="0"/>
    <x v="84"/>
  </r>
  <r>
    <x v="2"/>
    <s v="CA"/>
    <s v="CAD"/>
    <n v="1435708500"/>
    <d v="2015-06-30T23:55:00"/>
    <n v="1434412500"/>
    <d v="2015-06-15T23:55:00"/>
    <b v="0"/>
    <x v="29"/>
  </r>
  <r>
    <x v="2"/>
    <s v="US"/>
    <s v="USD"/>
    <n v="1416662034"/>
    <d v="2014-11-22T13:13:54"/>
    <n v="1414066434"/>
    <d v="2014-10-23T12:13:54"/>
    <b v="0"/>
    <x v="29"/>
  </r>
  <r>
    <x v="2"/>
    <s v="US"/>
    <s v="USD"/>
    <n v="1427847480"/>
    <d v="2015-04-01T00:18:00"/>
    <n v="1424222024"/>
    <d v="2015-02-18T01:13:44"/>
    <b v="0"/>
    <x v="78"/>
  </r>
  <r>
    <x v="2"/>
    <s v="US"/>
    <s v="USD"/>
    <n v="1425330960"/>
    <d v="2015-03-02T21:16:00"/>
    <n v="1422393234"/>
    <d v="2015-01-27T21:13:54"/>
    <b v="0"/>
    <x v="29"/>
  </r>
  <r>
    <x v="2"/>
    <s v="GB"/>
    <s v="GBP"/>
    <n v="1410930399"/>
    <d v="2014-09-17T05:06:39"/>
    <n v="1405746399"/>
    <d v="2014-07-19T05:06:39"/>
    <b v="0"/>
    <x v="202"/>
  </r>
  <r>
    <x v="2"/>
    <s v="US"/>
    <s v="USD"/>
    <n v="1487844882"/>
    <d v="2017-02-23T10:14:42"/>
    <n v="1487240082"/>
    <d v="2017-02-16T10:14:42"/>
    <b v="0"/>
    <x v="78"/>
  </r>
  <r>
    <x v="2"/>
    <s v="US"/>
    <s v="USD"/>
    <n v="1447020620"/>
    <d v="2015-11-08T22:10:20"/>
    <n v="1444425020"/>
    <d v="2015-10-09T21:10:20"/>
    <b v="0"/>
    <x v="29"/>
  </r>
  <r>
    <x v="2"/>
    <s v="US"/>
    <s v="USD"/>
    <n v="1446524159"/>
    <d v="2015-11-03T04:15:59"/>
    <n v="1443928559"/>
    <d v="2015-10-04T03:15:59"/>
    <b v="0"/>
    <x v="79"/>
  </r>
  <r>
    <x v="2"/>
    <s v="GB"/>
    <s v="GBP"/>
    <n v="1463050034"/>
    <d v="2016-05-12T10:47:14"/>
    <n v="1460458034"/>
    <d v="2016-04-12T10:47:14"/>
    <b v="0"/>
    <x v="63"/>
  </r>
  <r>
    <x v="2"/>
    <s v="US"/>
    <s v="USD"/>
    <n v="1432756039"/>
    <d v="2015-05-27T19:47:19"/>
    <n v="1430164039"/>
    <d v="2015-04-27T19:47:19"/>
    <b v="0"/>
    <x v="78"/>
  </r>
  <r>
    <x v="2"/>
    <s v="US"/>
    <s v="USD"/>
    <n v="1412135940"/>
    <d v="2014-10-01T03:59:00"/>
    <n v="1410366708"/>
    <d v="2014-09-10T16:31:48"/>
    <b v="0"/>
    <x v="38"/>
  </r>
  <r>
    <x v="2"/>
    <s v="US"/>
    <s v="USD"/>
    <n v="1441176447"/>
    <d v="2015-09-02T06:47:27"/>
    <n v="1438584447"/>
    <d v="2015-08-03T06:47:27"/>
    <b v="0"/>
    <x v="78"/>
  </r>
  <r>
    <x v="2"/>
    <s v="AU"/>
    <s v="AUD"/>
    <n v="1438495390"/>
    <d v="2015-08-02T06:03:10"/>
    <n v="1435903390"/>
    <d v="2015-07-03T06:03:10"/>
    <b v="0"/>
    <x v="78"/>
  </r>
  <r>
    <x v="2"/>
    <s v="US"/>
    <s v="USD"/>
    <n v="1442509200"/>
    <d v="2015-09-17T17:00:00"/>
    <n v="1440513832"/>
    <d v="2015-08-25T14:43:52"/>
    <b v="0"/>
    <x v="78"/>
  </r>
  <r>
    <x v="2"/>
    <s v="CA"/>
    <s v="CAD"/>
    <n v="1467603624"/>
    <d v="2016-07-04T03:40:24"/>
    <n v="1465011624"/>
    <d v="2016-06-04T03:40:24"/>
    <b v="0"/>
    <x v="8"/>
  </r>
  <r>
    <x v="2"/>
    <s v="US"/>
    <s v="USD"/>
    <n v="1411227633"/>
    <d v="2014-09-20T15:40:33"/>
    <n v="1408549233"/>
    <d v="2014-08-20T15:40:33"/>
    <b v="0"/>
    <x v="29"/>
  </r>
  <r>
    <x v="2"/>
    <s v="GB"/>
    <s v="GBP"/>
    <n v="1440763920"/>
    <d v="2015-08-28T12:12:00"/>
    <n v="1435656759"/>
    <d v="2015-06-30T09:32:39"/>
    <b v="0"/>
    <x v="83"/>
  </r>
  <r>
    <x v="2"/>
    <s v="US"/>
    <s v="USD"/>
    <n v="1430270199"/>
    <d v="2015-04-29T01:16:39"/>
    <n v="1428974199"/>
    <d v="2015-04-14T01:16:39"/>
    <b v="0"/>
    <x v="29"/>
  </r>
  <r>
    <x v="2"/>
    <s v="US"/>
    <s v="USD"/>
    <n v="1415842193"/>
    <d v="2014-11-13T01:29:53"/>
    <n v="1414110593"/>
    <d v="2014-10-24T00:29:53"/>
    <b v="0"/>
    <x v="80"/>
  </r>
  <r>
    <x v="1"/>
    <s v="US"/>
    <s v="USD"/>
    <n v="1383789603"/>
    <d v="2013-11-07T02:00:03"/>
    <n v="1381194003"/>
    <d v="2013-10-08T01:00:03"/>
    <b v="0"/>
    <x v="29"/>
  </r>
  <r>
    <x v="1"/>
    <s v="US"/>
    <s v="USD"/>
    <n v="1259715000"/>
    <d v="2009-12-02T00:50:00"/>
    <n v="1253712916"/>
    <d v="2009-09-23T13:35:16"/>
    <b v="0"/>
    <x v="78"/>
  </r>
  <r>
    <x v="1"/>
    <s v="GB"/>
    <s v="GBP"/>
    <n v="1394815751"/>
    <d v="2014-03-14T16:49:11"/>
    <n v="1389635351"/>
    <d v="2014-01-13T17:49:11"/>
    <b v="0"/>
    <x v="84"/>
  </r>
  <r>
    <x v="1"/>
    <s v="US"/>
    <s v="USD"/>
    <n v="1432843500"/>
    <d v="2015-05-28T20:05:00"/>
    <n v="1430124509"/>
    <d v="2015-04-27T08:48:29"/>
    <b v="0"/>
    <x v="29"/>
  </r>
  <r>
    <x v="1"/>
    <s v="US"/>
    <s v="USD"/>
    <n v="1307554261"/>
    <d v="2011-06-08T17:31:01"/>
    <n v="1304962261"/>
    <d v="2011-05-09T17:31:01"/>
    <b v="0"/>
    <x v="29"/>
  </r>
  <r>
    <x v="1"/>
    <s v="US"/>
    <s v="USD"/>
    <n v="1469656800"/>
    <d v="2016-07-27T22:00:00"/>
    <n v="1467151204"/>
    <d v="2016-06-28T22:00:04"/>
    <b v="0"/>
    <x v="211"/>
  </r>
  <r>
    <x v="1"/>
    <s v="US"/>
    <s v="USD"/>
    <n v="1392595200"/>
    <d v="2014-02-17T00:00:00"/>
    <n v="1391293745"/>
    <d v="2014-02-01T22:29:05"/>
    <b v="0"/>
    <x v="62"/>
  </r>
  <r>
    <x v="1"/>
    <s v="US"/>
    <s v="USD"/>
    <n v="1419384585"/>
    <d v="2014-12-24T01:29:45"/>
    <n v="1416360585"/>
    <d v="2014-11-19T01:29:45"/>
    <b v="0"/>
    <x v="19"/>
  </r>
  <r>
    <x v="1"/>
    <s v="US"/>
    <s v="USD"/>
    <n v="1369498714"/>
    <d v="2013-05-25T16:18:34"/>
    <n v="1366906714"/>
    <d v="2013-04-25T16:18:34"/>
    <b v="0"/>
    <x v="78"/>
  </r>
  <r>
    <x v="1"/>
    <s v="US"/>
    <s v="USD"/>
    <n v="1460140282"/>
    <d v="2016-04-08T18:31:22"/>
    <n v="1457551882"/>
    <d v="2016-03-09T19:31:22"/>
    <b v="0"/>
    <x v="47"/>
  </r>
  <r>
    <x v="1"/>
    <s v="GB"/>
    <s v="GBP"/>
    <n v="1434738483"/>
    <d v="2015-06-19T18:28:03"/>
    <n v="1432146483"/>
    <d v="2015-05-20T18:28:03"/>
    <b v="0"/>
    <x v="80"/>
  </r>
  <r>
    <x v="1"/>
    <s v="GB"/>
    <s v="GBP"/>
    <n v="1456703940"/>
    <d v="2016-02-28T23:59:00"/>
    <n v="1454546859"/>
    <d v="2016-02-04T00:47:39"/>
    <b v="0"/>
    <x v="83"/>
  </r>
  <r>
    <x v="1"/>
    <s v="CA"/>
    <s v="CAD"/>
    <n v="1491019140"/>
    <d v="2017-04-01T03:59:00"/>
    <n v="1487548802"/>
    <d v="2017-02-20T00:00:02"/>
    <b v="0"/>
    <x v="83"/>
  </r>
  <r>
    <x v="1"/>
    <s v="US"/>
    <s v="USD"/>
    <n v="1424211329"/>
    <d v="2015-02-17T22:15:29"/>
    <n v="1421187329"/>
    <d v="2015-01-13T22:15:29"/>
    <b v="0"/>
    <x v="79"/>
  </r>
  <r>
    <x v="1"/>
    <s v="US"/>
    <s v="USD"/>
    <n v="1404909296"/>
    <d v="2014-07-09T12:34:56"/>
    <n v="1402317296"/>
    <d v="2014-06-09T12:34:56"/>
    <b v="0"/>
    <x v="2"/>
  </r>
  <r>
    <x v="1"/>
    <s v="US"/>
    <s v="USD"/>
    <n v="1435698368"/>
    <d v="2015-06-30T21:06:08"/>
    <n v="1431810368"/>
    <d v="2015-05-16T21:06:08"/>
    <b v="0"/>
    <x v="73"/>
  </r>
  <r>
    <x v="1"/>
    <s v="US"/>
    <s v="USD"/>
    <n v="1343161248"/>
    <d v="2012-07-24T20:20:48"/>
    <n v="1337977248"/>
    <d v="2012-05-25T20:20:48"/>
    <b v="0"/>
    <x v="84"/>
  </r>
  <r>
    <x v="1"/>
    <s v="US"/>
    <s v="USD"/>
    <n v="1283392800"/>
    <d v="2010-09-02T02:00:00"/>
    <n v="1281317691"/>
    <d v="2010-08-09T01:34:51"/>
    <b v="0"/>
    <x v="80"/>
  </r>
  <r>
    <x v="1"/>
    <s v="US"/>
    <s v="USD"/>
    <n v="1377734091"/>
    <d v="2013-08-28T23:54:51"/>
    <n v="1374882891"/>
    <d v="2013-07-26T23:54:51"/>
    <b v="0"/>
    <x v="84"/>
  </r>
  <r>
    <x v="1"/>
    <s v="US"/>
    <s v="USD"/>
    <n v="1337562726"/>
    <d v="2012-05-21T01:12:06"/>
    <n v="1332378726"/>
    <d v="2012-03-22T01:12:06"/>
    <b v="0"/>
    <x v="78"/>
  </r>
  <r>
    <x v="2"/>
    <s v="GB"/>
    <s v="GBP"/>
    <n v="1450521990"/>
    <d v="2015-12-19T10:46:30"/>
    <n v="1447757190"/>
    <d v="2015-11-17T10:46:30"/>
    <b v="0"/>
    <x v="29"/>
  </r>
  <r>
    <x v="2"/>
    <s v="US"/>
    <s v="USD"/>
    <n v="1445894400"/>
    <d v="2015-10-26T21:20:00"/>
    <n v="1440961053"/>
    <d v="2015-08-30T18:57:33"/>
    <b v="0"/>
    <x v="83"/>
  </r>
  <r>
    <x v="2"/>
    <s v="GB"/>
    <s v="GBP"/>
    <n v="1411681391"/>
    <d v="2014-09-25T21:43:11"/>
    <n v="1409089391"/>
    <d v="2014-08-26T21:43:11"/>
    <b v="0"/>
    <x v="29"/>
  </r>
  <r>
    <x v="2"/>
    <s v="US"/>
    <s v="USD"/>
    <n v="1401464101"/>
    <d v="2014-05-30T15:35:01"/>
    <n v="1400600101"/>
    <d v="2014-05-20T15:35:01"/>
    <b v="0"/>
    <x v="78"/>
  </r>
  <r>
    <x v="2"/>
    <s v="CA"/>
    <s v="CAD"/>
    <n v="1482663600"/>
    <d v="2016-12-25T11:00:00"/>
    <n v="1480800568"/>
    <d v="2016-12-03T21:29:28"/>
    <b v="0"/>
    <x v="8"/>
  </r>
  <r>
    <x v="2"/>
    <s v="US"/>
    <s v="USD"/>
    <n v="1428197422"/>
    <d v="2015-04-05T01:30:22"/>
    <n v="1425609022"/>
    <d v="2015-03-06T02:30:22"/>
    <b v="0"/>
    <x v="78"/>
  </r>
  <r>
    <x v="2"/>
    <s v="US"/>
    <s v="USD"/>
    <n v="1418510965"/>
    <d v="2014-12-13T22:49:25"/>
    <n v="1415918965"/>
    <d v="2014-11-13T22:49:25"/>
    <b v="0"/>
    <x v="29"/>
  </r>
  <r>
    <x v="2"/>
    <s v="US"/>
    <s v="USD"/>
    <n v="1422735120"/>
    <d v="2015-01-31T20:12:00"/>
    <n v="1420091999"/>
    <d v="2015-01-01T05:59:59"/>
    <b v="0"/>
    <x v="78"/>
  </r>
  <r>
    <x v="2"/>
    <s v="US"/>
    <s v="USD"/>
    <n v="1444433886"/>
    <d v="2015-10-09T23:38:06"/>
    <n v="1441841886"/>
    <d v="2015-09-09T23:38:06"/>
    <b v="0"/>
    <x v="78"/>
  </r>
  <r>
    <x v="2"/>
    <s v="IT"/>
    <s v="EUR"/>
    <n v="1443040464"/>
    <d v="2015-09-23T20:34:24"/>
    <n v="1440448464"/>
    <d v="2015-08-24T20:34:24"/>
    <b v="0"/>
    <x v="84"/>
  </r>
  <r>
    <x v="2"/>
    <s v="GB"/>
    <s v="GBP"/>
    <n v="1459700741"/>
    <d v="2016-04-03T16:25:41"/>
    <n v="1457112341"/>
    <d v="2016-03-04T17:25:41"/>
    <b v="0"/>
    <x v="297"/>
  </r>
  <r>
    <x v="2"/>
    <s v="US"/>
    <s v="USD"/>
    <n v="1427503485"/>
    <d v="2015-03-28T00:44:45"/>
    <n v="1423619085"/>
    <d v="2015-02-11T01:44:45"/>
    <b v="0"/>
    <x v="78"/>
  </r>
  <r>
    <x v="2"/>
    <s v="US"/>
    <s v="USD"/>
    <n v="1425154655"/>
    <d v="2015-02-28T20:17:35"/>
    <n v="1422562655"/>
    <d v="2015-01-29T20:17:35"/>
    <b v="0"/>
    <x v="83"/>
  </r>
  <r>
    <x v="2"/>
    <s v="US"/>
    <s v="USD"/>
    <n v="1463329260"/>
    <d v="2016-05-15T16:21:00"/>
    <n v="1458147982"/>
    <d v="2016-03-16T17:06:22"/>
    <b v="0"/>
    <x v="73"/>
  </r>
  <r>
    <x v="2"/>
    <s v="US"/>
    <s v="USD"/>
    <n v="1403122380"/>
    <d v="2014-06-18T20:13:00"/>
    <n v="1400634728"/>
    <d v="2014-05-21T01:12:08"/>
    <b v="0"/>
    <x v="63"/>
  </r>
  <r>
    <x v="2"/>
    <s v="GB"/>
    <s v="GBP"/>
    <n v="1418469569"/>
    <d v="2014-12-13T11:19:29"/>
    <n v="1414577969"/>
    <d v="2014-10-29T10:19:29"/>
    <b v="0"/>
    <x v="83"/>
  </r>
  <r>
    <x v="2"/>
    <s v="US"/>
    <s v="USD"/>
    <n v="1474360197"/>
    <d v="2016-09-20T08:29:57"/>
    <n v="1471768197"/>
    <d v="2016-08-21T08:29:57"/>
    <b v="0"/>
    <x v="78"/>
  </r>
  <r>
    <x v="2"/>
    <s v="US"/>
    <s v="USD"/>
    <n v="1437926458"/>
    <d v="2015-07-26T16:00:58"/>
    <n v="1432742458"/>
    <d v="2015-05-27T16:00:58"/>
    <b v="0"/>
    <x v="29"/>
  </r>
  <r>
    <x v="2"/>
    <s v="GB"/>
    <s v="GBP"/>
    <n v="1460116576"/>
    <d v="2016-04-08T11:56:16"/>
    <n v="1457528176"/>
    <d v="2016-03-09T12:56:16"/>
    <b v="0"/>
    <x v="78"/>
  </r>
  <r>
    <x v="2"/>
    <s v="US"/>
    <s v="USD"/>
    <n v="1405401060"/>
    <d v="2014-07-15T05:11:00"/>
    <n v="1401585752"/>
    <d v="2014-06-01T01:22:32"/>
    <b v="0"/>
    <x v="82"/>
  </r>
  <r>
    <x v="0"/>
    <s v="US"/>
    <s v="USD"/>
    <n v="1304561633"/>
    <d v="2011-05-05T02:13:53"/>
    <n v="1301969633"/>
    <d v="2011-04-05T02:13:53"/>
    <b v="0"/>
    <x v="66"/>
  </r>
  <r>
    <x v="0"/>
    <s v="US"/>
    <s v="USD"/>
    <n v="1318633200"/>
    <d v="2011-10-14T23:00:00"/>
    <n v="1314947317"/>
    <d v="2011-09-02T07:08:37"/>
    <b v="0"/>
    <x v="58"/>
  </r>
  <r>
    <x v="0"/>
    <s v="US"/>
    <s v="USD"/>
    <n v="1327723459"/>
    <d v="2012-01-28T04:04:19"/>
    <n v="1322539459"/>
    <d v="2011-11-29T04:04:19"/>
    <b v="0"/>
    <x v="209"/>
  </r>
  <r>
    <x v="0"/>
    <s v="US"/>
    <s v="USD"/>
    <n v="1332011835"/>
    <d v="2012-03-17T19:17:15"/>
    <n v="1328559435"/>
    <d v="2012-02-06T20:17:15"/>
    <b v="0"/>
    <x v="16"/>
  </r>
  <r>
    <x v="0"/>
    <s v="US"/>
    <s v="USD"/>
    <n v="1312182000"/>
    <d v="2011-08-01T07:00:00"/>
    <n v="1311380313"/>
    <d v="2011-07-23T00:18:33"/>
    <b v="0"/>
    <x v="34"/>
  </r>
  <r>
    <x v="0"/>
    <s v="US"/>
    <s v="USD"/>
    <n v="1300930838"/>
    <d v="2011-03-24T01:40:38"/>
    <n v="1293158438"/>
    <d v="2010-12-24T02:40:38"/>
    <b v="0"/>
    <x v="297"/>
  </r>
  <r>
    <x v="0"/>
    <s v="US"/>
    <s v="USD"/>
    <n v="1339701851"/>
    <d v="2012-06-14T19:24:11"/>
    <n v="1337887451"/>
    <d v="2012-05-24T19:24:11"/>
    <b v="0"/>
    <x v="242"/>
  </r>
  <r>
    <x v="0"/>
    <s v="US"/>
    <s v="USD"/>
    <n v="1388553960"/>
    <d v="2014-01-01T05:26:00"/>
    <n v="1385754986"/>
    <d v="2013-11-29T19:56:26"/>
    <b v="0"/>
    <x v="23"/>
  </r>
  <r>
    <x v="0"/>
    <s v="US"/>
    <s v="USD"/>
    <n v="1320220800"/>
    <d v="2011-11-02T08:00:00"/>
    <n v="1315612909"/>
    <d v="2011-09-10T00:01:49"/>
    <b v="0"/>
    <x v="80"/>
  </r>
  <r>
    <x v="0"/>
    <s v="US"/>
    <s v="USD"/>
    <n v="1355609510"/>
    <d v="2012-12-15T22:11:50"/>
    <n v="1353017510"/>
    <d v="2012-11-15T22:11:50"/>
    <b v="0"/>
    <x v="300"/>
  </r>
  <r>
    <x v="0"/>
    <s v="US"/>
    <s v="USD"/>
    <n v="1370390432"/>
    <d v="2013-06-05T00:00:32"/>
    <n v="1368576032"/>
    <d v="2013-05-15T00:00:32"/>
    <b v="0"/>
    <x v="74"/>
  </r>
  <r>
    <x v="0"/>
    <s v="US"/>
    <s v="USD"/>
    <n v="1357160384"/>
    <d v="2013-01-02T20:59:44"/>
    <n v="1354568384"/>
    <d v="2012-12-03T20:59:44"/>
    <b v="0"/>
    <x v="202"/>
  </r>
  <r>
    <x v="0"/>
    <s v="US"/>
    <s v="USD"/>
    <n v="1342921202"/>
    <d v="2012-07-22T01:40:02"/>
    <n v="1340329202"/>
    <d v="2012-06-22T01:40:02"/>
    <b v="0"/>
    <x v="55"/>
  </r>
  <r>
    <x v="0"/>
    <s v="US"/>
    <s v="USD"/>
    <n v="1407085200"/>
    <d v="2014-08-03T17:00:00"/>
    <n v="1401924769"/>
    <d v="2014-06-04T23:32:49"/>
    <b v="0"/>
    <x v="99"/>
  </r>
  <r>
    <x v="0"/>
    <s v="US"/>
    <s v="USD"/>
    <n v="1323742396"/>
    <d v="2011-12-13T02:13:16"/>
    <n v="1319850796"/>
    <d v="2011-10-29T01:13:16"/>
    <b v="0"/>
    <x v="327"/>
  </r>
  <r>
    <x v="0"/>
    <s v="US"/>
    <s v="USD"/>
    <n v="1353621600"/>
    <d v="2012-11-22T22:00:00"/>
    <n v="1350061821"/>
    <d v="2012-10-12T17:10:21"/>
    <b v="0"/>
    <x v="328"/>
  </r>
  <r>
    <x v="0"/>
    <s v="US"/>
    <s v="USD"/>
    <n v="1383332400"/>
    <d v="2013-11-01T19:00:00"/>
    <n v="1380470188"/>
    <d v="2013-09-29T15:56:28"/>
    <b v="0"/>
    <x v="150"/>
  </r>
  <r>
    <x v="0"/>
    <s v="US"/>
    <s v="USD"/>
    <n v="1362757335"/>
    <d v="2013-03-08T15:42:15"/>
    <n v="1359301335"/>
    <d v="2013-01-27T15:42:15"/>
    <b v="0"/>
    <x v="74"/>
  </r>
  <r>
    <x v="0"/>
    <s v="US"/>
    <s v="USD"/>
    <n v="1410755286"/>
    <d v="2014-09-15T04:28:06"/>
    <n v="1408940886"/>
    <d v="2014-08-25T04:28:06"/>
    <b v="0"/>
    <x v="23"/>
  </r>
  <r>
    <x v="0"/>
    <s v="US"/>
    <s v="USD"/>
    <n v="1361606940"/>
    <d v="2013-02-23T08:09:00"/>
    <n v="1361002140"/>
    <d v="2013-02-16T08:09:00"/>
    <b v="0"/>
    <x v="57"/>
  </r>
  <r>
    <x v="0"/>
    <s v="US"/>
    <s v="USD"/>
    <n v="1338177540"/>
    <d v="2012-05-28T03:59:00"/>
    <n v="1333550015"/>
    <d v="2012-04-04T14:33:35"/>
    <b v="0"/>
    <x v="77"/>
  </r>
  <r>
    <x v="0"/>
    <s v="US"/>
    <s v="USD"/>
    <n v="1418803140"/>
    <d v="2014-12-17T07:59:00"/>
    <n v="1415343874"/>
    <d v="2014-11-07T07:04:34"/>
    <b v="0"/>
    <x v="71"/>
  </r>
  <r>
    <x v="0"/>
    <s v="GB"/>
    <s v="GBP"/>
    <n v="1377621089"/>
    <d v="2013-08-27T16:31:29"/>
    <n v="1372437089"/>
    <d v="2013-06-28T16:31:29"/>
    <b v="0"/>
    <x v="59"/>
  </r>
  <r>
    <x v="0"/>
    <s v="US"/>
    <s v="USD"/>
    <n v="1357721335"/>
    <d v="2013-01-09T08:48:55"/>
    <n v="1354265335"/>
    <d v="2012-11-30T08:48:55"/>
    <b v="0"/>
    <x v="20"/>
  </r>
  <r>
    <x v="0"/>
    <s v="US"/>
    <s v="USD"/>
    <n v="1347382053"/>
    <d v="2012-09-11T16:47:33"/>
    <n v="1344962853"/>
    <d v="2012-08-14T16:47:33"/>
    <b v="0"/>
    <x v="201"/>
  </r>
  <r>
    <x v="0"/>
    <s v="US"/>
    <s v="USD"/>
    <n v="1385932867"/>
    <d v="2013-12-01T21:21:07"/>
    <n v="1383337267"/>
    <d v="2013-11-01T20:21:07"/>
    <b v="0"/>
    <x v="52"/>
  </r>
  <r>
    <x v="0"/>
    <s v="US"/>
    <s v="USD"/>
    <n v="1353905940"/>
    <d v="2012-11-26T04:59:00"/>
    <n v="1351011489"/>
    <d v="2012-10-23T16:58:09"/>
    <b v="0"/>
    <x v="44"/>
  </r>
  <r>
    <x v="0"/>
    <s v="US"/>
    <s v="USD"/>
    <n v="1403026882"/>
    <d v="2014-06-17T17:41:22"/>
    <n v="1400175682"/>
    <d v="2014-05-15T17:41:22"/>
    <b v="0"/>
    <x v="106"/>
  </r>
  <r>
    <x v="0"/>
    <s v="US"/>
    <s v="USD"/>
    <n v="1392929333"/>
    <d v="2014-02-20T20:48:53"/>
    <n v="1389041333"/>
    <d v="2014-01-06T20:48:53"/>
    <b v="0"/>
    <x v="141"/>
  </r>
  <r>
    <x v="0"/>
    <s v="US"/>
    <s v="USD"/>
    <n v="1330671540"/>
    <d v="2012-03-02T06:59:00"/>
    <n v="1328040375"/>
    <d v="2012-01-31T20:06:15"/>
    <b v="0"/>
    <x v="149"/>
  </r>
  <r>
    <x v="0"/>
    <s v="US"/>
    <s v="USD"/>
    <n v="1350074261"/>
    <d v="2012-10-12T20:37:41"/>
    <n v="1347482261"/>
    <d v="2012-09-12T20:37:41"/>
    <b v="0"/>
    <x v="182"/>
  </r>
  <r>
    <x v="0"/>
    <s v="US"/>
    <s v="USD"/>
    <n v="1316851854"/>
    <d v="2011-09-24T08:10:54"/>
    <n v="1311667854"/>
    <d v="2011-07-26T08:10:54"/>
    <b v="0"/>
    <x v="5"/>
  </r>
  <r>
    <x v="0"/>
    <s v="US"/>
    <s v="USD"/>
    <n v="1326690000"/>
    <d v="2012-01-16T05:00:00"/>
    <n v="1324329156"/>
    <d v="2011-12-19T21:12:36"/>
    <b v="0"/>
    <x v="6"/>
  </r>
  <r>
    <x v="0"/>
    <s v="US"/>
    <s v="USD"/>
    <n v="1306994340"/>
    <d v="2011-06-02T05:59:00"/>
    <n v="1303706001"/>
    <d v="2011-04-25T04:33:21"/>
    <b v="0"/>
    <x v="58"/>
  </r>
  <r>
    <x v="0"/>
    <s v="US"/>
    <s v="USD"/>
    <n v="1468270261"/>
    <d v="2016-07-11T20:51:01"/>
    <n v="1463086261"/>
    <d v="2016-05-12T20:51:01"/>
    <b v="0"/>
    <x v="77"/>
  </r>
  <r>
    <x v="0"/>
    <s v="US"/>
    <s v="USD"/>
    <n v="1307851200"/>
    <d v="2011-06-12T04:00:00"/>
    <n v="1304129088"/>
    <d v="2011-04-30T02:04:48"/>
    <b v="0"/>
    <x v="45"/>
  </r>
  <r>
    <x v="0"/>
    <s v="US"/>
    <s v="USD"/>
    <n v="1262302740"/>
    <d v="2009-12-31T23:39:00"/>
    <n v="1257444140"/>
    <d v="2009-11-05T18:02:20"/>
    <b v="0"/>
    <x v="41"/>
  </r>
  <r>
    <x v="0"/>
    <s v="US"/>
    <s v="USD"/>
    <n v="1362086700"/>
    <d v="2013-02-28T21:25:00"/>
    <n v="1358180968"/>
    <d v="2013-01-14T16:29:28"/>
    <b v="0"/>
    <x v="74"/>
  </r>
  <r>
    <x v="0"/>
    <s v="US"/>
    <s v="USD"/>
    <n v="1330789165"/>
    <d v="2012-03-03T15:39:25"/>
    <n v="1328197165"/>
    <d v="2012-02-02T15:39:25"/>
    <b v="0"/>
    <x v="10"/>
  </r>
  <r>
    <x v="0"/>
    <s v="US"/>
    <s v="USD"/>
    <n v="1280800740"/>
    <d v="2010-08-03T01:59:00"/>
    <n v="1279603955"/>
    <d v="2010-07-20T05:32:35"/>
    <b v="0"/>
    <x v="57"/>
  </r>
  <r>
    <x v="0"/>
    <s v="US"/>
    <s v="USD"/>
    <n v="1418998744"/>
    <d v="2014-12-19T14:19:04"/>
    <n v="1416406744"/>
    <d v="2014-11-19T14:19:04"/>
    <b v="0"/>
    <x v="55"/>
  </r>
  <r>
    <x v="0"/>
    <s v="US"/>
    <s v="USD"/>
    <n v="1308011727"/>
    <d v="2011-06-14T00:35:27"/>
    <n v="1306283727"/>
    <d v="2011-05-25T00:35:27"/>
    <b v="0"/>
    <x v="33"/>
  </r>
  <r>
    <x v="0"/>
    <s v="US"/>
    <s v="USD"/>
    <n v="1348516012"/>
    <d v="2012-09-24T19:46:52"/>
    <n v="1345924012"/>
    <d v="2012-08-25T19:46:52"/>
    <b v="0"/>
    <x v="77"/>
  </r>
  <r>
    <x v="0"/>
    <s v="US"/>
    <s v="USD"/>
    <n v="1353551160"/>
    <d v="2012-11-22T02:26:00"/>
    <n v="1348363560"/>
    <d v="2012-09-23T01:26:00"/>
    <b v="0"/>
    <x v="130"/>
  </r>
  <r>
    <x v="0"/>
    <s v="US"/>
    <s v="USD"/>
    <n v="1379515740"/>
    <d v="2013-09-18T14:49:00"/>
    <n v="1378306140"/>
    <d v="2013-09-04T14:49:00"/>
    <b v="0"/>
    <x v="73"/>
  </r>
  <r>
    <x v="0"/>
    <s v="GB"/>
    <s v="GBP"/>
    <n v="1408039860"/>
    <d v="2014-08-14T18:11:00"/>
    <n v="1405248503"/>
    <d v="2014-07-13T10:48:23"/>
    <b v="0"/>
    <x v="183"/>
  </r>
  <r>
    <x v="0"/>
    <s v="US"/>
    <s v="USD"/>
    <n v="1339235377"/>
    <d v="2012-06-09T09:49:37"/>
    <n v="1336643377"/>
    <d v="2012-05-10T09:49:37"/>
    <b v="0"/>
    <x v="67"/>
  </r>
  <r>
    <x v="0"/>
    <s v="US"/>
    <s v="USD"/>
    <n v="1300636482"/>
    <d v="2011-03-20T15:54:42"/>
    <n v="1298048082"/>
    <d v="2011-02-18T16:54:42"/>
    <b v="0"/>
    <x v="240"/>
  </r>
  <r>
    <x v="0"/>
    <s v="US"/>
    <s v="USD"/>
    <n v="1400862355"/>
    <d v="2014-05-23T16:25:55"/>
    <n v="1396974355"/>
    <d v="2014-04-08T16:25:55"/>
    <b v="0"/>
    <x v="75"/>
  </r>
  <r>
    <x v="0"/>
    <s v="US"/>
    <s v="USD"/>
    <n v="1381314437"/>
    <d v="2013-10-09T10:27:17"/>
    <n v="1378722437"/>
    <d v="2013-09-09T10:27:17"/>
    <b v="0"/>
    <x v="58"/>
  </r>
  <r>
    <x v="0"/>
    <s v="US"/>
    <s v="USD"/>
    <n v="1303801140"/>
    <d v="2011-04-26T06:59:00"/>
    <n v="1300916220"/>
    <d v="2011-03-23T21:37:00"/>
    <b v="0"/>
    <x v="9"/>
  </r>
  <r>
    <x v="0"/>
    <s v="US"/>
    <s v="USD"/>
    <n v="1385297393"/>
    <d v="2013-11-24T12:49:53"/>
    <n v="1382701793"/>
    <d v="2013-10-25T11:49:53"/>
    <b v="0"/>
    <x v="16"/>
  </r>
  <r>
    <x v="0"/>
    <s v="US"/>
    <s v="USD"/>
    <n v="1303675296"/>
    <d v="2011-04-24T20:01:36"/>
    <n v="1300996896"/>
    <d v="2011-03-24T20:01:36"/>
    <b v="0"/>
    <x v="129"/>
  </r>
  <r>
    <x v="0"/>
    <s v="US"/>
    <s v="USD"/>
    <n v="1334784160"/>
    <d v="2012-04-18T21:22:40"/>
    <n v="1332192160"/>
    <d v="2012-03-19T21:22:40"/>
    <b v="0"/>
    <x v="69"/>
  </r>
  <r>
    <x v="0"/>
    <s v="US"/>
    <s v="USD"/>
    <n v="1333648820"/>
    <d v="2012-04-05T18:00:20"/>
    <n v="1331060420"/>
    <d v="2012-03-06T19:00:20"/>
    <b v="0"/>
    <x v="53"/>
  </r>
  <r>
    <x v="0"/>
    <s v="US"/>
    <s v="USD"/>
    <n v="1355437052"/>
    <d v="2012-12-13T22:17:32"/>
    <n v="1352845052"/>
    <d v="2012-11-13T22:17:32"/>
    <b v="0"/>
    <x v="53"/>
  </r>
  <r>
    <x v="0"/>
    <s v="US"/>
    <s v="USD"/>
    <n v="1337885168"/>
    <d v="2012-05-24T18:46:08"/>
    <n v="1335293168"/>
    <d v="2012-04-24T18:46:08"/>
    <b v="0"/>
    <x v="170"/>
  </r>
  <r>
    <x v="0"/>
    <s v="US"/>
    <s v="USD"/>
    <n v="1355840400"/>
    <d v="2012-12-18T14:20:00"/>
    <n v="1352524767"/>
    <d v="2012-11-10T05:19:27"/>
    <b v="0"/>
    <x v="329"/>
  </r>
  <r>
    <x v="0"/>
    <s v="GB"/>
    <s v="GBP"/>
    <n v="1387281600"/>
    <d v="2013-12-17T12:00:00"/>
    <n v="1384811721"/>
    <d v="2013-11-18T21:55:21"/>
    <b v="0"/>
    <x v="43"/>
  </r>
  <r>
    <x v="0"/>
    <s v="IT"/>
    <s v="EUR"/>
    <n v="1462053540"/>
    <d v="2016-04-30T21:59:00"/>
    <n v="1459355950"/>
    <d v="2016-03-30T16:39:10"/>
    <b v="0"/>
    <x v="17"/>
  </r>
  <r>
    <x v="0"/>
    <s v="AT"/>
    <s v="EUR"/>
    <n v="1453064400"/>
    <d v="2016-01-17T21:00:00"/>
    <n v="1449359831"/>
    <d v="2015-12-05T23:57:11"/>
    <b v="0"/>
    <x v="21"/>
  </r>
  <r>
    <x v="0"/>
    <s v="US"/>
    <s v="USD"/>
    <n v="1325310336"/>
    <d v="2011-12-31T05:45:36"/>
    <n v="1320122736"/>
    <d v="2011-11-01T04:45:36"/>
    <b v="0"/>
    <x v="95"/>
  </r>
  <r>
    <x v="0"/>
    <s v="US"/>
    <s v="USD"/>
    <n v="1422750707"/>
    <d v="2015-02-01T00:31:47"/>
    <n v="1420158707"/>
    <d v="2015-01-02T00:31:47"/>
    <b v="0"/>
    <x v="58"/>
  </r>
  <r>
    <x v="0"/>
    <s v="US"/>
    <s v="USD"/>
    <n v="1331870340"/>
    <d v="2012-03-16T03:59:00"/>
    <n v="1328033818"/>
    <d v="2012-01-31T18:16:58"/>
    <b v="0"/>
    <x v="30"/>
  </r>
  <r>
    <x v="0"/>
    <s v="US"/>
    <s v="USD"/>
    <n v="1298343600"/>
    <d v="2011-02-22T03:00:00"/>
    <n v="1295624113"/>
    <d v="2011-01-21T15:35:13"/>
    <b v="0"/>
    <x v="251"/>
  </r>
  <r>
    <x v="0"/>
    <s v="US"/>
    <s v="USD"/>
    <n v="1364447073"/>
    <d v="2013-03-28T05:04:33"/>
    <n v="1361858673"/>
    <d v="2013-02-26T06:04:33"/>
    <b v="0"/>
    <x v="15"/>
  </r>
  <r>
    <x v="0"/>
    <s v="US"/>
    <s v="USD"/>
    <n v="1394521140"/>
    <d v="2014-03-11T06:59:00"/>
    <n v="1392169298"/>
    <d v="2014-02-12T01:41:38"/>
    <b v="0"/>
    <x v="141"/>
  </r>
  <r>
    <x v="0"/>
    <s v="US"/>
    <s v="USD"/>
    <n v="1322454939"/>
    <d v="2011-11-28T04:35:39"/>
    <n v="1319859339"/>
    <d v="2011-10-29T03:35:39"/>
    <b v="0"/>
    <x v="318"/>
  </r>
  <r>
    <x v="0"/>
    <s v="US"/>
    <s v="USD"/>
    <n v="1464729276"/>
    <d v="2016-05-31T21:14:36"/>
    <n v="1459545276"/>
    <d v="2016-04-01T21:14:36"/>
    <b v="0"/>
    <x v="47"/>
  </r>
  <r>
    <x v="0"/>
    <s v="US"/>
    <s v="USD"/>
    <n v="1278302400"/>
    <d v="2010-07-05T04:00:00"/>
    <n v="1273961999"/>
    <d v="2010-05-15T22:19:59"/>
    <b v="0"/>
    <x v="23"/>
  </r>
  <r>
    <x v="0"/>
    <s v="US"/>
    <s v="USD"/>
    <n v="1470056614"/>
    <d v="2016-08-01T13:03:34"/>
    <n v="1467464614"/>
    <d v="2016-07-02T13:03:34"/>
    <b v="0"/>
    <x v="99"/>
  </r>
  <r>
    <x v="0"/>
    <s v="US"/>
    <s v="USD"/>
    <n v="1338824730"/>
    <d v="2012-06-04T15:45:30"/>
    <n v="1336232730"/>
    <d v="2012-05-05T15:45:30"/>
    <b v="0"/>
    <x v="72"/>
  </r>
  <r>
    <x v="0"/>
    <s v="US"/>
    <s v="USD"/>
    <n v="1425675892"/>
    <d v="2015-03-06T21:04:52"/>
    <n v="1423083892"/>
    <d v="2015-02-04T21:04:52"/>
    <b v="0"/>
    <x v="211"/>
  </r>
  <r>
    <x v="0"/>
    <s v="US"/>
    <s v="USD"/>
    <n v="1471503540"/>
    <d v="2016-08-18T06:59:00"/>
    <n v="1468852306"/>
    <d v="2016-07-18T14:31:46"/>
    <b v="0"/>
    <x v="116"/>
  </r>
  <r>
    <x v="0"/>
    <s v="US"/>
    <s v="USD"/>
    <n v="1318802580"/>
    <d v="2011-10-16T22:03:00"/>
    <n v="1316194540"/>
    <d v="2011-09-16T17:35:40"/>
    <b v="0"/>
    <x v="69"/>
  </r>
  <r>
    <x v="0"/>
    <s v="US"/>
    <s v="USD"/>
    <n v="1334980740"/>
    <d v="2012-04-21T03:59:00"/>
    <n v="1330968347"/>
    <d v="2012-03-05T17:25:47"/>
    <b v="0"/>
    <x v="288"/>
  </r>
  <r>
    <x v="0"/>
    <s v="ES"/>
    <s v="EUR"/>
    <n v="1460786340"/>
    <d v="2016-04-16T05:59:00"/>
    <n v="1455615976"/>
    <d v="2016-02-16T09:46:16"/>
    <b v="0"/>
    <x v="288"/>
  </r>
  <r>
    <x v="0"/>
    <s v="US"/>
    <s v="USD"/>
    <n v="1391718671"/>
    <d v="2014-02-06T20:31:11"/>
    <n v="1390509071"/>
    <d v="2014-01-23T20:31:11"/>
    <b v="0"/>
    <x v="72"/>
  </r>
  <r>
    <x v="0"/>
    <s v="US"/>
    <s v="USD"/>
    <n v="1311298745"/>
    <d v="2011-07-22T01:39:05"/>
    <n v="1309311545"/>
    <d v="2011-06-29T01:39:05"/>
    <b v="0"/>
    <x v="66"/>
  </r>
  <r>
    <x v="0"/>
    <s v="US"/>
    <s v="USD"/>
    <n v="1405188667"/>
    <d v="2014-07-12T18:11:07"/>
    <n v="1402596667"/>
    <d v="2014-06-12T18:11:07"/>
    <b v="0"/>
    <x v="20"/>
  </r>
  <r>
    <x v="3"/>
    <s v="US"/>
    <s v="USD"/>
    <n v="1490752800"/>
    <d v="2017-03-29T02:00:00"/>
    <n v="1486522484"/>
    <d v="2017-02-08T02:54:44"/>
    <b v="0"/>
    <x v="330"/>
  </r>
  <r>
    <x v="3"/>
    <s v="US"/>
    <s v="USD"/>
    <n v="1492142860"/>
    <d v="2017-04-14T04:07:40"/>
    <n v="1486962460"/>
    <d v="2017-02-13T05:07:40"/>
    <b v="0"/>
    <x v="78"/>
  </r>
  <r>
    <x v="3"/>
    <s v="FR"/>
    <s v="EUR"/>
    <n v="1491590738"/>
    <d v="2017-04-07T18:45:38"/>
    <n v="1489517138"/>
    <d v="2017-03-14T18:45:38"/>
    <b v="0"/>
    <x v="73"/>
  </r>
  <r>
    <x v="3"/>
    <s v="US"/>
    <s v="USD"/>
    <n v="1489775641"/>
    <d v="2017-03-17T18:34:01"/>
    <n v="1487360041"/>
    <d v="2017-02-17T19:34:01"/>
    <b v="0"/>
    <x v="21"/>
  </r>
  <r>
    <x v="3"/>
    <s v="US"/>
    <s v="USD"/>
    <n v="1490331623"/>
    <d v="2017-03-24T05:00:23"/>
    <n v="1487743223"/>
    <d v="2017-02-22T06:00:23"/>
    <b v="0"/>
    <x v="41"/>
  </r>
  <r>
    <x v="3"/>
    <s v="CA"/>
    <s v="CAD"/>
    <n v="1493320519"/>
    <d v="2017-04-27T19:15:19"/>
    <n v="1488140119"/>
    <d v="2017-02-26T20:15:19"/>
    <b v="0"/>
    <x v="29"/>
  </r>
  <r>
    <x v="3"/>
    <s v="US"/>
    <s v="USD"/>
    <n v="1491855300"/>
    <d v="2017-04-10T20:15:00"/>
    <n v="1488935245"/>
    <d v="2017-03-08T01:07:25"/>
    <b v="0"/>
    <x v="70"/>
  </r>
  <r>
    <x v="3"/>
    <s v="US"/>
    <s v="USD"/>
    <n v="1491738594"/>
    <d v="2017-04-09T11:49:54"/>
    <n v="1489150194"/>
    <d v="2017-03-10T12:49:54"/>
    <b v="0"/>
    <x v="63"/>
  </r>
  <r>
    <x v="3"/>
    <s v="US"/>
    <s v="USD"/>
    <n v="1489700230"/>
    <d v="2017-03-16T21:37:10"/>
    <n v="1487111830"/>
    <d v="2017-02-14T22:37:10"/>
    <b v="0"/>
    <x v="25"/>
  </r>
  <r>
    <x v="3"/>
    <s v="US"/>
    <s v="USD"/>
    <n v="1491470442"/>
    <d v="2017-04-06T09:20:42"/>
    <n v="1488882042"/>
    <d v="2017-03-07T10:20:42"/>
    <b v="0"/>
    <x v="202"/>
  </r>
  <r>
    <x v="3"/>
    <s v="US"/>
    <s v="USD"/>
    <n v="1491181200"/>
    <d v="2017-04-03T01:00:00"/>
    <n v="1488387008"/>
    <d v="2017-03-01T16:50:08"/>
    <b v="0"/>
    <x v="44"/>
  </r>
  <r>
    <x v="3"/>
    <s v="US"/>
    <s v="USD"/>
    <n v="1490572740"/>
    <d v="2017-03-26T23:59:00"/>
    <n v="1487734667"/>
    <d v="2017-02-22T03:37:47"/>
    <b v="0"/>
    <x v="41"/>
  </r>
  <r>
    <x v="3"/>
    <s v="GB"/>
    <s v="GBP"/>
    <n v="1491768000"/>
    <d v="2017-04-09T20:00:00"/>
    <n v="1489097112"/>
    <d v="2017-03-09T22:05:12"/>
    <b v="0"/>
    <x v="22"/>
  </r>
  <r>
    <x v="3"/>
    <s v="US"/>
    <s v="USD"/>
    <n v="1490589360"/>
    <d v="2017-03-27T04:36:00"/>
    <n v="1488038674"/>
    <d v="2017-02-25T16:04:34"/>
    <b v="0"/>
    <x v="29"/>
  </r>
  <r>
    <x v="3"/>
    <s v="US"/>
    <s v="USD"/>
    <n v="1491786000"/>
    <d v="2017-04-10T01:00:00"/>
    <n v="1488847514"/>
    <d v="2017-03-07T00:45:14"/>
    <b v="0"/>
    <x v="23"/>
  </r>
  <r>
    <x v="3"/>
    <s v="US"/>
    <s v="USD"/>
    <n v="1491007211"/>
    <d v="2017-04-01T00:40:11"/>
    <n v="1488418811"/>
    <d v="2017-03-02T01:40:11"/>
    <b v="0"/>
    <x v="78"/>
  </r>
  <r>
    <x v="3"/>
    <s v="US"/>
    <s v="USD"/>
    <n v="1491781648"/>
    <d v="2017-04-09T23:47:28"/>
    <n v="1489193248"/>
    <d v="2017-03-11T00:47:28"/>
    <b v="0"/>
    <x v="19"/>
  </r>
  <r>
    <x v="3"/>
    <s v="US"/>
    <s v="USD"/>
    <n v="1490499180"/>
    <d v="2017-03-26T03:33:00"/>
    <n v="1488430760"/>
    <d v="2017-03-02T04:59:20"/>
    <b v="0"/>
    <x v="78"/>
  </r>
  <r>
    <x v="3"/>
    <s v="US"/>
    <s v="USD"/>
    <n v="1491943445"/>
    <d v="2017-04-11T20:44:05"/>
    <n v="1489351445"/>
    <d v="2017-03-12T20:44:05"/>
    <b v="0"/>
    <x v="80"/>
  </r>
  <r>
    <x v="3"/>
    <s v="US"/>
    <s v="USD"/>
    <n v="1491019200"/>
    <d v="2017-04-01T04:00:00"/>
    <n v="1488418990"/>
    <d v="2017-03-02T01:43:10"/>
    <b v="0"/>
    <x v="1"/>
  </r>
  <r>
    <x v="2"/>
    <s v="US"/>
    <s v="USD"/>
    <n v="1421337405"/>
    <d v="2015-01-15T15:56:45"/>
    <n v="1418745405"/>
    <d v="2014-12-16T15:56:45"/>
    <b v="0"/>
    <x v="84"/>
  </r>
  <r>
    <x v="2"/>
    <s v="US"/>
    <s v="USD"/>
    <n v="1427745150"/>
    <d v="2015-03-30T19:52:30"/>
    <n v="1425156750"/>
    <d v="2015-02-28T20:52:30"/>
    <b v="0"/>
    <x v="29"/>
  </r>
  <r>
    <x v="2"/>
    <s v="US"/>
    <s v="USD"/>
    <n v="1441003537"/>
    <d v="2015-08-31T06:45:37"/>
    <n v="1435819537"/>
    <d v="2015-07-02T06:45:37"/>
    <b v="0"/>
    <x v="84"/>
  </r>
  <r>
    <x v="2"/>
    <s v="US"/>
    <s v="USD"/>
    <n v="1424056873"/>
    <d v="2015-02-16T03:21:13"/>
    <n v="1421464873"/>
    <d v="2015-01-17T03:21:13"/>
    <b v="0"/>
    <x v="202"/>
  </r>
  <r>
    <x v="2"/>
    <s v="US"/>
    <s v="USD"/>
    <n v="1441814400"/>
    <d v="2015-09-09T16:00:00"/>
    <n v="1440807846"/>
    <d v="2015-08-29T00:24:06"/>
    <b v="0"/>
    <x v="78"/>
  </r>
  <r>
    <x v="2"/>
    <s v="DE"/>
    <s v="EUR"/>
    <n v="1440314472"/>
    <d v="2015-08-23T07:21:12"/>
    <n v="1435130472"/>
    <d v="2015-06-24T07:21:12"/>
    <b v="0"/>
    <x v="78"/>
  </r>
  <r>
    <x v="2"/>
    <s v="US"/>
    <s v="USD"/>
    <n v="1459181895"/>
    <d v="2016-03-28T16:18:15"/>
    <n v="1456593495"/>
    <d v="2016-02-27T17:18:15"/>
    <b v="0"/>
    <x v="82"/>
  </r>
  <r>
    <x v="2"/>
    <s v="US"/>
    <s v="USD"/>
    <n v="1462135706"/>
    <d v="2016-05-01T20:48:26"/>
    <n v="1458679706"/>
    <d v="2016-03-22T20:48:26"/>
    <b v="0"/>
    <x v="78"/>
  </r>
  <r>
    <x v="2"/>
    <s v="US"/>
    <s v="USD"/>
    <n v="1409513940"/>
    <d v="2014-08-31T19:39:00"/>
    <n v="1405949514"/>
    <d v="2014-07-21T13:31:54"/>
    <b v="0"/>
    <x v="80"/>
  </r>
  <r>
    <x v="2"/>
    <s v="DE"/>
    <s v="EUR"/>
    <n v="1453122000"/>
    <d v="2016-01-18T13:00:00"/>
    <n v="1449151888"/>
    <d v="2015-12-03T14:11:28"/>
    <b v="0"/>
    <x v="29"/>
  </r>
  <r>
    <x v="2"/>
    <s v="US"/>
    <s v="USD"/>
    <n v="1409585434"/>
    <d v="2014-09-01T15:30:34"/>
    <n v="1406907034"/>
    <d v="2014-08-01T15:30:34"/>
    <b v="0"/>
    <x v="84"/>
  </r>
  <r>
    <x v="2"/>
    <s v="US"/>
    <s v="USD"/>
    <n v="1435701353"/>
    <d v="2015-06-30T21:55:53"/>
    <n v="1430517353"/>
    <d v="2015-05-01T21:55:53"/>
    <b v="0"/>
    <x v="78"/>
  </r>
  <r>
    <x v="2"/>
    <s v="US"/>
    <s v="USD"/>
    <n v="1412536412"/>
    <d v="2014-10-05T19:13:32"/>
    <n v="1409944412"/>
    <d v="2014-09-05T19:13:32"/>
    <b v="0"/>
    <x v="29"/>
  </r>
  <r>
    <x v="2"/>
    <s v="US"/>
    <s v="USD"/>
    <n v="1430517761"/>
    <d v="2015-05-01T22:02:41"/>
    <n v="1427925761"/>
    <d v="2015-04-01T22:02:41"/>
    <b v="0"/>
    <x v="57"/>
  </r>
  <r>
    <x v="2"/>
    <s v="US"/>
    <s v="USD"/>
    <n v="1427772120"/>
    <d v="2015-03-31T03:22:00"/>
    <n v="1425186785"/>
    <d v="2015-03-01T05:13:05"/>
    <b v="0"/>
    <x v="84"/>
  </r>
  <r>
    <x v="2"/>
    <s v="US"/>
    <s v="USD"/>
    <n v="1481295099"/>
    <d v="2016-12-09T14:51:39"/>
    <n v="1477835499"/>
    <d v="2016-10-30T13:51:39"/>
    <b v="0"/>
    <x v="83"/>
  </r>
  <r>
    <x v="2"/>
    <s v="US"/>
    <s v="USD"/>
    <n v="1461211200"/>
    <d v="2016-04-21T04:00:00"/>
    <n v="1459467238"/>
    <d v="2016-03-31T23:33:58"/>
    <b v="0"/>
    <x v="14"/>
  </r>
  <r>
    <x v="2"/>
    <s v="US"/>
    <s v="USD"/>
    <n v="1463201940"/>
    <d v="2016-05-14T04:59:00"/>
    <n v="1459435149"/>
    <d v="2016-03-31T14:39:09"/>
    <b v="0"/>
    <x v="84"/>
  </r>
  <r>
    <x v="2"/>
    <s v="US"/>
    <s v="USD"/>
    <n v="1410958191"/>
    <d v="2014-09-17T12:49:51"/>
    <n v="1408366191"/>
    <d v="2014-08-18T12:49:51"/>
    <b v="0"/>
    <x v="83"/>
  </r>
  <r>
    <x v="2"/>
    <s v="US"/>
    <s v="USD"/>
    <n v="1415562471"/>
    <d v="2014-11-09T19:47:51"/>
    <n v="1412966871"/>
    <d v="2014-10-10T18:47:51"/>
    <b v="0"/>
    <x v="22"/>
  </r>
  <r>
    <x v="2"/>
    <s v="US"/>
    <s v="USD"/>
    <n v="1449831863"/>
    <d v="2015-12-11T11:04:23"/>
    <n v="1447239863"/>
    <d v="2015-11-11T11:04:23"/>
    <b v="0"/>
    <x v="78"/>
  </r>
  <r>
    <x v="2"/>
    <s v="US"/>
    <s v="USD"/>
    <n v="1459642200"/>
    <d v="2016-04-03T00:10:00"/>
    <n v="1456441429"/>
    <d v="2016-02-25T23:03:49"/>
    <b v="0"/>
    <x v="29"/>
  </r>
  <r>
    <x v="2"/>
    <s v="US"/>
    <s v="USD"/>
    <n v="1435730400"/>
    <d v="2015-07-01T06:00:00"/>
    <n v="1430855315"/>
    <d v="2015-05-05T19:48:35"/>
    <b v="0"/>
    <x v="83"/>
  </r>
  <r>
    <x v="2"/>
    <s v="US"/>
    <s v="USD"/>
    <n v="1414707762"/>
    <d v="2014-10-30T22:22:42"/>
    <n v="1412115762"/>
    <d v="2014-09-30T22:22:42"/>
    <b v="0"/>
    <x v="80"/>
  </r>
  <r>
    <x v="2"/>
    <s v="US"/>
    <s v="USD"/>
    <n v="1408922049"/>
    <d v="2014-08-24T23:14:09"/>
    <n v="1406330049"/>
    <d v="2014-07-25T23:14:09"/>
    <b v="0"/>
    <x v="82"/>
  </r>
  <r>
    <x v="2"/>
    <s v="US"/>
    <s v="USD"/>
    <n v="1403906664"/>
    <d v="2014-06-27T22:04:24"/>
    <n v="1401401064"/>
    <d v="2014-05-29T22:04:24"/>
    <b v="0"/>
    <x v="38"/>
  </r>
  <r>
    <x v="2"/>
    <s v="GB"/>
    <s v="GBP"/>
    <n v="1428231600"/>
    <d v="2015-04-05T11:00:00"/>
    <n v="1423520177"/>
    <d v="2015-02-09T22:16:17"/>
    <b v="0"/>
    <x v="29"/>
  </r>
  <r>
    <x v="2"/>
    <s v="US"/>
    <s v="USD"/>
    <n v="1445439674"/>
    <d v="2015-10-21T15:01:14"/>
    <n v="1442847674"/>
    <d v="2015-09-21T15:01:14"/>
    <b v="0"/>
    <x v="63"/>
  </r>
  <r>
    <x v="2"/>
    <s v="US"/>
    <s v="USD"/>
    <n v="1465521306"/>
    <d v="2016-06-10T01:15:06"/>
    <n v="1460337306"/>
    <d v="2016-04-11T01:15:06"/>
    <b v="0"/>
    <x v="78"/>
  </r>
  <r>
    <x v="2"/>
    <s v="US"/>
    <s v="USD"/>
    <n v="1445738783"/>
    <d v="2015-10-25T02:06:23"/>
    <n v="1443146783"/>
    <d v="2015-09-25T02:06:23"/>
    <b v="0"/>
    <x v="78"/>
  </r>
  <r>
    <x v="2"/>
    <s v="US"/>
    <s v="USD"/>
    <n v="1434034800"/>
    <d v="2015-06-11T15:00:00"/>
    <n v="1432849552"/>
    <d v="2015-05-28T21:45:52"/>
    <b v="0"/>
    <x v="78"/>
  </r>
  <r>
    <x v="2"/>
    <s v="US"/>
    <s v="USD"/>
    <n v="1452920400"/>
    <d v="2016-01-16T05:00:00"/>
    <n v="1447777481"/>
    <d v="2015-11-17T16:24:41"/>
    <b v="0"/>
    <x v="78"/>
  </r>
  <r>
    <x v="2"/>
    <s v="US"/>
    <s v="USD"/>
    <n v="1473802200"/>
    <d v="2016-09-13T21:30:00"/>
    <n v="1472746374"/>
    <d v="2016-09-01T16:12:54"/>
    <b v="0"/>
    <x v="78"/>
  </r>
  <r>
    <x v="2"/>
    <s v="US"/>
    <s v="USD"/>
    <n v="1431046356"/>
    <d v="2015-05-08T00:52:36"/>
    <n v="1428454356"/>
    <d v="2015-04-08T00:52:36"/>
    <b v="0"/>
    <x v="29"/>
  </r>
  <r>
    <x v="2"/>
    <s v="US"/>
    <s v="USD"/>
    <n v="1470598345"/>
    <d v="2016-08-07T19:32:25"/>
    <n v="1468006345"/>
    <d v="2016-07-08T19:32:25"/>
    <b v="0"/>
    <x v="84"/>
  </r>
  <r>
    <x v="2"/>
    <s v="US"/>
    <s v="USD"/>
    <n v="1447018833"/>
    <d v="2015-11-08T21:40:33"/>
    <n v="1444423233"/>
    <d v="2015-10-09T20:40:33"/>
    <b v="0"/>
    <x v="29"/>
  </r>
  <r>
    <x v="2"/>
    <s v="US"/>
    <s v="USD"/>
    <n v="1437432392"/>
    <d v="2015-07-20T22:46:32"/>
    <n v="1434840392"/>
    <d v="2015-06-20T22:46:32"/>
    <b v="0"/>
    <x v="41"/>
  </r>
  <r>
    <x v="2"/>
    <s v="US"/>
    <s v="USD"/>
    <n v="1412283542"/>
    <d v="2014-10-02T20:59:02"/>
    <n v="1409691542"/>
    <d v="2014-09-02T20:59:02"/>
    <b v="0"/>
    <x v="29"/>
  </r>
  <r>
    <x v="2"/>
    <s v="US"/>
    <s v="USD"/>
    <n v="1462391932"/>
    <d v="2016-05-04T19:58:52"/>
    <n v="1457297932"/>
    <d v="2016-03-06T20:58:52"/>
    <b v="0"/>
    <x v="29"/>
  </r>
  <r>
    <x v="2"/>
    <s v="US"/>
    <s v="USD"/>
    <n v="1437075422"/>
    <d v="2015-07-16T19:37:02"/>
    <n v="1434483422"/>
    <d v="2015-06-16T19:37:02"/>
    <b v="0"/>
    <x v="78"/>
  </r>
  <r>
    <x v="0"/>
    <s v="GB"/>
    <s v="GBP"/>
    <n v="1433948671"/>
    <d v="2015-06-10T15:04:31"/>
    <n v="1430060671"/>
    <d v="2015-04-26T15:04:31"/>
    <b v="0"/>
    <x v="47"/>
  </r>
  <r>
    <x v="0"/>
    <s v="US"/>
    <s v="USD"/>
    <n v="1483822800"/>
    <d v="2017-01-07T21:00:00"/>
    <n v="1481058170"/>
    <d v="2016-12-06T21:02:50"/>
    <b v="0"/>
    <x v="69"/>
  </r>
  <r>
    <x v="0"/>
    <s v="US"/>
    <s v="USD"/>
    <n v="1472270340"/>
    <d v="2016-08-27T03:59:00"/>
    <n v="1470348775"/>
    <d v="2016-08-04T22:12:55"/>
    <b v="0"/>
    <x v="85"/>
  </r>
  <r>
    <x v="0"/>
    <s v="GB"/>
    <s v="GBP"/>
    <n v="1425821477"/>
    <d v="2015-03-08T13:31:17"/>
    <n v="1421937077"/>
    <d v="2015-01-22T14:31:17"/>
    <b v="0"/>
    <x v="16"/>
  </r>
  <r>
    <x v="0"/>
    <s v="US"/>
    <s v="USD"/>
    <n v="1482372000"/>
    <d v="2016-12-22T02:00:00"/>
    <n v="1479276838"/>
    <d v="2016-11-16T06:13:58"/>
    <b v="0"/>
    <x v="30"/>
  </r>
  <r>
    <x v="0"/>
    <s v="US"/>
    <s v="USD"/>
    <n v="1479952800"/>
    <d v="2016-11-24T02:00:00"/>
    <n v="1477368867"/>
    <d v="2016-10-25T04:14:27"/>
    <b v="0"/>
    <x v="329"/>
  </r>
  <r>
    <x v="0"/>
    <s v="GB"/>
    <s v="GBP"/>
    <n v="1447426800"/>
    <d v="2015-11-13T15:00:00"/>
    <n v="1444904830"/>
    <d v="2015-10-15T10:27:10"/>
    <b v="0"/>
    <x v="180"/>
  </r>
  <r>
    <x v="0"/>
    <s v="CA"/>
    <s v="CAD"/>
    <n v="1441234143"/>
    <d v="2015-09-02T22:49:03"/>
    <n v="1438642143"/>
    <d v="2015-08-03T22:49:03"/>
    <b v="0"/>
    <x v="331"/>
  </r>
  <r>
    <x v="0"/>
    <s v="LU"/>
    <s v="EUR"/>
    <n v="1488394800"/>
    <d v="2017-03-01T19:00:00"/>
    <n v="1485213921"/>
    <d v="2017-01-23T23:25:21"/>
    <b v="0"/>
    <x v="132"/>
  </r>
  <r>
    <x v="0"/>
    <s v="US"/>
    <s v="USD"/>
    <n v="1461096304"/>
    <d v="2016-04-19T20:05:04"/>
    <n v="1458936304"/>
    <d v="2016-03-25T20:05:04"/>
    <b v="0"/>
    <x v="207"/>
  </r>
  <r>
    <x v="0"/>
    <s v="US"/>
    <s v="USD"/>
    <n v="1426787123"/>
    <d v="2015-03-19T17:45:23"/>
    <n v="1424198723"/>
    <d v="2015-02-17T18:45:23"/>
    <b v="0"/>
    <x v="42"/>
  </r>
  <r>
    <x v="0"/>
    <s v="GB"/>
    <s v="GBP"/>
    <n v="1476425082"/>
    <d v="2016-10-14T06:04:42"/>
    <n v="1473833082"/>
    <d v="2016-09-14T06:04:42"/>
    <b v="0"/>
    <x v="240"/>
  </r>
  <r>
    <x v="0"/>
    <s v="DK"/>
    <s v="DKK"/>
    <n v="1458579568"/>
    <d v="2016-03-21T16:59:28"/>
    <n v="1455991168"/>
    <d v="2016-02-20T17:59:28"/>
    <b v="0"/>
    <x v="2"/>
  </r>
  <r>
    <x v="0"/>
    <s v="CA"/>
    <s v="CAD"/>
    <n v="1428091353"/>
    <d v="2015-04-03T20:02:33"/>
    <n v="1425502953"/>
    <d v="2015-03-04T21:02:33"/>
    <b v="0"/>
    <x v="240"/>
  </r>
  <r>
    <x v="0"/>
    <s v="US"/>
    <s v="USD"/>
    <n v="1444071361"/>
    <d v="2015-10-05T18:56:01"/>
    <n v="1441479361"/>
    <d v="2015-09-05T18:56:01"/>
    <b v="0"/>
    <x v="80"/>
  </r>
  <r>
    <x v="0"/>
    <s v="US"/>
    <s v="USD"/>
    <n v="1472443269"/>
    <d v="2016-08-29T04:01:09"/>
    <n v="1468987269"/>
    <d v="2016-07-20T04:01:09"/>
    <b v="0"/>
    <x v="148"/>
  </r>
  <r>
    <x v="0"/>
    <s v="US"/>
    <s v="USD"/>
    <n v="1485631740"/>
    <d v="2017-01-28T19:29:00"/>
    <n v="1483041083"/>
    <d v="2016-12-29T19:51:23"/>
    <b v="0"/>
    <x v="25"/>
  </r>
  <r>
    <x v="0"/>
    <s v="US"/>
    <s v="USD"/>
    <n v="1468536992"/>
    <d v="2016-07-14T22:56:32"/>
    <n v="1463352992"/>
    <d v="2016-05-15T22:56:32"/>
    <b v="0"/>
    <x v="74"/>
  </r>
  <r>
    <x v="0"/>
    <s v="US"/>
    <s v="USD"/>
    <n v="1427309629"/>
    <d v="2015-03-25T18:53:49"/>
    <n v="1425585229"/>
    <d v="2015-03-05T19:53:49"/>
    <b v="0"/>
    <x v="72"/>
  </r>
  <r>
    <x v="0"/>
    <s v="US"/>
    <s v="USD"/>
    <n v="1456416513"/>
    <d v="2016-02-25T16:08:33"/>
    <n v="1454688513"/>
    <d v="2016-02-05T16:08:33"/>
    <b v="0"/>
    <x v="332"/>
  </r>
  <r>
    <x v="0"/>
    <s v="GB"/>
    <s v="GBP"/>
    <n v="1442065060"/>
    <d v="2015-09-12T13:37:40"/>
    <n v="1437745060"/>
    <d v="2015-07-24T13:37:40"/>
    <b v="0"/>
    <x v="83"/>
  </r>
  <r>
    <x v="0"/>
    <s v="US"/>
    <s v="USD"/>
    <n v="1457739245"/>
    <d v="2016-03-11T23:34:05"/>
    <n v="1455147245"/>
    <d v="2016-02-10T23:34:05"/>
    <b v="0"/>
    <x v="20"/>
  </r>
  <r>
    <x v="0"/>
    <s v="US"/>
    <s v="USD"/>
    <n v="1477255840"/>
    <d v="2016-10-23T20:50:40"/>
    <n v="1474663840"/>
    <d v="2016-09-23T20:50:40"/>
    <b v="0"/>
    <x v="115"/>
  </r>
  <r>
    <x v="2"/>
    <s v="GB"/>
    <s v="GBP"/>
    <n v="1407065979"/>
    <d v="2014-08-03T11:39:39"/>
    <n v="1404560379"/>
    <d v="2014-07-05T11:39:39"/>
    <b v="1"/>
    <x v="70"/>
  </r>
  <r>
    <x v="2"/>
    <s v="US"/>
    <s v="USD"/>
    <n v="1407972712"/>
    <d v="2014-08-13T23:31:52"/>
    <n v="1405380712"/>
    <d v="2014-07-14T23:31:52"/>
    <b v="1"/>
    <x v="273"/>
  </r>
  <r>
    <x v="2"/>
    <s v="AU"/>
    <s v="AUD"/>
    <n v="1408999088"/>
    <d v="2014-08-25T20:38:08"/>
    <n v="1407184688"/>
    <d v="2014-08-04T20:38:08"/>
    <b v="1"/>
    <x v="78"/>
  </r>
  <r>
    <x v="2"/>
    <s v="US"/>
    <s v="USD"/>
    <n v="1407080884"/>
    <d v="2014-08-03T15:48:04"/>
    <n v="1404488884"/>
    <d v="2014-07-04T15:48:04"/>
    <b v="1"/>
    <x v="70"/>
  </r>
  <r>
    <x v="2"/>
    <s v="US"/>
    <s v="USD"/>
    <n v="1411824444"/>
    <d v="2014-09-27T13:27:24"/>
    <n v="1406640444"/>
    <d v="2014-07-29T13:27:24"/>
    <b v="1"/>
    <x v="41"/>
  </r>
  <r>
    <x v="2"/>
    <s v="US"/>
    <s v="USD"/>
    <n v="1421177959"/>
    <d v="2015-01-13T19:39:19"/>
    <n v="1418585959"/>
    <d v="2014-12-14T19:39:19"/>
    <b v="1"/>
    <x v="19"/>
  </r>
  <r>
    <x v="2"/>
    <s v="US"/>
    <s v="USD"/>
    <n v="1413312194"/>
    <d v="2014-10-14T18:43:14"/>
    <n v="1410288194"/>
    <d v="2014-09-09T18:43:14"/>
    <b v="1"/>
    <x v="297"/>
  </r>
  <r>
    <x v="2"/>
    <s v="GB"/>
    <s v="GBP"/>
    <n v="1414107040"/>
    <d v="2014-10-23T23:30:40"/>
    <n v="1411515040"/>
    <d v="2014-09-23T23:30:40"/>
    <b v="1"/>
    <x v="20"/>
  </r>
  <r>
    <x v="2"/>
    <s v="GB"/>
    <s v="GBP"/>
    <n v="1404666836"/>
    <d v="2014-07-06T17:13:56"/>
    <n v="1399482836"/>
    <d v="2014-05-07T17:13:56"/>
    <b v="1"/>
    <x v="10"/>
  </r>
  <r>
    <x v="2"/>
    <s v="US"/>
    <s v="USD"/>
    <n v="1421691298"/>
    <d v="2015-01-19T18:14:58"/>
    <n v="1417803298"/>
    <d v="2014-12-05T18:14:58"/>
    <b v="1"/>
    <x v="10"/>
  </r>
  <r>
    <x v="2"/>
    <s v="US"/>
    <s v="USD"/>
    <n v="1417273140"/>
    <d v="2014-11-29T14:59:00"/>
    <n v="1413609292"/>
    <d v="2014-10-18T05:14:52"/>
    <b v="1"/>
    <x v="62"/>
  </r>
  <r>
    <x v="2"/>
    <s v="US"/>
    <s v="USD"/>
    <n v="1414193160"/>
    <d v="2014-10-24T23:26:00"/>
    <n v="1410305160"/>
    <d v="2014-09-09T23:26:00"/>
    <b v="1"/>
    <x v="204"/>
  </r>
  <r>
    <x v="2"/>
    <s v="GB"/>
    <s v="GBP"/>
    <n v="1414623471"/>
    <d v="2014-10-29T22:57:51"/>
    <n v="1411513071"/>
    <d v="2014-09-23T22:57:51"/>
    <b v="1"/>
    <x v="80"/>
  </r>
  <r>
    <x v="2"/>
    <s v="NL"/>
    <s v="EUR"/>
    <n v="1424421253"/>
    <d v="2015-02-20T08:34:13"/>
    <n v="1421829253"/>
    <d v="2015-01-21T08:34:13"/>
    <b v="1"/>
    <x v="73"/>
  </r>
  <r>
    <x v="2"/>
    <s v="US"/>
    <s v="USD"/>
    <n v="1427485395"/>
    <d v="2015-03-27T19:43:15"/>
    <n v="1423600995"/>
    <d v="2015-02-10T20:43:15"/>
    <b v="1"/>
    <x v="41"/>
  </r>
  <r>
    <x v="2"/>
    <s v="US"/>
    <s v="USD"/>
    <n v="1472834180"/>
    <d v="2016-09-02T16:36:20"/>
    <n v="1470242180"/>
    <d v="2016-08-03T16:36:20"/>
    <b v="1"/>
    <x v="44"/>
  </r>
  <r>
    <x v="2"/>
    <s v="US"/>
    <s v="USD"/>
    <n v="1467469510"/>
    <d v="2016-07-02T14:25:10"/>
    <n v="1462285510"/>
    <d v="2016-05-03T14:25:10"/>
    <b v="1"/>
    <x v="215"/>
  </r>
  <r>
    <x v="2"/>
    <s v="US"/>
    <s v="USD"/>
    <n v="1473950945"/>
    <d v="2016-09-15T14:49:05"/>
    <n v="1471272545"/>
    <d v="2016-08-15T14:49:05"/>
    <b v="1"/>
    <x v="54"/>
  </r>
  <r>
    <x v="2"/>
    <s v="US"/>
    <s v="USD"/>
    <n v="1456062489"/>
    <d v="2016-02-21T13:48:09"/>
    <n v="1453211289"/>
    <d v="2016-01-19T13:48:09"/>
    <b v="1"/>
    <x v="88"/>
  </r>
  <r>
    <x v="2"/>
    <s v="US"/>
    <s v="USD"/>
    <n v="1432248478"/>
    <d v="2015-05-21T22:47:58"/>
    <n v="1429656478"/>
    <d v="2015-04-21T22:47:58"/>
    <b v="1"/>
    <x v="333"/>
  </r>
  <r>
    <x v="2"/>
    <s v="US"/>
    <s v="USD"/>
    <n v="1422674700"/>
    <d v="2015-01-31T03:25:00"/>
    <n v="1419954240"/>
    <d v="2014-12-30T15:44:00"/>
    <b v="1"/>
    <x v="51"/>
  </r>
  <r>
    <x v="2"/>
    <s v="US"/>
    <s v="USD"/>
    <n v="1413417600"/>
    <d v="2014-10-16T00:00:00"/>
    <n v="1410750855"/>
    <d v="2014-09-15T03:14:15"/>
    <b v="1"/>
    <x v="52"/>
  </r>
  <r>
    <x v="2"/>
    <s v="NL"/>
    <s v="EUR"/>
    <n v="1418649177"/>
    <d v="2014-12-15T13:12:57"/>
    <n v="1416057177"/>
    <d v="2014-11-15T13:12:57"/>
    <b v="1"/>
    <x v="60"/>
  </r>
  <r>
    <x v="2"/>
    <s v="US"/>
    <s v="USD"/>
    <n v="1428158637"/>
    <d v="2015-04-04T14:43:57"/>
    <n v="1425570237"/>
    <d v="2015-03-05T15:43:57"/>
    <b v="1"/>
    <x v="54"/>
  </r>
  <r>
    <x v="2"/>
    <s v="GB"/>
    <s v="GBP"/>
    <n v="1414795542"/>
    <d v="2014-10-31T22:45:42"/>
    <n v="1412203542"/>
    <d v="2014-10-01T22:45:42"/>
    <b v="1"/>
    <x v="80"/>
  </r>
  <r>
    <x v="2"/>
    <s v="US"/>
    <s v="USD"/>
    <n v="1421042403"/>
    <d v="2015-01-12T06:00:03"/>
    <n v="1415858403"/>
    <d v="2014-11-13T06:00:03"/>
    <b v="1"/>
    <x v="80"/>
  </r>
  <r>
    <x v="2"/>
    <s v="US"/>
    <s v="USD"/>
    <n v="1423152678"/>
    <d v="2015-02-05T16:11:18"/>
    <n v="1420560678"/>
    <d v="2015-01-06T16:11:18"/>
    <b v="1"/>
    <x v="41"/>
  </r>
  <r>
    <x v="2"/>
    <s v="GB"/>
    <s v="GBP"/>
    <n v="1422553565"/>
    <d v="2015-01-29T17:46:05"/>
    <n v="1417369565"/>
    <d v="2014-11-30T17:46:05"/>
    <b v="1"/>
    <x v="80"/>
  </r>
  <r>
    <x v="2"/>
    <s v="US"/>
    <s v="USD"/>
    <n v="1439189940"/>
    <d v="2015-08-10T06:59:00"/>
    <n v="1435970682"/>
    <d v="2015-07-04T00:44:42"/>
    <b v="1"/>
    <x v="237"/>
  </r>
  <r>
    <x v="2"/>
    <s v="AU"/>
    <s v="AUD"/>
    <n v="1417127040"/>
    <d v="2014-11-27T22:24:00"/>
    <n v="1414531440"/>
    <d v="2014-10-28T21:24:00"/>
    <b v="1"/>
    <x v="84"/>
  </r>
  <r>
    <x v="2"/>
    <s v="US"/>
    <s v="USD"/>
    <n v="1423660422"/>
    <d v="2015-02-11T13:13:42"/>
    <n v="1420636422"/>
    <d v="2015-01-07T13:13:42"/>
    <b v="1"/>
    <x v="59"/>
  </r>
  <r>
    <x v="2"/>
    <s v="DE"/>
    <s v="EUR"/>
    <n v="1476460800"/>
    <d v="2016-10-14T16:00:00"/>
    <n v="1473922541"/>
    <d v="2016-09-15T06:55:41"/>
    <b v="1"/>
    <x v="75"/>
  </r>
  <r>
    <x v="2"/>
    <s v="GB"/>
    <s v="GBP"/>
    <n v="1469356366"/>
    <d v="2016-07-24T10:32:46"/>
    <n v="1464172366"/>
    <d v="2016-05-25T10:32:46"/>
    <b v="1"/>
    <x v="48"/>
  </r>
  <r>
    <x v="2"/>
    <s v="US"/>
    <s v="USD"/>
    <n v="1481809189"/>
    <d v="2016-12-15T13:39:49"/>
    <n v="1479217189"/>
    <d v="2016-11-15T13:39:49"/>
    <b v="1"/>
    <x v="205"/>
  </r>
  <r>
    <x v="2"/>
    <s v="US"/>
    <s v="USD"/>
    <n v="1454572233"/>
    <d v="2016-02-04T07:50:33"/>
    <n v="1449388233"/>
    <d v="2015-12-06T07:50:33"/>
    <b v="1"/>
    <x v="77"/>
  </r>
  <r>
    <x v="2"/>
    <s v="GB"/>
    <s v="GBP"/>
    <n v="1415740408"/>
    <d v="2014-11-11T21:13:28"/>
    <n v="1414008808"/>
    <d v="2014-10-22T20:13:28"/>
    <b v="1"/>
    <x v="79"/>
  </r>
  <r>
    <x v="2"/>
    <s v="GB"/>
    <s v="GBP"/>
    <n v="1476109970"/>
    <d v="2016-10-10T14:32:50"/>
    <n v="1473517970"/>
    <d v="2016-09-10T14:32:50"/>
    <b v="1"/>
    <x v="116"/>
  </r>
  <r>
    <x v="2"/>
    <s v="GB"/>
    <s v="GBP"/>
    <n v="1450181400"/>
    <d v="2015-12-15T12:10:00"/>
    <n v="1447429868"/>
    <d v="2015-11-13T15:51:08"/>
    <b v="1"/>
    <x v="77"/>
  </r>
  <r>
    <x v="2"/>
    <s v="DE"/>
    <s v="EUR"/>
    <n v="1435442340"/>
    <d v="2015-06-27T21:59:00"/>
    <n v="1433416830"/>
    <d v="2015-06-04T11:20:30"/>
    <b v="1"/>
    <x v="59"/>
  </r>
  <r>
    <x v="2"/>
    <s v="US"/>
    <s v="USD"/>
    <n v="1423878182"/>
    <d v="2015-02-14T01:43:02"/>
    <n v="1421199782"/>
    <d v="2015-01-14T01:43:02"/>
    <b v="1"/>
    <x v="11"/>
  </r>
  <r>
    <x v="2"/>
    <s v="US"/>
    <s v="USD"/>
    <n v="1447521404"/>
    <d v="2015-11-14T17:16:44"/>
    <n v="1444061804"/>
    <d v="2015-10-05T16:16:44"/>
    <b v="1"/>
    <x v="47"/>
  </r>
  <r>
    <x v="2"/>
    <s v="DE"/>
    <s v="EUR"/>
    <n v="1443808800"/>
    <d v="2015-10-02T18:00:00"/>
    <n v="1441048658"/>
    <d v="2015-08-31T19:17:38"/>
    <b v="1"/>
    <x v="259"/>
  </r>
  <r>
    <x v="2"/>
    <s v="GB"/>
    <s v="GBP"/>
    <n v="1412090349"/>
    <d v="2014-09-30T15:19:09"/>
    <n v="1409066349"/>
    <d v="2014-08-26T15:19:09"/>
    <b v="1"/>
    <x v="22"/>
  </r>
  <r>
    <x v="2"/>
    <s v="US"/>
    <s v="USD"/>
    <n v="1411868313"/>
    <d v="2014-09-28T01:38:33"/>
    <n v="1409276313"/>
    <d v="2014-08-29T01:38:33"/>
    <b v="1"/>
    <x v="22"/>
  </r>
  <r>
    <x v="2"/>
    <s v="US"/>
    <s v="USD"/>
    <n v="1486830030"/>
    <d v="2017-02-11T16:20:30"/>
    <n v="1483806030"/>
    <d v="2017-01-07T16:20:30"/>
    <b v="1"/>
    <x v="93"/>
  </r>
  <r>
    <x v="2"/>
    <s v="CA"/>
    <s v="CAD"/>
    <n v="1425246439"/>
    <d v="2015-03-01T21:47:19"/>
    <n v="1422222439"/>
    <d v="2015-01-25T21:47:19"/>
    <b v="1"/>
    <x v="82"/>
  </r>
  <r>
    <x v="2"/>
    <s v="US"/>
    <s v="USD"/>
    <n v="1408657826"/>
    <d v="2014-08-21T21:50:26"/>
    <n v="1407621026"/>
    <d v="2014-08-09T21:50:26"/>
    <b v="0"/>
    <x v="84"/>
  </r>
  <r>
    <x v="2"/>
    <s v="US"/>
    <s v="USD"/>
    <n v="1414123200"/>
    <d v="2014-10-24T04:00:00"/>
    <n v="1408962270"/>
    <d v="2014-08-25T10:24:30"/>
    <b v="0"/>
    <x v="55"/>
  </r>
  <r>
    <x v="2"/>
    <s v="GB"/>
    <s v="GBP"/>
    <n v="1467531536"/>
    <d v="2016-07-03T07:38:56"/>
    <n v="1464939536"/>
    <d v="2016-06-03T07:38:56"/>
    <b v="0"/>
    <x v="23"/>
  </r>
  <r>
    <x v="2"/>
    <s v="GB"/>
    <s v="GBP"/>
    <n v="1407532812"/>
    <d v="2014-08-08T21:20:12"/>
    <n v="1404940812"/>
    <d v="2014-07-09T21:20:12"/>
    <b v="0"/>
    <x v="78"/>
  </r>
  <r>
    <x v="2"/>
    <s v="GB"/>
    <s v="GBP"/>
    <n v="1425108736"/>
    <d v="2015-02-28T07:32:16"/>
    <n v="1422516736"/>
    <d v="2015-01-29T07:32:16"/>
    <b v="0"/>
    <x v="205"/>
  </r>
  <r>
    <x v="2"/>
    <s v="US"/>
    <s v="USD"/>
    <n v="1435787137"/>
    <d v="2015-07-01T21:45:37"/>
    <n v="1434577537"/>
    <d v="2015-06-17T21:45:37"/>
    <b v="0"/>
    <x v="78"/>
  </r>
  <r>
    <x v="2"/>
    <s v="CH"/>
    <s v="CHF"/>
    <n v="1469473200"/>
    <d v="2016-07-25T19:00:00"/>
    <n v="1467061303"/>
    <d v="2016-06-27T21:01:43"/>
    <b v="0"/>
    <x v="79"/>
  </r>
  <r>
    <x v="2"/>
    <s v="US"/>
    <s v="USD"/>
    <n v="1485759540"/>
    <d v="2017-01-30T06:59:00"/>
    <n v="1480607607"/>
    <d v="2016-12-01T15:53:27"/>
    <b v="0"/>
    <x v="61"/>
  </r>
  <r>
    <x v="2"/>
    <s v="US"/>
    <s v="USD"/>
    <n v="1428035850"/>
    <d v="2015-04-03T04:37:30"/>
    <n v="1425447450"/>
    <d v="2015-03-04T05:37:30"/>
    <b v="0"/>
    <x v="78"/>
  </r>
  <r>
    <x v="2"/>
    <s v="US"/>
    <s v="USD"/>
    <n v="1406743396"/>
    <d v="2014-07-30T18:03:16"/>
    <n v="1404151396"/>
    <d v="2014-06-30T18:03:16"/>
    <b v="0"/>
    <x v="80"/>
  </r>
  <r>
    <x v="2"/>
    <s v="US"/>
    <s v="USD"/>
    <n v="1427850090"/>
    <d v="2015-04-01T01:01:30"/>
    <n v="1425261690"/>
    <d v="2015-03-02T02:01:30"/>
    <b v="0"/>
    <x v="22"/>
  </r>
  <r>
    <x v="0"/>
    <s v="US"/>
    <s v="USD"/>
    <n v="1330760367"/>
    <d v="2012-03-03T07:39:27"/>
    <n v="1326872367"/>
    <d v="2012-01-18T07:39:27"/>
    <b v="0"/>
    <x v="7"/>
  </r>
  <r>
    <x v="0"/>
    <s v="CA"/>
    <s v="CAD"/>
    <n v="1391194860"/>
    <d v="2014-01-31T19:01:00"/>
    <n v="1388084862"/>
    <d v="2013-12-26T19:07:42"/>
    <b v="0"/>
    <x v="202"/>
  </r>
  <r>
    <x v="0"/>
    <s v="US"/>
    <s v="USD"/>
    <n v="1351095976"/>
    <d v="2012-10-24T16:26:16"/>
    <n v="1348503976"/>
    <d v="2012-09-24T16:26:16"/>
    <b v="0"/>
    <x v="51"/>
  </r>
  <r>
    <x v="0"/>
    <s v="US"/>
    <s v="USD"/>
    <n v="1389146880"/>
    <d v="2014-01-08T02:08:00"/>
    <n v="1387403967"/>
    <d v="2013-12-18T21:59:27"/>
    <b v="0"/>
    <x v="244"/>
  </r>
  <r>
    <x v="0"/>
    <s v="US"/>
    <s v="USD"/>
    <n v="1373572903"/>
    <d v="2013-07-11T20:01:43"/>
    <n v="1371585703"/>
    <d v="2013-06-18T20:01:43"/>
    <b v="0"/>
    <x v="133"/>
  </r>
  <r>
    <x v="0"/>
    <s v="US"/>
    <s v="USD"/>
    <n v="1392675017"/>
    <d v="2014-02-17T22:10:17"/>
    <n v="1390083017"/>
    <d v="2014-01-18T22:10:17"/>
    <b v="0"/>
    <x v="44"/>
  </r>
  <r>
    <x v="0"/>
    <s v="US"/>
    <s v="USD"/>
    <n v="1299138561"/>
    <d v="2011-03-03T07:49:21"/>
    <n v="1294818561"/>
    <d v="2011-01-12T07:49:21"/>
    <b v="0"/>
    <x v="93"/>
  </r>
  <r>
    <x v="0"/>
    <s v="US"/>
    <s v="USD"/>
    <n v="1399672800"/>
    <d v="2014-05-09T22:00:00"/>
    <n v="1396906530"/>
    <d v="2014-04-07T21:35:30"/>
    <b v="0"/>
    <x v="53"/>
  </r>
  <r>
    <x v="0"/>
    <s v="US"/>
    <s v="USD"/>
    <n v="1295647200"/>
    <d v="2011-01-21T22:00:00"/>
    <n v="1291428371"/>
    <d v="2010-12-04T02:06:11"/>
    <b v="0"/>
    <x v="51"/>
  </r>
  <r>
    <x v="0"/>
    <s v="US"/>
    <s v="USD"/>
    <n v="1393259107"/>
    <d v="2014-02-24T16:25:07"/>
    <n v="1390667107"/>
    <d v="2014-01-25T16:25:07"/>
    <b v="0"/>
    <x v="334"/>
  </r>
  <r>
    <x v="0"/>
    <s v="US"/>
    <s v="USD"/>
    <n v="1336866863"/>
    <d v="2012-05-12T23:54:23"/>
    <n v="1335570863"/>
    <d v="2012-04-27T23:54:23"/>
    <b v="0"/>
    <x v="25"/>
  </r>
  <r>
    <x v="0"/>
    <s v="US"/>
    <s v="USD"/>
    <n v="1299243427"/>
    <d v="2011-03-04T12:57:07"/>
    <n v="1296651427"/>
    <d v="2011-02-02T12:57:07"/>
    <b v="0"/>
    <x v="9"/>
  </r>
  <r>
    <x v="0"/>
    <s v="US"/>
    <s v="USD"/>
    <n v="1362211140"/>
    <d v="2013-03-02T07:59:00"/>
    <n v="1359421403"/>
    <d v="2013-01-29T01:03:23"/>
    <b v="0"/>
    <x v="20"/>
  </r>
  <r>
    <x v="0"/>
    <s v="US"/>
    <s v="USD"/>
    <n v="1422140895"/>
    <d v="2015-01-24T23:08:15"/>
    <n v="1418684895"/>
    <d v="2014-12-15T23:08:15"/>
    <b v="0"/>
    <x v="240"/>
  </r>
  <r>
    <x v="0"/>
    <s v="GB"/>
    <s v="GBP"/>
    <n v="1459439471"/>
    <d v="2016-03-31T15:51:11"/>
    <n v="1456851071"/>
    <d v="2016-03-01T16:51:11"/>
    <b v="0"/>
    <x v="202"/>
  </r>
  <r>
    <x v="0"/>
    <s v="US"/>
    <s v="USD"/>
    <n v="1361129129"/>
    <d v="2013-02-17T19:25:29"/>
    <n v="1359660329"/>
    <d v="2013-01-31T19:25:29"/>
    <b v="0"/>
    <x v="165"/>
  </r>
  <r>
    <x v="0"/>
    <s v="US"/>
    <s v="USD"/>
    <n v="1332029335"/>
    <d v="2012-03-18T00:08:55"/>
    <n v="1326848935"/>
    <d v="2012-01-18T01:08:55"/>
    <b v="0"/>
    <x v="209"/>
  </r>
  <r>
    <x v="0"/>
    <s v="US"/>
    <s v="USD"/>
    <n v="1317438000"/>
    <d v="2011-10-01T03:00:00"/>
    <n v="1314989557"/>
    <d v="2011-09-02T18:52:37"/>
    <b v="0"/>
    <x v="33"/>
  </r>
  <r>
    <x v="0"/>
    <s v="US"/>
    <s v="USD"/>
    <n v="1475342382"/>
    <d v="2016-10-01T17:19:42"/>
    <n v="1472750382"/>
    <d v="2016-09-01T17:19:42"/>
    <b v="0"/>
    <x v="43"/>
  </r>
  <r>
    <x v="0"/>
    <s v="US"/>
    <s v="USD"/>
    <n v="1367902740"/>
    <d v="2013-05-07T04:59:00"/>
    <n v="1366251510"/>
    <d v="2013-04-18T02:18:30"/>
    <b v="0"/>
    <x v="62"/>
  </r>
  <r>
    <x v="0"/>
    <s v="US"/>
    <s v="USD"/>
    <n v="1400561940"/>
    <d v="2014-05-20T04:59:00"/>
    <n v="1397679445"/>
    <d v="2014-04-16T20:17:25"/>
    <b v="0"/>
    <x v="244"/>
  </r>
  <r>
    <x v="0"/>
    <s v="US"/>
    <s v="USD"/>
    <n v="1425275940"/>
    <d v="2015-03-02T05:59:00"/>
    <n v="1422371381"/>
    <d v="2015-01-27T15:09:41"/>
    <b v="0"/>
    <x v="64"/>
  </r>
  <r>
    <x v="0"/>
    <s v="US"/>
    <s v="USD"/>
    <n v="1298245954"/>
    <d v="2011-02-20T23:52:34"/>
    <n v="1295653954"/>
    <d v="2011-01-21T23:52:34"/>
    <b v="0"/>
    <x v="179"/>
  </r>
  <r>
    <x v="0"/>
    <s v="US"/>
    <s v="USD"/>
    <n v="1307761200"/>
    <d v="2011-06-11T03:00:00"/>
    <n v="1304464914"/>
    <d v="2011-05-03T23:21:54"/>
    <b v="0"/>
    <x v="9"/>
  </r>
  <r>
    <x v="0"/>
    <s v="US"/>
    <s v="USD"/>
    <n v="1466139300"/>
    <d v="2016-06-17T04:55:00"/>
    <n v="1464854398"/>
    <d v="2016-06-02T07:59:58"/>
    <b v="0"/>
    <x v="10"/>
  </r>
  <r>
    <x v="0"/>
    <s v="US"/>
    <s v="USD"/>
    <n v="1355585777"/>
    <d v="2012-12-15T15:36:17"/>
    <n v="1352993777"/>
    <d v="2012-11-15T15:36:17"/>
    <b v="0"/>
    <x v="335"/>
  </r>
  <r>
    <x v="0"/>
    <s v="US"/>
    <s v="USD"/>
    <n v="1429594832"/>
    <d v="2015-04-21T05:40:32"/>
    <n v="1427780432"/>
    <d v="2015-03-31T05:40:32"/>
    <b v="0"/>
    <x v="44"/>
  </r>
  <r>
    <x v="0"/>
    <s v="US"/>
    <s v="USD"/>
    <n v="1312095540"/>
    <d v="2011-07-31T06:59:00"/>
    <n v="1306608888"/>
    <d v="2011-05-28T18:54:48"/>
    <b v="0"/>
    <x v="54"/>
  </r>
  <r>
    <x v="0"/>
    <s v="US"/>
    <s v="USD"/>
    <n v="1350505059"/>
    <d v="2012-10-17T20:17:39"/>
    <n v="1347913059"/>
    <d v="2012-09-17T20:17:39"/>
    <b v="0"/>
    <x v="22"/>
  </r>
  <r>
    <x v="0"/>
    <s v="US"/>
    <s v="USD"/>
    <n v="1405033300"/>
    <d v="2014-07-10T23:01:40"/>
    <n v="1402441300"/>
    <d v="2014-06-10T23:01:40"/>
    <b v="0"/>
    <x v="122"/>
  </r>
  <r>
    <x v="0"/>
    <s v="US"/>
    <s v="USD"/>
    <n v="1406509200"/>
    <d v="2014-07-28T01:00:00"/>
    <n v="1404769538"/>
    <d v="2014-07-07T21:45:38"/>
    <b v="0"/>
    <x v="55"/>
  </r>
  <r>
    <x v="0"/>
    <s v="US"/>
    <s v="USD"/>
    <n v="1429920000"/>
    <d v="2015-04-25T00:00:00"/>
    <n v="1426703452"/>
    <d v="2015-03-18T18:30:52"/>
    <b v="0"/>
    <x v="132"/>
  </r>
  <r>
    <x v="0"/>
    <s v="US"/>
    <s v="USD"/>
    <n v="1352860017"/>
    <d v="2012-11-14T02:26:57"/>
    <n v="1348536417"/>
    <d v="2012-09-25T01:26:57"/>
    <b v="0"/>
    <x v="25"/>
  </r>
  <r>
    <x v="0"/>
    <s v="US"/>
    <s v="USD"/>
    <n v="1369355437"/>
    <d v="2013-05-24T00:30:37"/>
    <n v="1366763437"/>
    <d v="2013-04-24T00:30:37"/>
    <b v="0"/>
    <x v="49"/>
  </r>
  <r>
    <x v="0"/>
    <s v="CA"/>
    <s v="CAD"/>
    <n v="1389012940"/>
    <d v="2014-01-06T12:55:40"/>
    <n v="1385124940"/>
    <d v="2013-11-22T12:55:40"/>
    <b v="0"/>
    <x v="277"/>
  </r>
  <r>
    <x v="0"/>
    <s v="US"/>
    <s v="USD"/>
    <n v="1405715472"/>
    <d v="2014-07-18T20:31:12"/>
    <n v="1403901072"/>
    <d v="2014-06-27T20:31:12"/>
    <b v="0"/>
    <x v="44"/>
  </r>
  <r>
    <x v="0"/>
    <s v="US"/>
    <s v="USD"/>
    <n v="1410546413"/>
    <d v="2014-09-12T18:26:53"/>
    <n v="1407954413"/>
    <d v="2014-08-13T18:26:53"/>
    <b v="0"/>
    <x v="19"/>
  </r>
  <r>
    <x v="0"/>
    <s v="US"/>
    <s v="USD"/>
    <n v="1324014521"/>
    <d v="2011-12-16T05:48:41"/>
    <n v="1318826921"/>
    <d v="2011-10-17T04:48:41"/>
    <b v="0"/>
    <x v="184"/>
  </r>
  <r>
    <x v="0"/>
    <s v="US"/>
    <s v="USD"/>
    <n v="1316716129"/>
    <d v="2011-09-22T18:28:49"/>
    <n v="1314124129"/>
    <d v="2011-08-23T18:28:49"/>
    <b v="0"/>
    <x v="66"/>
  </r>
  <r>
    <x v="0"/>
    <s v="US"/>
    <s v="USD"/>
    <n v="1391706084"/>
    <d v="2014-02-06T17:01:24"/>
    <n v="1389891684"/>
    <d v="2014-01-16T17:01:24"/>
    <b v="0"/>
    <x v="10"/>
  </r>
  <r>
    <x v="2"/>
    <s v="GB"/>
    <s v="GBP"/>
    <n v="1422256341"/>
    <d v="2015-01-26T07:12:21"/>
    <n v="1419664341"/>
    <d v="2014-12-27T07:12:21"/>
    <b v="0"/>
    <x v="78"/>
  </r>
  <r>
    <x v="2"/>
    <s v="US"/>
    <s v="USD"/>
    <n v="1488958200"/>
    <d v="2017-03-08T07:30:00"/>
    <n v="1484912974"/>
    <d v="2017-01-20T11:49:34"/>
    <b v="0"/>
    <x v="38"/>
  </r>
  <r>
    <x v="2"/>
    <s v="US"/>
    <s v="USD"/>
    <n v="1402600085"/>
    <d v="2014-06-12T19:08:05"/>
    <n v="1400008085"/>
    <d v="2014-05-13T19:08:05"/>
    <b v="0"/>
    <x v="84"/>
  </r>
  <r>
    <x v="2"/>
    <s v="US"/>
    <s v="USD"/>
    <n v="1399223500"/>
    <d v="2014-05-04T17:11:40"/>
    <n v="1396631500"/>
    <d v="2014-04-04T17:11:40"/>
    <b v="0"/>
    <x v="53"/>
  </r>
  <r>
    <x v="2"/>
    <s v="GB"/>
    <s v="GBP"/>
    <n v="1478425747"/>
    <d v="2016-11-06T09:49:07"/>
    <n v="1475398147"/>
    <d v="2016-10-02T08:49:07"/>
    <b v="0"/>
    <x v="84"/>
  </r>
  <r>
    <x v="2"/>
    <s v="US"/>
    <s v="USD"/>
    <n v="1488340800"/>
    <d v="2017-03-01T04:00:00"/>
    <n v="1483768497"/>
    <d v="2017-01-07T05:54:57"/>
    <b v="0"/>
    <x v="84"/>
  </r>
  <r>
    <x v="2"/>
    <s v="US"/>
    <s v="USD"/>
    <n v="1478383912"/>
    <d v="2016-11-05T22:11:52"/>
    <n v="1475791912"/>
    <d v="2016-10-06T22:11:52"/>
    <b v="0"/>
    <x v="29"/>
  </r>
  <r>
    <x v="2"/>
    <s v="US"/>
    <s v="USD"/>
    <n v="1450166340"/>
    <d v="2015-12-15T07:59:00"/>
    <n v="1448044925"/>
    <d v="2015-11-20T18:42:05"/>
    <b v="0"/>
    <x v="57"/>
  </r>
  <r>
    <x v="2"/>
    <s v="US"/>
    <s v="USD"/>
    <n v="1483488249"/>
    <d v="2017-01-04T00:04:09"/>
    <n v="1480896249"/>
    <d v="2016-12-05T00:04:09"/>
    <b v="0"/>
    <x v="78"/>
  </r>
  <r>
    <x v="2"/>
    <s v="US"/>
    <s v="USD"/>
    <n v="1454213820"/>
    <d v="2016-01-31T04:17:00"/>
    <n v="1451723535"/>
    <d v="2016-01-02T08:32:15"/>
    <b v="0"/>
    <x v="202"/>
  </r>
  <r>
    <x v="2"/>
    <s v="US"/>
    <s v="USD"/>
    <n v="1416512901"/>
    <d v="2014-11-20T19:48:21"/>
    <n v="1413053301"/>
    <d v="2014-10-11T18:48:21"/>
    <b v="0"/>
    <x v="195"/>
  </r>
  <r>
    <x v="2"/>
    <s v="US"/>
    <s v="USD"/>
    <n v="1435633602"/>
    <d v="2015-06-30T03:06:42"/>
    <n v="1433041602"/>
    <d v="2015-05-31T03:06:42"/>
    <b v="0"/>
    <x v="62"/>
  </r>
  <r>
    <x v="2"/>
    <s v="CA"/>
    <s v="CAD"/>
    <n v="1436373900"/>
    <d v="2015-07-08T16:45:00"/>
    <n v="1433861210"/>
    <d v="2015-06-09T14:46:50"/>
    <b v="0"/>
    <x v="84"/>
  </r>
  <r>
    <x v="2"/>
    <s v="US"/>
    <s v="USD"/>
    <n v="1467155733"/>
    <d v="2016-06-28T23:15:33"/>
    <n v="1465427733"/>
    <d v="2016-06-08T23:15:33"/>
    <b v="0"/>
    <x v="84"/>
  </r>
  <r>
    <x v="2"/>
    <s v="US"/>
    <s v="USD"/>
    <n v="1470519308"/>
    <d v="2016-08-06T21:35:08"/>
    <n v="1465335308"/>
    <d v="2016-06-07T21:35:08"/>
    <b v="0"/>
    <x v="83"/>
  </r>
  <r>
    <x v="2"/>
    <s v="AU"/>
    <s v="AUD"/>
    <n v="1402901405"/>
    <d v="2014-06-16T06:50:05"/>
    <n v="1400309405"/>
    <d v="2014-05-17T06:50:05"/>
    <b v="0"/>
    <x v="78"/>
  </r>
  <r>
    <x v="2"/>
    <s v="US"/>
    <s v="USD"/>
    <n v="1425170525"/>
    <d v="2015-03-01T00:42:05"/>
    <n v="1422664925"/>
    <d v="2015-01-31T00:42:05"/>
    <b v="0"/>
    <x v="78"/>
  </r>
  <r>
    <x v="2"/>
    <s v="AU"/>
    <s v="AUD"/>
    <n v="1402618355"/>
    <d v="2014-06-13T00:12:35"/>
    <n v="1400026355"/>
    <d v="2014-05-14T00:12:35"/>
    <b v="0"/>
    <x v="78"/>
  </r>
  <r>
    <x v="2"/>
    <s v="ES"/>
    <s v="EUR"/>
    <n v="1457966129"/>
    <d v="2016-03-14T14:35:29"/>
    <n v="1455377729"/>
    <d v="2016-02-13T15:35:29"/>
    <b v="0"/>
    <x v="84"/>
  </r>
  <r>
    <x v="2"/>
    <s v="GB"/>
    <s v="GBP"/>
    <n v="1459341380"/>
    <d v="2016-03-30T12:36:20"/>
    <n v="1456839380"/>
    <d v="2016-03-01T13:36:20"/>
    <b v="0"/>
    <x v="54"/>
  </r>
  <r>
    <x v="0"/>
    <s v="US"/>
    <s v="USD"/>
    <n v="1425955189"/>
    <d v="2015-03-10T02:39:49"/>
    <n v="1423366789"/>
    <d v="2015-02-08T03:39:49"/>
    <b v="0"/>
    <x v="16"/>
  </r>
  <r>
    <x v="0"/>
    <s v="US"/>
    <s v="USD"/>
    <n v="1341964080"/>
    <d v="2012-07-10T23:48:00"/>
    <n v="1339109212"/>
    <d v="2012-06-07T22:46:52"/>
    <b v="0"/>
    <x v="75"/>
  </r>
  <r>
    <x v="0"/>
    <s v="US"/>
    <s v="USD"/>
    <n v="1333921508"/>
    <d v="2012-04-08T21:45:08"/>
    <n v="1331333108"/>
    <d v="2012-03-09T22:45:08"/>
    <b v="0"/>
    <x v="58"/>
  </r>
  <r>
    <x v="0"/>
    <s v="US"/>
    <s v="USD"/>
    <n v="1354017600"/>
    <d v="2012-11-27T12:00:00"/>
    <n v="1350967535"/>
    <d v="2012-10-23T04:45:35"/>
    <b v="0"/>
    <x v="55"/>
  </r>
  <r>
    <x v="0"/>
    <s v="US"/>
    <s v="USD"/>
    <n v="1344636000"/>
    <d v="2012-08-10T22:00:00"/>
    <n v="1341800110"/>
    <d v="2012-07-09T02:15:10"/>
    <b v="0"/>
    <x v="217"/>
  </r>
  <r>
    <x v="0"/>
    <s v="US"/>
    <s v="USD"/>
    <n v="1415832338"/>
    <d v="2014-11-12T22:45:38"/>
    <n v="1413236738"/>
    <d v="2014-10-13T21:45:38"/>
    <b v="0"/>
    <x v="60"/>
  </r>
  <r>
    <x v="0"/>
    <s v="ES"/>
    <s v="EUR"/>
    <n v="1449178200"/>
    <d v="2015-12-03T21:30:00"/>
    <n v="1447614732"/>
    <d v="2015-11-15T19:12:12"/>
    <b v="0"/>
    <x v="22"/>
  </r>
  <r>
    <x v="0"/>
    <s v="US"/>
    <s v="USD"/>
    <n v="1275368340"/>
    <d v="2010-06-01T04:59:00"/>
    <n v="1272692732"/>
    <d v="2010-05-01T05:45:32"/>
    <b v="0"/>
    <x v="30"/>
  </r>
  <r>
    <x v="0"/>
    <s v="US"/>
    <s v="USD"/>
    <n v="1363024946"/>
    <d v="2013-03-11T18:02:26"/>
    <n v="1359140546"/>
    <d v="2013-01-25T19:02:26"/>
    <b v="0"/>
    <x v="34"/>
  </r>
  <r>
    <x v="0"/>
    <s v="US"/>
    <s v="USD"/>
    <n v="1355597528"/>
    <d v="2012-12-15T18:52:08"/>
    <n v="1353005528"/>
    <d v="2012-11-15T18:52:08"/>
    <b v="0"/>
    <x v="336"/>
  </r>
  <r>
    <x v="0"/>
    <s v="US"/>
    <s v="USD"/>
    <n v="1279778400"/>
    <d v="2010-07-22T06:00:00"/>
    <n v="1275851354"/>
    <d v="2010-06-06T19:09:14"/>
    <b v="0"/>
    <x v="148"/>
  </r>
  <r>
    <x v="0"/>
    <s v="US"/>
    <s v="USD"/>
    <n v="1307459881"/>
    <d v="2011-06-07T15:18:01"/>
    <n v="1304867881"/>
    <d v="2011-05-08T15:18:01"/>
    <b v="0"/>
    <x v="55"/>
  </r>
  <r>
    <x v="0"/>
    <s v="US"/>
    <s v="USD"/>
    <n v="1302926340"/>
    <d v="2011-04-16T03:59:00"/>
    <n v="1301524585"/>
    <d v="2011-03-30T22:36:25"/>
    <b v="0"/>
    <x v="43"/>
  </r>
  <r>
    <x v="0"/>
    <s v="US"/>
    <s v="USD"/>
    <n v="1329082983"/>
    <d v="2012-02-12T21:43:03"/>
    <n v="1326404583"/>
    <d v="2012-01-12T21:43:03"/>
    <b v="0"/>
    <x v="9"/>
  </r>
  <r>
    <x v="0"/>
    <s v="US"/>
    <s v="USD"/>
    <n v="1445363722"/>
    <d v="2015-10-20T17:55:22"/>
    <n v="1442771722"/>
    <d v="2015-09-20T17:55:22"/>
    <b v="0"/>
    <x v="5"/>
  </r>
  <r>
    <x v="0"/>
    <s v="US"/>
    <s v="USD"/>
    <n v="1334250165"/>
    <d v="2012-04-12T17:02:45"/>
    <n v="1331658165"/>
    <d v="2012-03-13T17:02:45"/>
    <b v="0"/>
    <x v="62"/>
  </r>
  <r>
    <x v="0"/>
    <s v="US"/>
    <s v="USD"/>
    <n v="1393966800"/>
    <d v="2014-03-04T21:00:00"/>
    <n v="1392040806"/>
    <d v="2014-02-10T14:00:06"/>
    <b v="0"/>
    <x v="275"/>
  </r>
  <r>
    <x v="0"/>
    <s v="US"/>
    <s v="USD"/>
    <n v="1454349600"/>
    <d v="2016-02-01T18:00:00"/>
    <n v="1451277473"/>
    <d v="2015-12-28T04:37:53"/>
    <b v="0"/>
    <x v="64"/>
  </r>
  <r>
    <x v="0"/>
    <s v="US"/>
    <s v="USD"/>
    <n v="1427319366"/>
    <d v="2015-03-25T21:36:06"/>
    <n v="1424730966"/>
    <d v="2015-02-23T22:36:06"/>
    <b v="0"/>
    <x v="288"/>
  </r>
  <r>
    <x v="0"/>
    <s v="US"/>
    <s v="USD"/>
    <n v="1349517540"/>
    <d v="2012-10-06T09:59:00"/>
    <n v="1347137731"/>
    <d v="2012-09-08T20:55:31"/>
    <b v="0"/>
    <x v="241"/>
  </r>
  <r>
    <x v="2"/>
    <s v="GB"/>
    <s v="GBP"/>
    <n v="1432299600"/>
    <d v="2015-05-22T13:00:00"/>
    <n v="1429707729"/>
    <d v="2015-04-22T13:02:09"/>
    <b v="0"/>
    <x v="20"/>
  </r>
  <r>
    <x v="2"/>
    <s v="NL"/>
    <s v="EUR"/>
    <n v="1425495447"/>
    <d v="2015-03-04T18:57:27"/>
    <n v="1422903447"/>
    <d v="2015-02-02T18:57:27"/>
    <b v="0"/>
    <x v="83"/>
  </r>
  <r>
    <x v="2"/>
    <s v="US"/>
    <s v="USD"/>
    <n v="1485541791"/>
    <d v="2017-01-27T18:29:51"/>
    <n v="1480357791"/>
    <d v="2016-11-28T18:29:51"/>
    <b v="0"/>
    <x v="14"/>
  </r>
  <r>
    <x v="2"/>
    <s v="US"/>
    <s v="USD"/>
    <n v="1451752021"/>
    <d v="2016-01-02T16:27:01"/>
    <n v="1447864021"/>
    <d v="2015-11-18T16:27:01"/>
    <b v="0"/>
    <x v="84"/>
  </r>
  <r>
    <x v="2"/>
    <s v="US"/>
    <s v="USD"/>
    <n v="1410127994"/>
    <d v="2014-09-07T22:13:14"/>
    <n v="1407535994"/>
    <d v="2014-08-08T22:13:14"/>
    <b v="0"/>
    <x v="80"/>
  </r>
  <r>
    <x v="2"/>
    <s v="US"/>
    <s v="USD"/>
    <n v="1466697983"/>
    <d v="2016-06-23T16:06:23"/>
    <n v="1464105983"/>
    <d v="2016-05-24T16:06:23"/>
    <b v="0"/>
    <x v="221"/>
  </r>
  <r>
    <x v="2"/>
    <s v="US"/>
    <s v="USD"/>
    <n v="1400853925"/>
    <d v="2014-05-23T14:05:25"/>
    <n v="1399557925"/>
    <d v="2014-05-08T14:05:25"/>
    <b v="0"/>
    <x v="80"/>
  </r>
  <r>
    <x v="2"/>
    <s v="US"/>
    <s v="USD"/>
    <n v="1483048900"/>
    <d v="2016-12-29T22:01:40"/>
    <n v="1480456900"/>
    <d v="2016-11-29T22:01:40"/>
    <b v="0"/>
    <x v="80"/>
  </r>
  <r>
    <x v="2"/>
    <s v="US"/>
    <s v="USD"/>
    <n v="1414059479"/>
    <d v="2014-10-23T10:17:59"/>
    <n v="1411467479"/>
    <d v="2014-09-23T10:17:59"/>
    <b v="0"/>
    <x v="44"/>
  </r>
  <r>
    <x v="2"/>
    <s v="NL"/>
    <s v="EUR"/>
    <n v="1446331500"/>
    <d v="2015-10-31T22:45:00"/>
    <n v="1442531217"/>
    <d v="2015-09-17T23:06:57"/>
    <b v="0"/>
    <x v="168"/>
  </r>
  <r>
    <x v="2"/>
    <s v="NZ"/>
    <s v="NZD"/>
    <n v="1407545334"/>
    <d v="2014-08-09T00:48:54"/>
    <n v="1404953334"/>
    <d v="2014-07-10T00:48:54"/>
    <b v="0"/>
    <x v="29"/>
  </r>
  <r>
    <x v="2"/>
    <s v="US"/>
    <s v="USD"/>
    <n v="1433395560"/>
    <d v="2015-06-04T05:26:00"/>
    <n v="1430803560"/>
    <d v="2015-05-05T05:26:00"/>
    <b v="0"/>
    <x v="288"/>
  </r>
  <r>
    <x v="2"/>
    <s v="GB"/>
    <s v="GBP"/>
    <n v="1412770578"/>
    <d v="2014-10-08T12:16:18"/>
    <n v="1410178578"/>
    <d v="2014-09-08T12:16:18"/>
    <b v="0"/>
    <x v="55"/>
  </r>
  <r>
    <x v="2"/>
    <s v="US"/>
    <s v="USD"/>
    <n v="1414814340"/>
    <d v="2014-11-01T03:59:00"/>
    <n v="1413519073"/>
    <d v="2014-10-17T04:11:13"/>
    <b v="0"/>
    <x v="84"/>
  </r>
  <r>
    <x v="2"/>
    <s v="US"/>
    <s v="USD"/>
    <n v="1409620222"/>
    <d v="2014-09-02T01:10:22"/>
    <n v="1407892222"/>
    <d v="2014-08-13T01:10:22"/>
    <b v="0"/>
    <x v="80"/>
  </r>
  <r>
    <x v="2"/>
    <s v="US"/>
    <s v="USD"/>
    <n v="1478542375"/>
    <d v="2016-11-07T18:12:55"/>
    <n v="1476378775"/>
    <d v="2016-10-13T17:12:55"/>
    <b v="0"/>
    <x v="79"/>
  </r>
  <r>
    <x v="2"/>
    <s v="HK"/>
    <s v="HKD"/>
    <n v="1486708133"/>
    <d v="2017-02-10T06:28:53"/>
    <n v="1484116133"/>
    <d v="2017-01-11T06:28:53"/>
    <b v="0"/>
    <x v="16"/>
  </r>
  <r>
    <x v="2"/>
    <s v="US"/>
    <s v="USD"/>
    <n v="1407869851"/>
    <d v="2014-08-12T18:57:31"/>
    <n v="1404845851"/>
    <d v="2014-07-08T18:57:31"/>
    <b v="0"/>
    <x v="82"/>
  </r>
  <r>
    <x v="2"/>
    <s v="US"/>
    <s v="USD"/>
    <n v="1432069249"/>
    <d v="2015-05-19T21:00:49"/>
    <n v="1429477249"/>
    <d v="2015-04-19T21:00:49"/>
    <b v="0"/>
    <x v="22"/>
  </r>
  <r>
    <x v="2"/>
    <s v="GB"/>
    <s v="GBP"/>
    <n v="1445468400"/>
    <d v="2015-10-21T23:00:00"/>
    <n v="1443042061"/>
    <d v="2015-09-23T21:01:01"/>
    <b v="0"/>
    <x v="217"/>
  </r>
  <r>
    <x v="0"/>
    <s v="US"/>
    <s v="USD"/>
    <n v="1342243143"/>
    <d v="2012-07-14T05:19:03"/>
    <n v="1339651143"/>
    <d v="2012-06-14T05:19:03"/>
    <b v="0"/>
    <x v="44"/>
  </r>
  <r>
    <x v="0"/>
    <s v="US"/>
    <s v="USD"/>
    <n v="1386828507"/>
    <d v="2013-12-12T06:08:27"/>
    <n v="1384236507"/>
    <d v="2013-11-12T06:08:27"/>
    <b v="0"/>
    <x v="31"/>
  </r>
  <r>
    <x v="0"/>
    <s v="US"/>
    <s v="USD"/>
    <n v="1317099540"/>
    <d v="2011-09-27T04:59:00"/>
    <n v="1313612532"/>
    <d v="2011-08-17T20:22:12"/>
    <b v="0"/>
    <x v="62"/>
  </r>
  <r>
    <x v="0"/>
    <s v="US"/>
    <s v="USD"/>
    <n v="1389814380"/>
    <d v="2014-01-15T19:33:00"/>
    <n v="1387390555"/>
    <d v="2013-12-18T18:15:55"/>
    <b v="0"/>
    <x v="51"/>
  </r>
  <r>
    <x v="0"/>
    <s v="US"/>
    <s v="USD"/>
    <n v="1381449600"/>
    <d v="2013-10-11T00:00:00"/>
    <n v="1379540288"/>
    <d v="2013-09-18T21:38:08"/>
    <b v="0"/>
    <x v="47"/>
  </r>
  <r>
    <x v="0"/>
    <s v="US"/>
    <s v="USD"/>
    <n v="1288657560"/>
    <d v="2010-11-02T00:26:00"/>
    <n v="1286319256"/>
    <d v="2010-10-05T22:54:16"/>
    <b v="0"/>
    <x v="329"/>
  </r>
  <r>
    <x v="0"/>
    <s v="US"/>
    <s v="USD"/>
    <n v="1331182740"/>
    <d v="2012-03-08T04:59:00"/>
    <n v="1329856839"/>
    <d v="2012-02-21T20:40:39"/>
    <b v="0"/>
    <x v="202"/>
  </r>
  <r>
    <x v="0"/>
    <s v="US"/>
    <s v="USD"/>
    <n v="1367940794"/>
    <d v="2013-05-07T15:33:14"/>
    <n v="1365348794"/>
    <d v="2013-04-07T15:33:14"/>
    <b v="0"/>
    <x v="69"/>
  </r>
  <r>
    <x v="0"/>
    <s v="US"/>
    <s v="USD"/>
    <n v="1309825866"/>
    <d v="2011-07-05T00:31:06"/>
    <n v="1306197066"/>
    <d v="2011-05-24T00:31:06"/>
    <b v="0"/>
    <x v="11"/>
  </r>
  <r>
    <x v="0"/>
    <s v="US"/>
    <s v="USD"/>
    <n v="1373203482"/>
    <d v="2013-07-07T13:24:42"/>
    <n v="1368019482"/>
    <d v="2013-05-08T13:24:42"/>
    <b v="0"/>
    <x v="55"/>
  </r>
  <r>
    <x v="0"/>
    <s v="US"/>
    <s v="USD"/>
    <n v="1337657400"/>
    <d v="2012-05-22T03:30:00"/>
    <n v="1336512309"/>
    <d v="2012-05-08T21:25:09"/>
    <b v="0"/>
    <x v="133"/>
  </r>
  <r>
    <x v="0"/>
    <s v="US"/>
    <s v="USD"/>
    <n v="1327433173"/>
    <d v="2012-01-24T19:26:13"/>
    <n v="1325618773"/>
    <d v="2012-01-03T19:26:13"/>
    <b v="0"/>
    <x v="144"/>
  </r>
  <r>
    <x v="0"/>
    <s v="US"/>
    <s v="USD"/>
    <n v="1411787307"/>
    <d v="2014-09-27T03:08:27"/>
    <n v="1409195307"/>
    <d v="2014-08-28T03:08:27"/>
    <b v="0"/>
    <x v="238"/>
  </r>
  <r>
    <x v="0"/>
    <s v="US"/>
    <s v="USD"/>
    <n v="1324789200"/>
    <d v="2011-12-25T05:00:00"/>
    <n v="1321649321"/>
    <d v="2011-11-18T20:48:41"/>
    <b v="0"/>
    <x v="99"/>
  </r>
  <r>
    <x v="0"/>
    <s v="US"/>
    <s v="USD"/>
    <n v="1403326740"/>
    <d v="2014-06-21T04:59:00"/>
    <n v="1400106171"/>
    <d v="2014-05-14T22:22:51"/>
    <b v="0"/>
    <x v="133"/>
  </r>
  <r>
    <x v="0"/>
    <s v="US"/>
    <s v="USD"/>
    <n v="1323151140"/>
    <d v="2011-12-06T05:59:00"/>
    <n v="1320528070"/>
    <d v="2011-11-05T21:21:10"/>
    <b v="0"/>
    <x v="108"/>
  </r>
  <r>
    <x v="0"/>
    <s v="US"/>
    <s v="USD"/>
    <n v="1339732740"/>
    <d v="2012-06-15T03:59:00"/>
    <n v="1338346281"/>
    <d v="2012-05-30T02:51:21"/>
    <b v="0"/>
    <x v="60"/>
  </r>
  <r>
    <x v="0"/>
    <s v="US"/>
    <s v="USD"/>
    <n v="1372741200"/>
    <d v="2013-07-02T05:00:00"/>
    <n v="1370067231"/>
    <d v="2013-06-01T06:13:51"/>
    <b v="0"/>
    <x v="229"/>
  </r>
  <r>
    <x v="0"/>
    <s v="US"/>
    <s v="USD"/>
    <n v="1362955108"/>
    <d v="2013-03-10T22:38:28"/>
    <n v="1360366708"/>
    <d v="2013-02-08T23:38:28"/>
    <b v="0"/>
    <x v="93"/>
  </r>
  <r>
    <x v="0"/>
    <s v="US"/>
    <s v="USD"/>
    <n v="1308110340"/>
    <d v="2011-06-15T03:59:00"/>
    <n v="1304770233"/>
    <d v="2011-05-07T12:10:33"/>
    <b v="0"/>
    <x v="162"/>
  </r>
  <r>
    <x v="0"/>
    <s v="US"/>
    <s v="USD"/>
    <n v="1400137131"/>
    <d v="2014-05-15T06:58:51"/>
    <n v="1397545131"/>
    <d v="2014-04-15T06:58:51"/>
    <b v="1"/>
    <x v="337"/>
  </r>
  <r>
    <x v="0"/>
    <s v="US"/>
    <s v="USD"/>
    <n v="1309809140"/>
    <d v="2011-07-04T19:52:20"/>
    <n v="1302033140"/>
    <d v="2011-04-05T19:52:20"/>
    <b v="1"/>
    <x v="195"/>
  </r>
  <r>
    <x v="0"/>
    <s v="US"/>
    <s v="USD"/>
    <n v="1470896916"/>
    <d v="2016-08-11T06:28:36"/>
    <n v="1467008916"/>
    <d v="2016-06-27T06:28:36"/>
    <b v="1"/>
    <x v="338"/>
  </r>
  <r>
    <x v="0"/>
    <s v="US"/>
    <s v="USD"/>
    <n v="1398952890"/>
    <d v="2014-05-01T14:01:30"/>
    <n v="1396360890"/>
    <d v="2014-04-01T14:01:30"/>
    <b v="1"/>
    <x v="339"/>
  </r>
  <r>
    <x v="0"/>
    <s v="ES"/>
    <s v="EUR"/>
    <n v="1436680958"/>
    <d v="2015-07-12T06:02:38"/>
    <n v="1433224958"/>
    <d v="2015-06-02T06:02:38"/>
    <b v="1"/>
    <x v="340"/>
  </r>
  <r>
    <x v="0"/>
    <s v="US"/>
    <s v="USD"/>
    <n v="1397961361"/>
    <d v="2014-04-20T02:36:01"/>
    <n v="1392780961"/>
    <d v="2014-02-19T03:36:01"/>
    <b v="1"/>
    <x v="16"/>
  </r>
  <r>
    <x v="0"/>
    <s v="US"/>
    <s v="USD"/>
    <n v="1258955940"/>
    <d v="2009-11-23T05:59:00"/>
    <n v="1255730520"/>
    <d v="2009-10-16T22:02:00"/>
    <b v="1"/>
    <x v="23"/>
  </r>
  <r>
    <x v="0"/>
    <s v="US"/>
    <s v="USD"/>
    <n v="1465232520"/>
    <d v="2016-06-06T17:02:00"/>
    <n v="1460557809"/>
    <d v="2016-04-13T14:30:09"/>
    <b v="1"/>
    <x v="341"/>
  </r>
  <r>
    <x v="0"/>
    <s v="GB"/>
    <s v="GBP"/>
    <n v="1404986951"/>
    <d v="2014-07-10T10:09:11"/>
    <n v="1402394951"/>
    <d v="2014-06-10T10:09:11"/>
    <b v="1"/>
    <x v="342"/>
  </r>
  <r>
    <x v="0"/>
    <s v="US"/>
    <s v="USD"/>
    <n v="1303446073"/>
    <d v="2011-04-22T04:21:13"/>
    <n v="1300767673"/>
    <d v="2011-03-22T04:21:13"/>
    <b v="1"/>
    <x v="343"/>
  </r>
  <r>
    <x v="0"/>
    <s v="US"/>
    <s v="USD"/>
    <n v="1478516737"/>
    <d v="2016-11-07T11:05:37"/>
    <n v="1475921137"/>
    <d v="2016-10-08T10:05:37"/>
    <b v="1"/>
    <x v="344"/>
  </r>
  <r>
    <x v="0"/>
    <s v="CA"/>
    <s v="CAD"/>
    <n v="1381934015"/>
    <d v="2013-10-16T14:33:35"/>
    <n v="1378737215"/>
    <d v="2013-09-09T14:33:35"/>
    <b v="1"/>
    <x v="345"/>
  </r>
  <r>
    <x v="0"/>
    <s v="US"/>
    <s v="USD"/>
    <n v="1330657200"/>
    <d v="2012-03-02T03:00:00"/>
    <n v="1328158065"/>
    <d v="2012-02-02T04:47:45"/>
    <b v="1"/>
    <x v="206"/>
  </r>
  <r>
    <x v="0"/>
    <s v="US"/>
    <s v="USD"/>
    <n v="1457758800"/>
    <d v="2016-03-12T05:00:00"/>
    <n v="1453730176"/>
    <d v="2016-01-25T13:56:16"/>
    <b v="1"/>
    <x v="119"/>
  </r>
  <r>
    <x v="0"/>
    <s v="US"/>
    <s v="USD"/>
    <n v="1337799600"/>
    <d v="2012-05-23T19:00:00"/>
    <n v="1334989881"/>
    <d v="2012-04-21T06:31:21"/>
    <b v="1"/>
    <x v="126"/>
  </r>
  <r>
    <x v="0"/>
    <s v="US"/>
    <s v="USD"/>
    <n v="1429391405"/>
    <d v="2015-04-18T21:10:05"/>
    <n v="1425507005"/>
    <d v="2015-03-04T22:10:05"/>
    <b v="1"/>
    <x v="346"/>
  </r>
  <r>
    <x v="0"/>
    <s v="US"/>
    <s v="USD"/>
    <n v="1351304513"/>
    <d v="2012-10-27T02:21:53"/>
    <n v="1348712513"/>
    <d v="2012-09-27T02:21:53"/>
    <b v="1"/>
    <x v="347"/>
  </r>
  <r>
    <x v="0"/>
    <s v="US"/>
    <s v="USD"/>
    <n v="1364078561"/>
    <d v="2013-03-23T22:42:41"/>
    <n v="1361490161"/>
    <d v="2013-02-21T23:42:41"/>
    <b v="1"/>
    <x v="348"/>
  </r>
  <r>
    <x v="0"/>
    <s v="US"/>
    <s v="USD"/>
    <n v="1412121600"/>
    <d v="2014-10-01T00:00:00"/>
    <n v="1408565860"/>
    <d v="2014-08-20T20:17:40"/>
    <b v="1"/>
    <x v="349"/>
  </r>
  <r>
    <x v="0"/>
    <s v="SE"/>
    <s v="SEK"/>
    <n v="1419151341"/>
    <d v="2014-12-21T08:42:21"/>
    <n v="1416559341"/>
    <d v="2014-11-21T08:42:21"/>
    <b v="1"/>
    <x v="51"/>
  </r>
  <r>
    <x v="0"/>
    <s v="US"/>
    <s v="USD"/>
    <n v="1349495940"/>
    <d v="2012-10-06T03:59:00"/>
    <n v="1346042417"/>
    <d v="2012-08-27T04:40:17"/>
    <b v="1"/>
    <x v="350"/>
  </r>
  <r>
    <x v="0"/>
    <s v="US"/>
    <s v="USD"/>
    <n v="1400006636"/>
    <d v="2014-05-13T18:43:56"/>
    <n v="1397414636"/>
    <d v="2014-04-13T18:43:56"/>
    <b v="1"/>
    <x v="351"/>
  </r>
  <r>
    <x v="0"/>
    <s v="GB"/>
    <s v="GBP"/>
    <n v="1410862734"/>
    <d v="2014-09-16T10:18:54"/>
    <n v="1407838734"/>
    <d v="2014-08-12T10:18:54"/>
    <b v="1"/>
    <x v="242"/>
  </r>
  <r>
    <x v="0"/>
    <s v="IT"/>
    <s v="EUR"/>
    <n v="1461306772"/>
    <d v="2016-04-22T06:32:52"/>
    <n v="1458714772"/>
    <d v="2016-03-23T06:32:52"/>
    <b v="1"/>
    <x v="352"/>
  </r>
  <r>
    <x v="0"/>
    <s v="US"/>
    <s v="USD"/>
    <n v="1326330000"/>
    <d v="2012-01-12T01:00:00"/>
    <n v="1324433310"/>
    <d v="2011-12-21T02:08:30"/>
    <b v="1"/>
    <x v="273"/>
  </r>
  <r>
    <x v="0"/>
    <s v="US"/>
    <s v="USD"/>
    <n v="1408021098"/>
    <d v="2014-08-14T12:58:18"/>
    <n v="1405429098"/>
    <d v="2014-07-15T12:58:18"/>
    <b v="1"/>
    <x v="353"/>
  </r>
  <r>
    <x v="0"/>
    <s v="US"/>
    <s v="USD"/>
    <n v="1398959729"/>
    <d v="2014-05-01T15:55:29"/>
    <n v="1396367729"/>
    <d v="2014-04-01T15:55:29"/>
    <b v="1"/>
    <x v="316"/>
  </r>
  <r>
    <x v="0"/>
    <s v="US"/>
    <s v="USD"/>
    <n v="1480777515"/>
    <d v="2016-12-03T15:05:15"/>
    <n v="1478095515"/>
    <d v="2016-11-02T14:05:15"/>
    <b v="1"/>
    <x v="354"/>
  </r>
  <r>
    <x v="0"/>
    <s v="GB"/>
    <s v="GBP"/>
    <n v="1470423668"/>
    <d v="2016-08-05T19:01:08"/>
    <n v="1467831668"/>
    <d v="2016-07-06T19:01:08"/>
    <b v="1"/>
    <x v="355"/>
  </r>
  <r>
    <x v="0"/>
    <s v="US"/>
    <s v="USD"/>
    <n v="1366429101"/>
    <d v="2013-04-20T03:38:21"/>
    <n v="1361248701"/>
    <d v="2013-02-19T04:38:21"/>
    <b v="1"/>
    <x v="356"/>
  </r>
  <r>
    <x v="0"/>
    <s v="US"/>
    <s v="USD"/>
    <n v="1384488000"/>
    <d v="2013-11-15T04:00:00"/>
    <n v="1381752061"/>
    <d v="2013-10-14T12:01:01"/>
    <b v="1"/>
    <x v="357"/>
  </r>
  <r>
    <x v="0"/>
    <s v="US"/>
    <s v="USD"/>
    <n v="1353201444"/>
    <d v="2012-11-18T01:17:24"/>
    <n v="1350605844"/>
    <d v="2012-10-19T00:17:24"/>
    <b v="1"/>
    <x v="146"/>
  </r>
  <r>
    <x v="0"/>
    <s v="US"/>
    <s v="USD"/>
    <n v="1470466800"/>
    <d v="2016-08-06T07:00:00"/>
    <n v="1467134464"/>
    <d v="2016-06-28T17:21:04"/>
    <b v="1"/>
    <x v="358"/>
  </r>
  <r>
    <x v="0"/>
    <s v="GB"/>
    <s v="GBP"/>
    <n v="1376899269"/>
    <d v="2013-08-19T08:01:09"/>
    <n v="1371715269"/>
    <d v="2013-06-20T08:01:09"/>
    <b v="1"/>
    <x v="359"/>
  </r>
  <r>
    <x v="0"/>
    <s v="US"/>
    <s v="USD"/>
    <n v="1362938851"/>
    <d v="2013-03-10T18:07:31"/>
    <n v="1360346851"/>
    <d v="2013-02-08T18:07:31"/>
    <b v="1"/>
    <x v="35"/>
  </r>
  <r>
    <x v="0"/>
    <s v="GB"/>
    <s v="GBP"/>
    <n v="1373751325"/>
    <d v="2013-07-13T21:35:25"/>
    <n v="1371159325"/>
    <d v="2013-06-13T21:35:25"/>
    <b v="1"/>
    <x v="360"/>
  </r>
  <r>
    <x v="0"/>
    <s v="US"/>
    <s v="USD"/>
    <n v="1450511940"/>
    <d v="2015-12-19T07:59:00"/>
    <n v="1446527540"/>
    <d v="2015-11-03T05:12:20"/>
    <b v="1"/>
    <x v="361"/>
  </r>
  <r>
    <x v="0"/>
    <s v="US"/>
    <s v="USD"/>
    <n v="1339484400"/>
    <d v="2012-06-12T07:00:00"/>
    <n v="1336627492"/>
    <d v="2012-05-10T05:24:52"/>
    <b v="1"/>
    <x v="362"/>
  </r>
  <r>
    <x v="0"/>
    <s v="US"/>
    <s v="USD"/>
    <n v="1447909140"/>
    <d v="2015-11-19T04:59:00"/>
    <n v="1444734146"/>
    <d v="2015-10-13T11:02:26"/>
    <b v="1"/>
    <x v="363"/>
  </r>
  <r>
    <x v="0"/>
    <s v="DE"/>
    <s v="EUR"/>
    <n v="1459684862"/>
    <d v="2016-04-03T12:01:02"/>
    <n v="1456232462"/>
    <d v="2016-02-23T13:01:02"/>
    <b v="1"/>
    <x v="364"/>
  </r>
  <r>
    <x v="2"/>
    <s v="CA"/>
    <s v="CAD"/>
    <n v="1404926665"/>
    <d v="2014-07-09T17:24:25"/>
    <n v="1402334665"/>
    <d v="2014-06-09T17:24:25"/>
    <b v="0"/>
    <x v="8"/>
  </r>
  <r>
    <x v="2"/>
    <s v="HK"/>
    <s v="HKD"/>
    <n v="1480863887"/>
    <d v="2016-12-04T15:04:47"/>
    <n v="1478268287"/>
    <d v="2016-11-04T14:04:47"/>
    <b v="0"/>
    <x v="78"/>
  </r>
  <r>
    <x v="2"/>
    <s v="US"/>
    <s v="USD"/>
    <n v="1472799600"/>
    <d v="2016-09-02T07:00:00"/>
    <n v="1470874618"/>
    <d v="2016-08-11T00:16:58"/>
    <b v="0"/>
    <x v="38"/>
  </r>
  <r>
    <x v="2"/>
    <s v="US"/>
    <s v="USD"/>
    <n v="1417377481"/>
    <d v="2014-11-30T19:58:01"/>
    <n v="1412189881"/>
    <d v="2014-10-01T18:58:01"/>
    <b v="0"/>
    <x v="63"/>
  </r>
  <r>
    <x v="2"/>
    <s v="GB"/>
    <s v="GBP"/>
    <n v="1470178800"/>
    <d v="2016-08-02T23:00:00"/>
    <n v="1467650771"/>
    <d v="2016-07-04T16:46:11"/>
    <b v="0"/>
    <x v="80"/>
  </r>
  <r>
    <x v="2"/>
    <s v="GB"/>
    <s v="GBP"/>
    <n v="1457947483"/>
    <d v="2016-03-14T09:24:43"/>
    <n v="1455359083"/>
    <d v="2016-02-13T10:24:43"/>
    <b v="0"/>
    <x v="29"/>
  </r>
  <r>
    <x v="2"/>
    <s v="GB"/>
    <s v="GBP"/>
    <n v="1425223276"/>
    <d v="2015-03-01T15:21:16"/>
    <n v="1422631276"/>
    <d v="2015-01-30T15:21:16"/>
    <b v="0"/>
    <x v="33"/>
  </r>
  <r>
    <x v="2"/>
    <s v="US"/>
    <s v="USD"/>
    <n v="1440094742"/>
    <d v="2015-08-20T18:19:02"/>
    <n v="1437502742"/>
    <d v="2015-07-21T18:19:02"/>
    <b v="0"/>
    <x v="29"/>
  </r>
  <r>
    <x v="2"/>
    <s v="US"/>
    <s v="USD"/>
    <n v="1481473208"/>
    <d v="2016-12-11T16:20:08"/>
    <n v="1478881208"/>
    <d v="2016-11-11T16:20:08"/>
    <b v="0"/>
    <x v="29"/>
  </r>
  <r>
    <x v="2"/>
    <s v="US"/>
    <s v="USD"/>
    <n v="1455338532"/>
    <d v="2016-02-13T04:42:12"/>
    <n v="1454042532"/>
    <d v="2016-01-29T04:42:12"/>
    <b v="0"/>
    <x v="81"/>
  </r>
  <r>
    <x v="2"/>
    <s v="US"/>
    <s v="USD"/>
    <n v="1435958786"/>
    <d v="2015-07-03T21:26:26"/>
    <n v="1434144386"/>
    <d v="2015-06-12T21:26:26"/>
    <b v="0"/>
    <x v="83"/>
  </r>
  <r>
    <x v="2"/>
    <s v="US"/>
    <s v="USD"/>
    <n v="1424229991"/>
    <d v="2015-02-18T03:26:31"/>
    <n v="1421637991"/>
    <d v="2015-01-19T03:26:31"/>
    <b v="0"/>
    <x v="84"/>
  </r>
  <r>
    <x v="2"/>
    <s v="GB"/>
    <s v="GBP"/>
    <n v="1450706837"/>
    <d v="2015-12-21T14:07:17"/>
    <n v="1448114837"/>
    <d v="2015-11-21T14:07:17"/>
    <b v="0"/>
    <x v="78"/>
  </r>
  <r>
    <x v="2"/>
    <s v="US"/>
    <s v="USD"/>
    <n v="1481072942"/>
    <d v="2016-12-07T01:09:02"/>
    <n v="1475885342"/>
    <d v="2016-10-08T00:09:02"/>
    <b v="0"/>
    <x v="78"/>
  </r>
  <r>
    <x v="2"/>
    <s v="CA"/>
    <s v="CAD"/>
    <n v="1437082736"/>
    <d v="2015-07-16T21:38:56"/>
    <n v="1435354736"/>
    <d v="2015-06-26T21:38:56"/>
    <b v="0"/>
    <x v="83"/>
  </r>
  <r>
    <x v="2"/>
    <s v="US"/>
    <s v="USD"/>
    <n v="1405021211"/>
    <d v="2014-07-10T19:40:11"/>
    <n v="1402429211"/>
    <d v="2014-06-10T19:40:11"/>
    <b v="0"/>
    <x v="78"/>
  </r>
  <r>
    <x v="2"/>
    <s v="US"/>
    <s v="USD"/>
    <n v="1409091612"/>
    <d v="2014-08-26T22:20:12"/>
    <n v="1406499612"/>
    <d v="2014-07-27T22:20:12"/>
    <b v="0"/>
    <x v="78"/>
  </r>
  <r>
    <x v="2"/>
    <s v="US"/>
    <s v="USD"/>
    <n v="1406861438"/>
    <d v="2014-08-01T02:50:38"/>
    <n v="1402973438"/>
    <d v="2014-06-17T02:50:38"/>
    <b v="0"/>
    <x v="83"/>
  </r>
  <r>
    <x v="2"/>
    <s v="GB"/>
    <s v="GBP"/>
    <n v="1415882108"/>
    <d v="2014-11-13T12:35:08"/>
    <n v="1413286508"/>
    <d v="2014-10-14T11:35:08"/>
    <b v="0"/>
    <x v="63"/>
  </r>
  <r>
    <x v="2"/>
    <s v="CA"/>
    <s v="CAD"/>
    <n v="1452120613"/>
    <d v="2016-01-06T22:50:13"/>
    <n v="1449528613"/>
    <d v="2015-12-07T22:50:13"/>
    <b v="0"/>
    <x v="20"/>
  </r>
  <r>
    <x v="0"/>
    <s v="DE"/>
    <s v="EUR"/>
    <n v="1434139200"/>
    <d v="2015-06-12T20:00:00"/>
    <n v="1431406916"/>
    <d v="2015-05-12T05:01:56"/>
    <b v="1"/>
    <x v="365"/>
  </r>
  <r>
    <x v="0"/>
    <s v="US"/>
    <s v="USD"/>
    <n v="1485191143"/>
    <d v="2017-01-23T17:05:43"/>
    <n v="1482599143"/>
    <d v="2016-12-24T17:05:43"/>
    <b v="1"/>
    <x v="366"/>
  </r>
  <r>
    <x v="0"/>
    <s v="US"/>
    <s v="USD"/>
    <n v="1278111600"/>
    <d v="2010-07-02T23:00:00"/>
    <n v="1276830052"/>
    <d v="2010-06-18T03:00:52"/>
    <b v="1"/>
    <x v="57"/>
  </r>
  <r>
    <x v="0"/>
    <s v="US"/>
    <s v="USD"/>
    <n v="1405002663"/>
    <d v="2014-07-10T14:31:03"/>
    <n v="1402410663"/>
    <d v="2014-06-10T14:31:03"/>
    <b v="1"/>
    <x v="178"/>
  </r>
  <r>
    <x v="0"/>
    <s v="US"/>
    <s v="USD"/>
    <n v="1381895940"/>
    <d v="2013-10-16T03:59:00"/>
    <n v="1379532618"/>
    <d v="2013-09-18T19:30:18"/>
    <b v="1"/>
    <x v="277"/>
  </r>
  <r>
    <x v="0"/>
    <s v="US"/>
    <s v="USD"/>
    <n v="1417611645"/>
    <d v="2014-12-03T13:00:45"/>
    <n v="1414584045"/>
    <d v="2014-10-29T12:00:45"/>
    <b v="1"/>
    <x v="175"/>
  </r>
  <r>
    <x v="0"/>
    <s v="US"/>
    <s v="USD"/>
    <n v="1282622400"/>
    <d v="2010-08-24T04:00:00"/>
    <n v="1276891586"/>
    <d v="2010-06-18T20:06:26"/>
    <b v="1"/>
    <x v="89"/>
  </r>
  <r>
    <x v="0"/>
    <s v="US"/>
    <s v="USD"/>
    <n v="1316442622"/>
    <d v="2011-09-19T14:30:22"/>
    <n v="1312641022"/>
    <d v="2011-08-06T14:30:22"/>
    <b v="1"/>
    <x v="14"/>
  </r>
  <r>
    <x v="0"/>
    <s v="DE"/>
    <s v="EUR"/>
    <n v="1479890743"/>
    <d v="2016-11-23T08:45:43"/>
    <n v="1476776743"/>
    <d v="2016-10-18T07:45:43"/>
    <b v="1"/>
    <x v="367"/>
  </r>
  <r>
    <x v="0"/>
    <s v="US"/>
    <s v="USD"/>
    <n v="1471564491"/>
    <d v="2016-08-18T23:54:51"/>
    <n v="1468972491"/>
    <d v="2016-07-19T23:54:51"/>
    <b v="1"/>
    <x v="368"/>
  </r>
  <r>
    <x v="0"/>
    <s v="AT"/>
    <s v="EUR"/>
    <n v="1452553200"/>
    <d v="2016-01-11T23:00:00"/>
    <n v="1449650173"/>
    <d v="2015-12-09T08:36:13"/>
    <b v="1"/>
    <x v="369"/>
  </r>
  <r>
    <x v="0"/>
    <s v="US"/>
    <s v="USD"/>
    <n v="1423165441"/>
    <d v="2015-02-05T19:44:01"/>
    <n v="1420573441"/>
    <d v="2015-01-06T19:44:01"/>
    <b v="1"/>
    <x v="275"/>
  </r>
  <r>
    <x v="0"/>
    <s v="US"/>
    <s v="USD"/>
    <n v="1468019014"/>
    <d v="2016-07-08T23:03:34"/>
    <n v="1462835014"/>
    <d v="2016-05-09T23:03:34"/>
    <b v="1"/>
    <x v="370"/>
  </r>
  <r>
    <x v="0"/>
    <s v="US"/>
    <s v="USD"/>
    <n v="1364184539"/>
    <d v="2013-03-25T04:08:59"/>
    <n v="1361250539"/>
    <d v="2013-02-19T05:08:59"/>
    <b v="1"/>
    <x v="371"/>
  </r>
  <r>
    <x v="0"/>
    <s v="US"/>
    <s v="USD"/>
    <n v="1315602163"/>
    <d v="2011-09-09T21:02:43"/>
    <n v="1313010163"/>
    <d v="2011-08-10T21:02:43"/>
    <b v="1"/>
    <x v="372"/>
  </r>
  <r>
    <x v="0"/>
    <s v="US"/>
    <s v="USD"/>
    <n v="1362863299"/>
    <d v="2013-03-09T21:08:19"/>
    <n v="1360271299"/>
    <d v="2013-02-07T21:08:19"/>
    <b v="1"/>
    <x v="373"/>
  </r>
  <r>
    <x v="0"/>
    <s v="US"/>
    <s v="USD"/>
    <n v="1332561600"/>
    <d v="2012-03-24T04:00:00"/>
    <n v="1329873755"/>
    <d v="2012-02-22T01:22:35"/>
    <b v="1"/>
    <x v="374"/>
  </r>
  <r>
    <x v="0"/>
    <s v="IE"/>
    <s v="EUR"/>
    <n v="1439455609"/>
    <d v="2015-08-13T08:46:49"/>
    <n v="1436863609"/>
    <d v="2015-07-14T08:46:49"/>
    <b v="1"/>
    <x v="375"/>
  </r>
  <r>
    <x v="0"/>
    <s v="US"/>
    <s v="USD"/>
    <n v="1474563621"/>
    <d v="2016-09-22T17:00:21"/>
    <n v="1471971621"/>
    <d v="2016-08-23T17:00:21"/>
    <b v="1"/>
    <x v="376"/>
  </r>
  <r>
    <x v="0"/>
    <s v="US"/>
    <s v="USD"/>
    <n v="1400108640"/>
    <d v="2014-05-14T23:04:00"/>
    <n v="1396923624"/>
    <d v="2014-04-08T02:20:24"/>
    <b v="1"/>
    <x v="259"/>
  </r>
  <r>
    <x v="0"/>
    <s v="US"/>
    <s v="USD"/>
    <n v="1411522897"/>
    <d v="2014-09-24T01:41:37"/>
    <n v="1407634897"/>
    <d v="2014-08-10T01:41:37"/>
    <b v="1"/>
    <x v="195"/>
  </r>
  <r>
    <x v="0"/>
    <s v="US"/>
    <s v="USD"/>
    <n v="1465652372"/>
    <d v="2016-06-11T13:39:32"/>
    <n v="1463060372"/>
    <d v="2016-05-12T13:39:32"/>
    <b v="1"/>
    <x v="166"/>
  </r>
  <r>
    <x v="0"/>
    <s v="US"/>
    <s v="USD"/>
    <n v="1434017153"/>
    <d v="2015-06-11T10:05:53"/>
    <n v="1431425153"/>
    <d v="2015-05-12T10:05:53"/>
    <b v="1"/>
    <x v="377"/>
  </r>
  <r>
    <x v="0"/>
    <s v="US"/>
    <s v="USD"/>
    <n v="1344826800"/>
    <d v="2012-08-13T03:00:00"/>
    <n v="1341875544"/>
    <d v="2012-07-09T23:12:24"/>
    <b v="1"/>
    <x v="217"/>
  </r>
  <r>
    <x v="0"/>
    <s v="DE"/>
    <s v="EUR"/>
    <n v="1433996746"/>
    <d v="2015-06-11T04:25:46"/>
    <n v="1431404746"/>
    <d v="2015-05-12T04:25:46"/>
    <b v="1"/>
    <x v="378"/>
  </r>
  <r>
    <x v="0"/>
    <s v="US"/>
    <s v="USD"/>
    <n v="1398052740"/>
    <d v="2014-04-21T03:59:00"/>
    <n v="1394127585"/>
    <d v="2014-03-06T17:39:45"/>
    <b v="1"/>
    <x v="379"/>
  </r>
  <r>
    <x v="0"/>
    <s v="US"/>
    <s v="USD"/>
    <n v="1427740319"/>
    <d v="2015-03-30T18:31:59"/>
    <n v="1423855919"/>
    <d v="2015-02-13T19:31:59"/>
    <b v="1"/>
    <x v="380"/>
  </r>
  <r>
    <x v="0"/>
    <s v="US"/>
    <s v="USD"/>
    <n v="1268690100"/>
    <d v="2010-03-15T21:55:00"/>
    <n v="1265493806"/>
    <d v="2010-02-06T22:03:26"/>
    <b v="1"/>
    <x v="1"/>
  </r>
  <r>
    <x v="0"/>
    <s v="US"/>
    <s v="USD"/>
    <n v="1409099481"/>
    <d v="2014-08-27T00:31:21"/>
    <n v="1406507481"/>
    <d v="2014-07-28T00:31:21"/>
    <b v="1"/>
    <x v="225"/>
  </r>
  <r>
    <x v="0"/>
    <s v="GB"/>
    <s v="GBP"/>
    <n v="1354233296"/>
    <d v="2012-11-29T23:54:56"/>
    <n v="1351641296"/>
    <d v="2012-10-30T23:54:56"/>
    <b v="1"/>
    <x v="381"/>
  </r>
  <r>
    <x v="0"/>
    <s v="NL"/>
    <s v="EUR"/>
    <n v="1420765200"/>
    <d v="2015-01-09T01:00:00"/>
    <n v="1417506853"/>
    <d v="2014-12-02T07:54:13"/>
    <b v="1"/>
    <x v="278"/>
  </r>
  <r>
    <x v="0"/>
    <s v="US"/>
    <s v="USD"/>
    <n v="1481778000"/>
    <d v="2016-12-15T05:00:00"/>
    <n v="1479216874"/>
    <d v="2016-11-15T13:34:34"/>
    <b v="1"/>
    <x v="382"/>
  </r>
  <r>
    <x v="0"/>
    <s v="US"/>
    <s v="USD"/>
    <n v="1398477518"/>
    <d v="2014-04-26T01:58:38"/>
    <n v="1395885518"/>
    <d v="2014-03-27T01:58:38"/>
    <b v="1"/>
    <x v="150"/>
  </r>
  <r>
    <x v="0"/>
    <s v="US"/>
    <s v="USD"/>
    <n v="1430981880"/>
    <d v="2015-05-07T06:58:00"/>
    <n v="1426216033"/>
    <d v="2015-03-13T03:07:13"/>
    <b v="1"/>
    <x v="278"/>
  </r>
  <r>
    <x v="0"/>
    <s v="US"/>
    <s v="USD"/>
    <n v="1450486800"/>
    <d v="2015-12-19T01:00:00"/>
    <n v="1446562807"/>
    <d v="2015-11-03T15:00:07"/>
    <b v="1"/>
    <x v="383"/>
  </r>
  <r>
    <x v="0"/>
    <s v="US"/>
    <s v="USD"/>
    <n v="1399668319"/>
    <d v="2014-05-09T20:45:19"/>
    <n v="1397076319"/>
    <d v="2014-04-09T20:45:19"/>
    <b v="1"/>
    <x v="384"/>
  </r>
  <r>
    <x v="0"/>
    <s v="US"/>
    <s v="USD"/>
    <n v="1388383353"/>
    <d v="2013-12-30T06:02:33"/>
    <n v="1383195753"/>
    <d v="2013-10-31T05:02:33"/>
    <b v="1"/>
    <x v="385"/>
  </r>
  <r>
    <x v="0"/>
    <s v="GB"/>
    <s v="GBP"/>
    <n v="1372701600"/>
    <d v="2013-07-01T18:00:00"/>
    <n v="1369895421"/>
    <d v="2013-05-30T06:30:21"/>
    <b v="1"/>
    <x v="386"/>
  </r>
  <r>
    <x v="0"/>
    <s v="US"/>
    <s v="USD"/>
    <n v="1480568340"/>
    <d v="2016-12-01T04:59:00"/>
    <n v="1477996325"/>
    <d v="2016-11-01T10:32:05"/>
    <b v="1"/>
    <x v="169"/>
  </r>
  <r>
    <x v="0"/>
    <s v="US"/>
    <s v="USD"/>
    <n v="1384557303"/>
    <d v="2013-11-15T23:15:03"/>
    <n v="1383257703"/>
    <d v="2013-10-31T22:15:03"/>
    <b v="1"/>
    <x v="197"/>
  </r>
  <r>
    <x v="0"/>
    <s v="US"/>
    <s v="USD"/>
    <n v="1478785027"/>
    <d v="2016-11-10T13:37:07"/>
    <n v="1476189427"/>
    <d v="2016-10-11T12:37:07"/>
    <b v="0"/>
    <x v="148"/>
  </r>
  <r>
    <x v="0"/>
    <s v="US"/>
    <s v="USD"/>
    <n v="1453481974"/>
    <d v="2016-01-22T16:59:34"/>
    <n v="1448297974"/>
    <d v="2015-11-23T16:59:34"/>
    <b v="0"/>
    <x v="205"/>
  </r>
  <r>
    <x v="0"/>
    <s v="US"/>
    <s v="USD"/>
    <n v="1481432340"/>
    <d v="2016-12-11T04:59:00"/>
    <n v="1476764077"/>
    <d v="2016-10-18T04:14:37"/>
    <b v="0"/>
    <x v="189"/>
  </r>
  <r>
    <x v="0"/>
    <s v="US"/>
    <s v="USD"/>
    <n v="1434212714"/>
    <d v="2015-06-13T16:25:14"/>
    <n v="1431620714"/>
    <d v="2015-05-14T16:25:14"/>
    <b v="0"/>
    <x v="387"/>
  </r>
  <r>
    <x v="0"/>
    <s v="US"/>
    <s v="USD"/>
    <n v="1341799647"/>
    <d v="2012-07-09T02:07:27"/>
    <n v="1339207647"/>
    <d v="2012-06-09T02:07:27"/>
    <b v="0"/>
    <x v="40"/>
  </r>
  <r>
    <x v="0"/>
    <s v="US"/>
    <s v="USD"/>
    <n v="1369282044"/>
    <d v="2013-05-23T04:07:24"/>
    <n v="1366690044"/>
    <d v="2013-04-23T04:07:24"/>
    <b v="0"/>
    <x v="37"/>
  </r>
  <r>
    <x v="0"/>
    <s v="AU"/>
    <s v="AUD"/>
    <n v="1429228800"/>
    <d v="2015-04-17T00:00:00"/>
    <n v="1426714870"/>
    <d v="2015-03-18T21:41:10"/>
    <b v="0"/>
    <x v="388"/>
  </r>
  <r>
    <x v="0"/>
    <s v="US"/>
    <s v="USD"/>
    <n v="1369323491"/>
    <d v="2013-05-23T15:38:11"/>
    <n v="1366731491"/>
    <d v="2013-04-23T15:38:11"/>
    <b v="0"/>
    <x v="389"/>
  </r>
  <r>
    <x v="0"/>
    <s v="GB"/>
    <s v="GBP"/>
    <n v="1386025140"/>
    <d v="2013-12-02T22:59:00"/>
    <n v="1382963963"/>
    <d v="2013-10-28T12:39:23"/>
    <b v="0"/>
    <x v="390"/>
  </r>
  <r>
    <x v="0"/>
    <s v="US"/>
    <s v="USD"/>
    <n v="1433036578"/>
    <d v="2015-05-31T01:42:58"/>
    <n v="1429580578"/>
    <d v="2015-04-21T01:42:58"/>
    <b v="0"/>
    <x v="203"/>
  </r>
  <r>
    <x v="0"/>
    <s v="US"/>
    <s v="USD"/>
    <n v="1388017937"/>
    <d v="2013-12-26T00:32:17"/>
    <n v="1385425937"/>
    <d v="2013-11-26T00:32:17"/>
    <b v="0"/>
    <x v="391"/>
  </r>
  <r>
    <x v="0"/>
    <s v="US"/>
    <s v="USD"/>
    <n v="1455933653"/>
    <d v="2016-02-20T02:00:53"/>
    <n v="1452045653"/>
    <d v="2016-01-06T02:00:53"/>
    <b v="0"/>
    <x v="392"/>
  </r>
  <r>
    <x v="0"/>
    <s v="US"/>
    <s v="USD"/>
    <n v="1448466551"/>
    <d v="2015-11-25T15:49:11"/>
    <n v="1445870951"/>
    <d v="2015-10-26T14:49:11"/>
    <b v="0"/>
    <x v="212"/>
  </r>
  <r>
    <x v="0"/>
    <s v="GB"/>
    <s v="GBP"/>
    <n v="1399033810"/>
    <d v="2014-05-02T12:30:10"/>
    <n v="1396441810"/>
    <d v="2014-04-02T12:30:10"/>
    <b v="0"/>
    <x v="393"/>
  </r>
  <r>
    <x v="0"/>
    <s v="US"/>
    <s v="USD"/>
    <n v="1417579200"/>
    <d v="2014-12-03T04:00:00"/>
    <n v="1415031043"/>
    <d v="2014-11-03T16:10:43"/>
    <b v="0"/>
    <x v="21"/>
  </r>
  <r>
    <x v="0"/>
    <s v="US"/>
    <s v="USD"/>
    <n v="1366222542"/>
    <d v="2013-04-17T18:15:42"/>
    <n v="1363630542"/>
    <d v="2013-03-18T18:15:42"/>
    <b v="0"/>
    <x v="394"/>
  </r>
  <r>
    <x v="0"/>
    <s v="GB"/>
    <s v="GBP"/>
    <n v="1456487532"/>
    <d v="2016-02-26T11:52:12"/>
    <n v="1453895532"/>
    <d v="2016-01-27T11:52:12"/>
    <b v="0"/>
    <x v="395"/>
  </r>
  <r>
    <x v="0"/>
    <s v="GB"/>
    <s v="GBP"/>
    <n v="1425326400"/>
    <d v="2015-03-02T20:00:00"/>
    <n v="1421916830"/>
    <d v="2015-01-22T08:53:50"/>
    <b v="0"/>
    <x v="396"/>
  </r>
  <r>
    <x v="0"/>
    <s v="US"/>
    <s v="USD"/>
    <n v="1454277540"/>
    <d v="2016-01-31T21:59:00"/>
    <n v="1450880854"/>
    <d v="2015-12-23T14:27:34"/>
    <b v="0"/>
    <x v="269"/>
  </r>
  <r>
    <x v="0"/>
    <s v="US"/>
    <s v="USD"/>
    <n v="1406129150"/>
    <d v="2014-07-23T15:25:50"/>
    <n v="1400945150"/>
    <d v="2014-05-24T15:25:50"/>
    <b v="0"/>
    <x v="397"/>
  </r>
  <r>
    <x v="0"/>
    <s v="US"/>
    <s v="USD"/>
    <n v="1483208454"/>
    <d v="2016-12-31T18:20:54"/>
    <n v="1480616454"/>
    <d v="2016-12-01T18:20:54"/>
    <b v="0"/>
    <x v="2"/>
  </r>
  <r>
    <x v="0"/>
    <s v="DK"/>
    <s v="DKK"/>
    <n v="1458807098"/>
    <d v="2016-03-24T08:11:38"/>
    <n v="1456218698"/>
    <d v="2016-02-23T09:11:38"/>
    <b v="0"/>
    <x v="398"/>
  </r>
  <r>
    <x v="0"/>
    <s v="DE"/>
    <s v="EUR"/>
    <n v="1463333701"/>
    <d v="2016-05-15T17:35:01"/>
    <n v="1460482501"/>
    <d v="2016-04-12T17:35:01"/>
    <b v="0"/>
    <x v="72"/>
  </r>
  <r>
    <x v="0"/>
    <s v="US"/>
    <s v="USD"/>
    <n v="1370001600"/>
    <d v="2013-05-31T12:00:00"/>
    <n v="1366879523"/>
    <d v="2013-04-25T08:45:23"/>
    <b v="0"/>
    <x v="399"/>
  </r>
  <r>
    <x v="0"/>
    <s v="GB"/>
    <s v="GBP"/>
    <n v="1387958429"/>
    <d v="2013-12-25T08:00:29"/>
    <n v="1385366429"/>
    <d v="2013-11-25T08:00:29"/>
    <b v="0"/>
    <x v="400"/>
  </r>
  <r>
    <x v="0"/>
    <s v="US"/>
    <s v="USD"/>
    <n v="1408818683"/>
    <d v="2014-08-23T18:31:23"/>
    <n v="1406226683"/>
    <d v="2014-07-24T18:31:23"/>
    <b v="0"/>
    <x v="71"/>
  </r>
  <r>
    <x v="0"/>
    <s v="GB"/>
    <s v="GBP"/>
    <n v="1432499376"/>
    <d v="2015-05-24T20:29:36"/>
    <n v="1429648176"/>
    <d v="2015-04-21T20:29:36"/>
    <b v="0"/>
    <x v="73"/>
  </r>
  <r>
    <x v="0"/>
    <s v="US"/>
    <s v="USD"/>
    <n v="1476994315"/>
    <d v="2016-10-20T20:11:55"/>
    <n v="1474402315"/>
    <d v="2016-09-20T20:11:55"/>
    <b v="0"/>
    <x v="88"/>
  </r>
  <r>
    <x v="0"/>
    <s v="US"/>
    <s v="USD"/>
    <n v="1451776791"/>
    <d v="2016-01-02T23:19:51"/>
    <n v="1449098391"/>
    <d v="2015-12-02T23:19:51"/>
    <b v="0"/>
    <x v="40"/>
  </r>
  <r>
    <x v="0"/>
    <s v="DE"/>
    <s v="EUR"/>
    <n v="1467128723"/>
    <d v="2016-06-28T15:45:23"/>
    <n v="1464536723"/>
    <d v="2016-05-29T15:45:23"/>
    <b v="0"/>
    <x v="401"/>
  </r>
  <r>
    <x v="0"/>
    <s v="US"/>
    <s v="USD"/>
    <n v="1475390484"/>
    <d v="2016-10-02T06:41:24"/>
    <n v="1471502484"/>
    <d v="2016-08-18T06:41:24"/>
    <b v="0"/>
    <x v="402"/>
  </r>
  <r>
    <x v="0"/>
    <s v="US"/>
    <s v="USD"/>
    <n v="1462629432"/>
    <d v="2016-05-07T13:57:12"/>
    <n v="1460037432"/>
    <d v="2016-04-07T13:57:12"/>
    <b v="0"/>
    <x v="403"/>
  </r>
  <r>
    <x v="0"/>
    <s v="US"/>
    <s v="USD"/>
    <n v="1431100918"/>
    <d v="2015-05-08T16:01:58"/>
    <n v="1427212918"/>
    <d v="2015-03-24T16:01:58"/>
    <b v="0"/>
    <x v="404"/>
  </r>
  <r>
    <x v="0"/>
    <s v="US"/>
    <s v="USD"/>
    <n v="1462564182"/>
    <d v="2016-05-06T19:49:42"/>
    <n v="1459972182"/>
    <d v="2016-04-06T19:49:42"/>
    <b v="0"/>
    <x v="83"/>
  </r>
  <r>
    <x v="0"/>
    <s v="US"/>
    <s v="USD"/>
    <n v="1374769288"/>
    <d v="2013-07-25T16:21:28"/>
    <n v="1372177288"/>
    <d v="2013-06-25T16:21:28"/>
    <b v="0"/>
    <x v="405"/>
  </r>
  <r>
    <x v="0"/>
    <s v="GB"/>
    <s v="GBP"/>
    <n v="1406149689"/>
    <d v="2014-07-23T21:08:09"/>
    <n v="1402693689"/>
    <d v="2014-06-13T21:08:09"/>
    <b v="0"/>
    <x v="406"/>
  </r>
  <r>
    <x v="0"/>
    <s v="US"/>
    <s v="USD"/>
    <n v="1433538000"/>
    <d v="2015-06-05T21:00:00"/>
    <n v="1428541276"/>
    <d v="2015-04-09T01:01:16"/>
    <b v="0"/>
    <x v="101"/>
  </r>
  <r>
    <x v="0"/>
    <s v="ES"/>
    <s v="EUR"/>
    <n v="1482085857"/>
    <d v="2016-12-18T18:30:57"/>
    <n v="1479493857"/>
    <d v="2016-11-18T18:30:57"/>
    <b v="0"/>
    <x v="53"/>
  </r>
  <r>
    <x v="0"/>
    <s v="GB"/>
    <s v="GBP"/>
    <n v="1435258800"/>
    <d v="2015-06-25T19:00:00"/>
    <n v="1432659793"/>
    <d v="2015-05-26T17:03:13"/>
    <b v="0"/>
    <x v="407"/>
  </r>
  <r>
    <x v="0"/>
    <s v="US"/>
    <s v="USD"/>
    <n v="1447286300"/>
    <d v="2015-11-11T23:58:20"/>
    <n v="1444690700"/>
    <d v="2015-10-12T22:58:20"/>
    <b v="0"/>
    <x v="133"/>
  </r>
  <r>
    <x v="0"/>
    <s v="US"/>
    <s v="USD"/>
    <n v="1337144340"/>
    <d v="2012-05-16T04:59:00"/>
    <n v="1333597555"/>
    <d v="2012-04-05T03:45:55"/>
    <b v="0"/>
    <x v="165"/>
  </r>
  <r>
    <x v="0"/>
    <s v="US"/>
    <s v="USD"/>
    <n v="1322106796"/>
    <d v="2011-11-24T03:53:16"/>
    <n v="1316919196"/>
    <d v="2011-09-25T02:53:16"/>
    <b v="0"/>
    <x v="44"/>
  </r>
  <r>
    <x v="0"/>
    <s v="US"/>
    <s v="USD"/>
    <n v="1338830395"/>
    <d v="2012-06-04T17:19:55"/>
    <n v="1336238395"/>
    <d v="2012-05-05T17:19:55"/>
    <b v="0"/>
    <x v="20"/>
  </r>
  <r>
    <x v="0"/>
    <s v="US"/>
    <s v="USD"/>
    <n v="1399186740"/>
    <d v="2014-05-04T06:59:00"/>
    <n v="1396468782"/>
    <d v="2014-04-02T19:59:42"/>
    <b v="0"/>
    <x v="67"/>
  </r>
  <r>
    <x v="0"/>
    <s v="US"/>
    <s v="USD"/>
    <n v="1342382587"/>
    <d v="2012-07-15T20:03:07"/>
    <n v="1339790587"/>
    <d v="2012-06-15T20:03:07"/>
    <b v="0"/>
    <x v="183"/>
  </r>
  <r>
    <x v="0"/>
    <s v="US"/>
    <s v="USD"/>
    <n v="1323838740"/>
    <d v="2011-12-14T04:59:00"/>
    <n v="1321200332"/>
    <d v="2011-11-13T16:05:32"/>
    <b v="0"/>
    <x v="2"/>
  </r>
  <r>
    <x v="0"/>
    <s v="US"/>
    <s v="USD"/>
    <n v="1315457658"/>
    <d v="2011-09-08T04:54:18"/>
    <n v="1312865658"/>
    <d v="2011-08-09T04:54:18"/>
    <b v="0"/>
    <x v="20"/>
  </r>
  <r>
    <x v="0"/>
    <s v="US"/>
    <s v="USD"/>
    <n v="1284177540"/>
    <d v="2010-09-11T03:59:00"/>
    <n v="1281028152"/>
    <d v="2010-08-05T17:09:12"/>
    <b v="0"/>
    <x v="11"/>
  </r>
  <r>
    <x v="0"/>
    <s v="US"/>
    <s v="USD"/>
    <n v="1375408194"/>
    <d v="2013-08-02T01:49:54"/>
    <n v="1372384194"/>
    <d v="2013-06-28T01:49:54"/>
    <b v="0"/>
    <x v="95"/>
  </r>
  <r>
    <x v="0"/>
    <s v="US"/>
    <s v="USD"/>
    <n v="1361696955"/>
    <d v="2013-02-24T09:09:15"/>
    <n v="1359104955"/>
    <d v="2013-01-25T09:09:15"/>
    <b v="0"/>
    <x v="322"/>
  </r>
  <r>
    <x v="0"/>
    <s v="US"/>
    <s v="USD"/>
    <n v="1299009600"/>
    <d v="2011-03-01T20:00:00"/>
    <n v="1294818278"/>
    <d v="2011-01-12T07:44:38"/>
    <b v="0"/>
    <x v="336"/>
  </r>
  <r>
    <x v="0"/>
    <s v="US"/>
    <s v="USD"/>
    <n v="1318006732"/>
    <d v="2011-10-07T16:58:52"/>
    <n v="1312822732"/>
    <d v="2011-08-08T16:58:52"/>
    <b v="0"/>
    <x v="165"/>
  </r>
  <r>
    <x v="0"/>
    <s v="US"/>
    <s v="USD"/>
    <n v="1356211832"/>
    <d v="2012-12-22T21:30:32"/>
    <n v="1351024232"/>
    <d v="2012-10-23T20:30:32"/>
    <b v="0"/>
    <x v="23"/>
  </r>
  <r>
    <x v="0"/>
    <s v="US"/>
    <s v="USD"/>
    <n v="1330916400"/>
    <d v="2012-03-05T03:00:00"/>
    <n v="1327969730"/>
    <d v="2012-01-31T00:28:50"/>
    <b v="0"/>
    <x v="250"/>
  </r>
  <r>
    <x v="0"/>
    <s v="US"/>
    <s v="USD"/>
    <n v="1317576973"/>
    <d v="2011-10-02T17:36:13"/>
    <n v="1312392973"/>
    <d v="2011-08-03T17:36:13"/>
    <b v="0"/>
    <x v="19"/>
  </r>
  <r>
    <x v="0"/>
    <s v="US"/>
    <s v="USD"/>
    <n v="1351223940"/>
    <d v="2012-10-26T03:59:00"/>
    <n v="1349892735"/>
    <d v="2012-10-10T18:12:15"/>
    <b v="0"/>
    <x v="25"/>
  </r>
  <r>
    <x v="0"/>
    <s v="US"/>
    <s v="USD"/>
    <n v="1322751735"/>
    <d v="2011-12-01T15:02:15"/>
    <n v="1317564135"/>
    <d v="2011-10-02T14:02:15"/>
    <b v="0"/>
    <x v="44"/>
  </r>
  <r>
    <x v="0"/>
    <s v="US"/>
    <s v="USD"/>
    <n v="1331174635"/>
    <d v="2012-03-08T02:43:55"/>
    <n v="1328582635"/>
    <d v="2012-02-07T02:43:55"/>
    <b v="0"/>
    <x v="58"/>
  </r>
  <r>
    <x v="0"/>
    <s v="US"/>
    <s v="USD"/>
    <n v="1435808400"/>
    <d v="2015-07-02T03:40:00"/>
    <n v="1434650084"/>
    <d v="2015-06-18T17:54:44"/>
    <b v="0"/>
    <x v="287"/>
  </r>
  <r>
    <x v="0"/>
    <s v="US"/>
    <s v="USD"/>
    <n v="1341028740"/>
    <d v="2012-06-30T03:59:00"/>
    <n v="1339704141"/>
    <d v="2012-06-14T20:02:21"/>
    <b v="0"/>
    <x v="74"/>
  </r>
  <r>
    <x v="0"/>
    <s v="US"/>
    <s v="USD"/>
    <n v="1329104114"/>
    <d v="2012-02-13T03:35:14"/>
    <n v="1323920114"/>
    <d v="2011-12-15T03:35:14"/>
    <b v="0"/>
    <x v="34"/>
  </r>
  <r>
    <x v="0"/>
    <s v="US"/>
    <s v="USD"/>
    <n v="1304628648"/>
    <d v="2011-05-05T20:50:48"/>
    <n v="1302036648"/>
    <d v="2011-04-05T20:50:48"/>
    <b v="0"/>
    <x v="44"/>
  </r>
  <r>
    <x v="0"/>
    <s v="US"/>
    <s v="USD"/>
    <n v="1352488027"/>
    <d v="2012-11-09T19:07:07"/>
    <n v="1349892427"/>
    <d v="2012-10-10T18:07:07"/>
    <b v="0"/>
    <x v="248"/>
  </r>
  <r>
    <x v="0"/>
    <s v="US"/>
    <s v="USD"/>
    <n v="1369958400"/>
    <d v="2013-05-31T00:00:00"/>
    <n v="1367286434"/>
    <d v="2013-04-30T01:47:14"/>
    <b v="0"/>
    <x v="77"/>
  </r>
  <r>
    <x v="0"/>
    <s v="US"/>
    <s v="USD"/>
    <n v="1416542400"/>
    <d v="2014-11-21T04:00:00"/>
    <n v="1415472953"/>
    <d v="2014-11-08T18:55:53"/>
    <b v="0"/>
    <x v="221"/>
  </r>
  <r>
    <x v="0"/>
    <s v="US"/>
    <s v="USD"/>
    <n v="1359176974"/>
    <d v="2013-01-26T05:09:34"/>
    <n v="1356584974"/>
    <d v="2012-12-27T05:09:34"/>
    <b v="0"/>
    <x v="34"/>
  </r>
  <r>
    <x v="0"/>
    <s v="US"/>
    <s v="USD"/>
    <n v="1415815393"/>
    <d v="2014-11-12T18:03:13"/>
    <n v="1413997393"/>
    <d v="2014-10-22T17:03:13"/>
    <b v="0"/>
    <x v="6"/>
  </r>
  <r>
    <x v="0"/>
    <s v="US"/>
    <s v="USD"/>
    <n v="1347249300"/>
    <d v="2012-09-10T03:55:00"/>
    <n v="1344917580"/>
    <d v="2012-08-14T04:13:00"/>
    <b v="0"/>
    <x v="277"/>
  </r>
  <r>
    <x v="0"/>
    <s v="US"/>
    <s v="USD"/>
    <n v="1436115617"/>
    <d v="2015-07-05T17:00:17"/>
    <n v="1433523617"/>
    <d v="2015-06-05T17:00:17"/>
    <b v="0"/>
    <x v="244"/>
  </r>
  <r>
    <x v="0"/>
    <s v="US"/>
    <s v="USD"/>
    <n v="1401253140"/>
    <d v="2014-05-28T04:59:00"/>
    <n v="1398873969"/>
    <d v="2014-04-30T16:06:09"/>
    <b v="0"/>
    <x v="44"/>
  </r>
  <r>
    <x v="0"/>
    <s v="US"/>
    <s v="USD"/>
    <n v="1313370000"/>
    <d v="2011-08-15T01:00:00"/>
    <n v="1307594625"/>
    <d v="2011-06-09T04:43:45"/>
    <b v="0"/>
    <x v="70"/>
  </r>
  <r>
    <x v="0"/>
    <s v="US"/>
    <s v="USD"/>
    <n v="1366064193"/>
    <d v="2013-04-15T22:16:33"/>
    <n v="1364854593"/>
    <d v="2013-04-01T22:16:33"/>
    <b v="0"/>
    <x v="202"/>
  </r>
  <r>
    <x v="0"/>
    <s v="US"/>
    <s v="USD"/>
    <n v="1411505176"/>
    <d v="2014-09-23T20:46:16"/>
    <n v="1408481176"/>
    <d v="2014-08-19T20:46:16"/>
    <b v="0"/>
    <x v="329"/>
  </r>
  <r>
    <x v="0"/>
    <s v="US"/>
    <s v="USD"/>
    <n v="1291870740"/>
    <d v="2010-12-09T04:59:00"/>
    <n v="1286480070"/>
    <d v="2010-10-07T19:34:30"/>
    <b v="0"/>
    <x v="206"/>
  </r>
  <r>
    <x v="0"/>
    <s v="US"/>
    <s v="USD"/>
    <n v="1298167001"/>
    <d v="2011-02-20T01:56:41"/>
    <n v="1295575001"/>
    <d v="2011-01-21T01:56:41"/>
    <b v="0"/>
    <x v="17"/>
  </r>
  <r>
    <x v="0"/>
    <s v="US"/>
    <s v="USD"/>
    <n v="1349203203"/>
    <d v="2012-10-02T18:40:03"/>
    <n v="1345056003"/>
    <d v="2012-08-15T18:40:03"/>
    <b v="0"/>
    <x v="297"/>
  </r>
  <r>
    <x v="0"/>
    <s v="US"/>
    <s v="USD"/>
    <n v="1445921940"/>
    <d v="2015-10-27T04:59:00"/>
    <n v="1444699549"/>
    <d v="2015-10-13T01:25:49"/>
    <b v="0"/>
    <x v="2"/>
  </r>
  <r>
    <x v="0"/>
    <s v="US"/>
    <s v="USD"/>
    <n v="1311538136"/>
    <d v="2011-07-24T20:08:56"/>
    <n v="1308946136"/>
    <d v="2011-06-24T20:08:56"/>
    <b v="0"/>
    <x v="57"/>
  </r>
  <r>
    <x v="0"/>
    <s v="US"/>
    <s v="USD"/>
    <n v="1345086445"/>
    <d v="2012-08-16T03:07:25"/>
    <n v="1342494445"/>
    <d v="2012-07-17T03:07:25"/>
    <b v="0"/>
    <x v="19"/>
  </r>
  <r>
    <x v="0"/>
    <s v="US"/>
    <s v="USD"/>
    <n v="1388617736"/>
    <d v="2014-01-01T23:08:56"/>
    <n v="1384384136"/>
    <d v="2013-11-13T23:08:56"/>
    <b v="0"/>
    <x v="50"/>
  </r>
  <r>
    <x v="2"/>
    <s v="CH"/>
    <s v="CHF"/>
    <n v="1484156948"/>
    <d v="2017-01-11T17:49:08"/>
    <n v="1481564948"/>
    <d v="2016-12-12T17:49:08"/>
    <b v="0"/>
    <x v="73"/>
  </r>
  <r>
    <x v="2"/>
    <s v="MX"/>
    <s v="MXN"/>
    <n v="1483773169"/>
    <d v="2017-01-07T07:12:49"/>
    <n v="1481181169"/>
    <d v="2016-12-08T07:12:49"/>
    <b v="0"/>
    <x v="83"/>
  </r>
  <r>
    <x v="2"/>
    <s v="US"/>
    <s v="USD"/>
    <n v="1268636340"/>
    <d v="2010-03-15T06:59:00"/>
    <n v="1263982307"/>
    <d v="2010-01-20T10:11:47"/>
    <b v="0"/>
    <x v="81"/>
  </r>
  <r>
    <x v="2"/>
    <s v="US"/>
    <s v="USD"/>
    <n v="1291093200"/>
    <d v="2010-11-30T05:00:00"/>
    <n v="1286930435"/>
    <d v="2010-10-13T00:40:35"/>
    <b v="0"/>
    <x v="81"/>
  </r>
  <r>
    <x v="2"/>
    <s v="US"/>
    <s v="USD"/>
    <n v="1438734833"/>
    <d v="2015-08-05T00:33:53"/>
    <n v="1436142833"/>
    <d v="2015-07-06T00:33:53"/>
    <b v="0"/>
    <x v="74"/>
  </r>
  <r>
    <x v="2"/>
    <s v="US"/>
    <s v="USD"/>
    <n v="1418080887"/>
    <d v="2014-12-08T23:21:27"/>
    <n v="1415488887"/>
    <d v="2014-11-08T23:21:27"/>
    <b v="0"/>
    <x v="84"/>
  </r>
  <r>
    <x v="2"/>
    <s v="GB"/>
    <s v="GBP"/>
    <n v="1426158463"/>
    <d v="2015-03-12T11:07:43"/>
    <n v="1423570063"/>
    <d v="2015-02-10T12:07:43"/>
    <b v="0"/>
    <x v="163"/>
  </r>
  <r>
    <x v="2"/>
    <s v="CA"/>
    <s v="CAD"/>
    <n v="1411324369"/>
    <d v="2014-09-21T18:32:49"/>
    <n v="1406140369"/>
    <d v="2014-07-23T18:32:49"/>
    <b v="0"/>
    <x v="29"/>
  </r>
  <r>
    <x v="2"/>
    <s v="US"/>
    <s v="USD"/>
    <n v="1457570100"/>
    <d v="2016-03-10T00:35:00"/>
    <n v="1454978100"/>
    <d v="2016-02-09T00:35:00"/>
    <b v="0"/>
    <x v="8"/>
  </r>
  <r>
    <x v="2"/>
    <s v="US"/>
    <s v="USD"/>
    <n v="1408154663"/>
    <d v="2014-08-16T02:04:23"/>
    <n v="1405130663"/>
    <d v="2014-07-12T02:04:23"/>
    <b v="0"/>
    <x v="80"/>
  </r>
  <r>
    <x v="2"/>
    <s v="US"/>
    <s v="USD"/>
    <n v="1436677091"/>
    <d v="2015-07-12T04:58:11"/>
    <n v="1434085091"/>
    <d v="2015-06-12T04:58:11"/>
    <b v="0"/>
    <x v="83"/>
  </r>
  <r>
    <x v="2"/>
    <s v="US"/>
    <s v="USD"/>
    <n v="1391427692"/>
    <d v="2014-02-03T11:41:32"/>
    <n v="1388835692"/>
    <d v="2014-01-04T11:41:32"/>
    <b v="0"/>
    <x v="221"/>
  </r>
  <r>
    <x v="2"/>
    <s v="US"/>
    <s v="USD"/>
    <n v="1303628340"/>
    <d v="2011-04-24T06:59:00"/>
    <n v="1300328399"/>
    <d v="2011-03-17T02:19:59"/>
    <b v="0"/>
    <x v="83"/>
  </r>
  <r>
    <x v="2"/>
    <s v="US"/>
    <s v="USD"/>
    <n v="1367097391"/>
    <d v="2013-04-27T21:16:31"/>
    <n v="1364505391"/>
    <d v="2013-03-28T21:16:31"/>
    <b v="0"/>
    <x v="83"/>
  </r>
  <r>
    <x v="2"/>
    <s v="US"/>
    <s v="USD"/>
    <n v="1349392033"/>
    <d v="2012-10-04T23:07:13"/>
    <n v="1346800033"/>
    <d v="2012-09-04T23:07:13"/>
    <b v="0"/>
    <x v="19"/>
  </r>
  <r>
    <x v="2"/>
    <s v="US"/>
    <s v="USD"/>
    <n v="1382184786"/>
    <d v="2013-10-19T12:13:06"/>
    <n v="1379592786"/>
    <d v="2013-09-19T12:13:06"/>
    <b v="0"/>
    <x v="80"/>
  </r>
  <r>
    <x v="2"/>
    <s v="CA"/>
    <s v="CAD"/>
    <n v="1417804229"/>
    <d v="2014-12-05T18:30:29"/>
    <n v="1415212229"/>
    <d v="2014-11-05T18:30:29"/>
    <b v="0"/>
    <x v="408"/>
  </r>
  <r>
    <x v="2"/>
    <s v="GB"/>
    <s v="GBP"/>
    <n v="1383959939"/>
    <d v="2013-11-09T01:18:59"/>
    <n v="1381364339"/>
    <d v="2013-10-10T00:18:59"/>
    <b v="0"/>
    <x v="8"/>
  </r>
  <r>
    <x v="2"/>
    <s v="US"/>
    <s v="USD"/>
    <n v="1478196008"/>
    <d v="2016-11-03T18:00:08"/>
    <n v="1475604008"/>
    <d v="2016-10-04T18:00:08"/>
    <b v="0"/>
    <x v="66"/>
  </r>
  <r>
    <x v="2"/>
    <s v="US"/>
    <s v="USD"/>
    <n v="1357934424"/>
    <d v="2013-01-11T20:00:24"/>
    <n v="1355342424"/>
    <d v="2012-12-12T20:00:24"/>
    <b v="0"/>
    <x v="202"/>
  </r>
  <r>
    <x v="2"/>
    <s v="US"/>
    <s v="USD"/>
    <n v="1415947159"/>
    <d v="2014-11-14T06:39:19"/>
    <n v="1413351559"/>
    <d v="2014-10-15T05:39:19"/>
    <b v="0"/>
    <x v="78"/>
  </r>
  <r>
    <x v="2"/>
    <s v="DE"/>
    <s v="EUR"/>
    <n v="1451494210"/>
    <d v="2015-12-30T16:50:10"/>
    <n v="1449075010"/>
    <d v="2015-12-02T16:50:10"/>
    <b v="0"/>
    <x v="8"/>
  </r>
  <r>
    <x v="2"/>
    <s v="US"/>
    <s v="USD"/>
    <n v="1279738800"/>
    <d v="2010-07-21T19:00:00"/>
    <n v="1275599812"/>
    <d v="2010-06-03T21:16:52"/>
    <b v="0"/>
    <x v="81"/>
  </r>
  <r>
    <x v="2"/>
    <s v="US"/>
    <s v="USD"/>
    <n v="1379164040"/>
    <d v="2013-09-14T13:07:20"/>
    <n v="1376399240"/>
    <d v="2013-08-13T13:07:20"/>
    <b v="0"/>
    <x v="54"/>
  </r>
  <r>
    <x v="2"/>
    <s v="US"/>
    <s v="USD"/>
    <n v="1385534514"/>
    <d v="2013-11-27T06:41:54"/>
    <n v="1382938914"/>
    <d v="2013-10-28T05:41:54"/>
    <b v="0"/>
    <x v="30"/>
  </r>
  <r>
    <x v="2"/>
    <s v="US"/>
    <s v="USD"/>
    <n v="1455207510"/>
    <d v="2016-02-11T16:18:30"/>
    <n v="1453997910"/>
    <d v="2016-01-28T16:18:30"/>
    <b v="0"/>
    <x v="29"/>
  </r>
  <r>
    <x v="2"/>
    <s v="US"/>
    <s v="USD"/>
    <n v="1416125148"/>
    <d v="2014-11-16T08:05:48"/>
    <n v="1413356748"/>
    <d v="2014-10-15T07:05:48"/>
    <b v="0"/>
    <x v="165"/>
  </r>
  <r>
    <x v="2"/>
    <s v="GB"/>
    <s v="GBP"/>
    <n v="1427992582"/>
    <d v="2015-04-02T16:36:22"/>
    <n v="1425404182"/>
    <d v="2015-03-03T17:36:22"/>
    <b v="0"/>
    <x v="84"/>
  </r>
  <r>
    <x v="2"/>
    <s v="US"/>
    <s v="USD"/>
    <n v="1280534400"/>
    <d v="2010-07-31T00:00:00"/>
    <n v="1277512556"/>
    <d v="2010-06-26T00:35:56"/>
    <b v="0"/>
    <x v="78"/>
  </r>
  <r>
    <x v="2"/>
    <s v="NO"/>
    <s v="NOK"/>
    <n v="1468392599"/>
    <d v="2016-07-13T06:49:59"/>
    <n v="1465800599"/>
    <d v="2016-06-13T06:49:59"/>
    <b v="0"/>
    <x v="80"/>
  </r>
  <r>
    <x v="2"/>
    <s v="US"/>
    <s v="USD"/>
    <n v="1467231614"/>
    <d v="2016-06-29T20:20:14"/>
    <n v="1464639614"/>
    <d v="2016-05-30T20:20:14"/>
    <b v="0"/>
    <x v="79"/>
  </r>
  <r>
    <x v="2"/>
    <s v="US"/>
    <s v="USD"/>
    <n v="1394909909"/>
    <d v="2014-03-15T18:58:29"/>
    <n v="1392321509"/>
    <d v="2014-02-13T19:58:29"/>
    <b v="0"/>
    <x v="80"/>
  </r>
  <r>
    <x v="2"/>
    <s v="US"/>
    <s v="USD"/>
    <n v="1420876740"/>
    <d v="2015-01-10T07:59:00"/>
    <n v="1417470718"/>
    <d v="2014-12-01T21:51:58"/>
    <b v="0"/>
    <x v="80"/>
  </r>
  <r>
    <x v="2"/>
    <s v="US"/>
    <s v="USD"/>
    <n v="1390921827"/>
    <d v="2014-01-28T15:10:27"/>
    <n v="1389193827"/>
    <d v="2014-01-08T15:10:27"/>
    <b v="0"/>
    <x v="84"/>
  </r>
  <r>
    <x v="2"/>
    <s v="GB"/>
    <s v="GBP"/>
    <n v="1459443385"/>
    <d v="2016-03-31T16:56:25"/>
    <n v="1456854985"/>
    <d v="2016-03-01T17:56:25"/>
    <b v="0"/>
    <x v="81"/>
  </r>
  <r>
    <x v="2"/>
    <s v="US"/>
    <s v="USD"/>
    <n v="1379363406"/>
    <d v="2013-09-16T20:30:06"/>
    <n v="1375475406"/>
    <d v="2013-08-02T20:30:06"/>
    <b v="0"/>
    <x v="183"/>
  </r>
  <r>
    <x v="2"/>
    <s v="US"/>
    <s v="USD"/>
    <n v="1482479940"/>
    <d v="2016-12-23T07:59:00"/>
    <n v="1479684783"/>
    <d v="2016-11-20T23:33:03"/>
    <b v="0"/>
    <x v="7"/>
  </r>
  <r>
    <x v="2"/>
    <s v="US"/>
    <s v="USD"/>
    <n v="1360009774"/>
    <d v="2013-02-04T20:29:34"/>
    <n v="1356121774"/>
    <d v="2012-12-21T20:29:34"/>
    <b v="0"/>
    <x v="409"/>
  </r>
  <r>
    <x v="2"/>
    <s v="US"/>
    <s v="USD"/>
    <n v="1310837574"/>
    <d v="2011-07-16T17:32:54"/>
    <n v="1308245574"/>
    <d v="2011-06-16T17:32:54"/>
    <b v="0"/>
    <x v="84"/>
  </r>
  <r>
    <x v="2"/>
    <s v="US"/>
    <s v="USD"/>
    <n v="1337447105"/>
    <d v="2012-05-19T17:05:05"/>
    <n v="1334855105"/>
    <d v="2012-04-19T17:05:05"/>
    <b v="0"/>
    <x v="38"/>
  </r>
  <r>
    <x v="0"/>
    <s v="US"/>
    <s v="USD"/>
    <n v="1443040059"/>
    <d v="2015-09-23T20:27:39"/>
    <n v="1440448059"/>
    <d v="2015-08-24T20:27:39"/>
    <b v="0"/>
    <x v="62"/>
  </r>
  <r>
    <x v="0"/>
    <s v="US"/>
    <s v="USD"/>
    <n v="1406226191"/>
    <d v="2014-07-24T18:23:11"/>
    <n v="1403547791"/>
    <d v="2014-06-23T18:23:11"/>
    <b v="0"/>
    <x v="6"/>
  </r>
  <r>
    <x v="0"/>
    <s v="US"/>
    <s v="USD"/>
    <n v="1433735400"/>
    <d v="2015-06-08T03:50:00"/>
    <n v="1429306520"/>
    <d v="2015-04-17T21:35:20"/>
    <b v="0"/>
    <x v="34"/>
  </r>
  <r>
    <x v="0"/>
    <s v="US"/>
    <s v="USD"/>
    <n v="1466827140"/>
    <d v="2016-06-25T03:59:00"/>
    <n v="1464196414"/>
    <d v="2016-05-25T17:13:34"/>
    <b v="0"/>
    <x v="183"/>
  </r>
  <r>
    <x v="0"/>
    <s v="FR"/>
    <s v="EUR"/>
    <n v="1460127635"/>
    <d v="2016-04-08T15:00:35"/>
    <n v="1457539235"/>
    <d v="2016-03-09T16:00:35"/>
    <b v="0"/>
    <x v="27"/>
  </r>
  <r>
    <x v="0"/>
    <s v="US"/>
    <s v="USD"/>
    <n v="1417813618"/>
    <d v="2014-12-05T21:06:58"/>
    <n v="1413922018"/>
    <d v="2014-10-21T20:06:58"/>
    <b v="0"/>
    <x v="58"/>
  </r>
  <r>
    <x v="0"/>
    <s v="US"/>
    <s v="USD"/>
    <n v="1347672937"/>
    <d v="2012-09-15T01:35:37"/>
    <n v="1346463337"/>
    <d v="2012-09-01T01:35:37"/>
    <b v="0"/>
    <x v="22"/>
  </r>
  <r>
    <x v="0"/>
    <s v="US"/>
    <s v="USD"/>
    <n v="1486702800"/>
    <d v="2017-02-10T05:00:00"/>
    <n v="1484058261"/>
    <d v="2017-01-10T14:24:21"/>
    <b v="0"/>
    <x v="158"/>
  </r>
  <r>
    <x v="0"/>
    <s v="US"/>
    <s v="USD"/>
    <n v="1488473351"/>
    <d v="2017-03-02T16:49:11"/>
    <n v="1488214151"/>
    <d v="2017-02-27T16:49:11"/>
    <b v="0"/>
    <x v="63"/>
  </r>
  <r>
    <x v="0"/>
    <s v="US"/>
    <s v="USD"/>
    <n v="1440266422"/>
    <d v="2015-08-22T18:00:22"/>
    <n v="1436810422"/>
    <d v="2015-07-13T18:00:22"/>
    <b v="0"/>
    <x v="10"/>
  </r>
  <r>
    <x v="0"/>
    <s v="US"/>
    <s v="USD"/>
    <n v="1434949200"/>
    <d v="2015-06-22T05:00:00"/>
    <n v="1431903495"/>
    <d v="2015-05-17T22:58:15"/>
    <b v="0"/>
    <x v="5"/>
  </r>
  <r>
    <x v="0"/>
    <s v="US"/>
    <s v="USD"/>
    <n v="1429365320"/>
    <d v="2015-04-18T13:55:20"/>
    <n v="1426773320"/>
    <d v="2015-03-19T13:55:20"/>
    <b v="0"/>
    <x v="62"/>
  </r>
  <r>
    <x v="0"/>
    <s v="US"/>
    <s v="USD"/>
    <n v="1378785540"/>
    <d v="2013-09-10T03:59:00"/>
    <n v="1376066243"/>
    <d v="2013-08-09T16:37:23"/>
    <b v="0"/>
    <x v="240"/>
  </r>
  <r>
    <x v="0"/>
    <s v="GB"/>
    <s v="GBP"/>
    <n v="1462453307"/>
    <d v="2016-05-05T13:01:47"/>
    <n v="1459861307"/>
    <d v="2016-04-05T13:01:47"/>
    <b v="0"/>
    <x v="287"/>
  </r>
  <r>
    <x v="0"/>
    <s v="US"/>
    <s v="USD"/>
    <n v="1469059986"/>
    <d v="2016-07-21T00:13:06"/>
    <n v="1468455186"/>
    <d v="2016-07-14T00:13:06"/>
    <b v="0"/>
    <x v="55"/>
  </r>
  <r>
    <x v="0"/>
    <s v="US"/>
    <s v="USD"/>
    <n v="1430579509"/>
    <d v="2015-05-02T15:11:49"/>
    <n v="1427987509"/>
    <d v="2015-04-02T15:11:49"/>
    <b v="0"/>
    <x v="26"/>
  </r>
  <r>
    <x v="0"/>
    <s v="US"/>
    <s v="USD"/>
    <n v="1465192867"/>
    <d v="2016-06-06T06:01:07"/>
    <n v="1463032867"/>
    <d v="2016-05-12T06:01:07"/>
    <b v="0"/>
    <x v="44"/>
  </r>
  <r>
    <x v="0"/>
    <s v="US"/>
    <s v="USD"/>
    <n v="1484752597"/>
    <d v="2017-01-18T15:16:37"/>
    <n v="1482160597"/>
    <d v="2016-12-19T15:16:37"/>
    <b v="0"/>
    <x v="410"/>
  </r>
  <r>
    <x v="0"/>
    <s v="US"/>
    <s v="USD"/>
    <n v="1428725192"/>
    <d v="2015-04-11T04:06:32"/>
    <n v="1426133192"/>
    <d v="2015-03-12T04:06:32"/>
    <b v="0"/>
    <x v="64"/>
  </r>
  <r>
    <x v="0"/>
    <s v="US"/>
    <s v="USD"/>
    <n v="1447434268"/>
    <d v="2015-11-13T17:04:28"/>
    <n v="1443801868"/>
    <d v="2015-10-02T16:04:28"/>
    <b v="0"/>
    <x v="76"/>
  </r>
  <r>
    <x v="0"/>
    <s v="US"/>
    <s v="USD"/>
    <n v="1487635653"/>
    <d v="2017-02-21T00:07:33"/>
    <n v="1486426053"/>
    <d v="2017-02-07T00:07:33"/>
    <b v="0"/>
    <x v="28"/>
  </r>
  <r>
    <x v="0"/>
    <s v="CA"/>
    <s v="CAD"/>
    <n v="1412285825"/>
    <d v="2014-10-02T21:37:05"/>
    <n v="1409261825"/>
    <d v="2014-08-28T21:37:05"/>
    <b v="0"/>
    <x v="289"/>
  </r>
  <r>
    <x v="0"/>
    <s v="US"/>
    <s v="USD"/>
    <n v="1486616400"/>
    <d v="2017-02-09T05:00:00"/>
    <n v="1484037977"/>
    <d v="2017-01-10T08:46:17"/>
    <b v="0"/>
    <x v="411"/>
  </r>
  <r>
    <x v="0"/>
    <s v="US"/>
    <s v="USD"/>
    <n v="1453737600"/>
    <d v="2016-01-25T16:00:00"/>
    <n v="1452530041"/>
    <d v="2016-01-11T16:34:01"/>
    <b v="1"/>
    <x v="161"/>
  </r>
  <r>
    <x v="0"/>
    <s v="GB"/>
    <s v="GBP"/>
    <n v="1364286239"/>
    <d v="2013-03-26T08:23:59"/>
    <n v="1360830239"/>
    <d v="2013-02-14T08:23:59"/>
    <b v="0"/>
    <x v="412"/>
  </r>
  <r>
    <x v="0"/>
    <s v="US"/>
    <s v="USD"/>
    <n v="1473213600"/>
    <d v="2016-09-07T02:00:00"/>
    <n v="1470062743"/>
    <d v="2016-08-01T14:45:43"/>
    <b v="0"/>
    <x v="413"/>
  </r>
  <r>
    <x v="0"/>
    <s v="US"/>
    <s v="USD"/>
    <n v="1428033540"/>
    <d v="2015-04-03T03:59:00"/>
    <n v="1425531666"/>
    <d v="2015-03-05T05:01:06"/>
    <b v="1"/>
    <x v="414"/>
  </r>
  <r>
    <x v="0"/>
    <s v="AU"/>
    <s v="AUD"/>
    <n v="1477414800"/>
    <d v="2016-10-25T17:00:00"/>
    <n v="1474380241"/>
    <d v="2016-09-20T14:04:01"/>
    <b v="0"/>
    <x v="415"/>
  </r>
  <r>
    <x v="0"/>
    <s v="GB"/>
    <s v="GBP"/>
    <n v="1461276000"/>
    <d v="2016-04-21T22:00:00"/>
    <n v="1460055300"/>
    <d v="2016-04-07T18:55:00"/>
    <b v="0"/>
    <x v="106"/>
  </r>
  <r>
    <x v="0"/>
    <s v="US"/>
    <s v="USD"/>
    <n v="1458716340"/>
    <d v="2016-03-23T06:59:00"/>
    <n v="1455721204"/>
    <d v="2016-02-17T15:00:04"/>
    <b v="0"/>
    <x v="416"/>
  </r>
  <r>
    <x v="0"/>
    <s v="GB"/>
    <s v="GBP"/>
    <n v="1487102427"/>
    <d v="2017-02-14T20:00:27"/>
    <n v="1486065627"/>
    <d v="2017-02-02T20:00:27"/>
    <b v="0"/>
    <x v="20"/>
  </r>
  <r>
    <x v="0"/>
    <s v="GB"/>
    <s v="GBP"/>
    <n v="1481842800"/>
    <d v="2016-12-15T23:00:00"/>
    <n v="1479414344"/>
    <d v="2016-11-17T20:25:44"/>
    <b v="0"/>
    <x v="417"/>
  </r>
  <r>
    <x v="0"/>
    <s v="US"/>
    <s v="USD"/>
    <n v="1479704340"/>
    <d v="2016-11-21T04:59:00"/>
    <n v="1477043072"/>
    <d v="2016-10-21T09:44:32"/>
    <b v="0"/>
    <x v="418"/>
  </r>
  <r>
    <x v="0"/>
    <s v="US"/>
    <s v="USD"/>
    <n v="1459012290"/>
    <d v="2016-03-26T17:11:30"/>
    <n v="1456423890"/>
    <d v="2016-02-25T18:11:30"/>
    <b v="0"/>
    <x v="419"/>
  </r>
  <r>
    <x v="0"/>
    <s v="US"/>
    <s v="USD"/>
    <n v="1439317900"/>
    <d v="2015-08-11T18:31:40"/>
    <n v="1436725900"/>
    <d v="2015-07-12T18:31:40"/>
    <b v="0"/>
    <x v="248"/>
  </r>
  <r>
    <x v="0"/>
    <s v="US"/>
    <s v="USD"/>
    <n v="1480662000"/>
    <d v="2016-12-02T07:00:00"/>
    <n v="1478000502"/>
    <d v="2016-11-01T11:41:42"/>
    <b v="0"/>
    <x v="302"/>
  </r>
  <r>
    <x v="0"/>
    <s v="US"/>
    <s v="USD"/>
    <n v="1425132059"/>
    <d v="2015-02-28T14:00:59"/>
    <n v="1422540059"/>
    <d v="2015-01-29T14:00:59"/>
    <b v="0"/>
    <x v="420"/>
  </r>
  <r>
    <x v="0"/>
    <s v="US"/>
    <s v="USD"/>
    <n v="1447507200"/>
    <d v="2015-11-14T13:20:00"/>
    <n v="1444911600"/>
    <d v="2015-10-15T12:20:00"/>
    <b v="0"/>
    <x v="421"/>
  </r>
  <r>
    <x v="0"/>
    <s v="IE"/>
    <s v="EUR"/>
    <n v="1444903198"/>
    <d v="2015-10-15T09:59:58"/>
    <n v="1442311198"/>
    <d v="2015-09-15T09:59:58"/>
    <b v="1"/>
    <x v="140"/>
  </r>
  <r>
    <x v="0"/>
    <s v="GB"/>
    <s v="GBP"/>
    <n v="1436151600"/>
    <d v="2015-07-06T03:00:00"/>
    <n v="1433775668"/>
    <d v="2015-06-08T15:01:08"/>
    <b v="0"/>
    <x v="40"/>
  </r>
  <r>
    <x v="0"/>
    <s v="GB"/>
    <s v="GBP"/>
    <n v="1358367565"/>
    <d v="2013-01-16T20:19:25"/>
    <n v="1357157965"/>
    <d v="2013-01-02T20:19:25"/>
    <b v="0"/>
    <x v="33"/>
  </r>
  <r>
    <x v="0"/>
    <s v="US"/>
    <s v="USD"/>
    <n v="1351801368"/>
    <d v="2012-11-01T20:22:48"/>
    <n v="1349209368"/>
    <d v="2012-10-02T20:22:48"/>
    <b v="0"/>
    <x v="422"/>
  </r>
  <r>
    <x v="0"/>
    <s v="CA"/>
    <s v="CAD"/>
    <n v="1443127082"/>
    <d v="2015-09-24T20:38:02"/>
    <n v="1440535082"/>
    <d v="2015-08-25T20:38:02"/>
    <b v="0"/>
    <x v="133"/>
  </r>
  <r>
    <x v="0"/>
    <s v="US"/>
    <s v="USD"/>
    <n v="1362814119"/>
    <d v="2013-03-09T07:28:39"/>
    <n v="1360222119"/>
    <d v="2013-02-07T07:28:39"/>
    <b v="0"/>
    <x v="196"/>
  </r>
  <r>
    <x v="0"/>
    <s v="US"/>
    <s v="USD"/>
    <n v="1338579789"/>
    <d v="2012-06-01T19:43:09"/>
    <n v="1335987789"/>
    <d v="2012-05-02T19:43:09"/>
    <b v="0"/>
    <x v="74"/>
  </r>
  <r>
    <x v="0"/>
    <s v="US"/>
    <s v="USD"/>
    <n v="1334556624"/>
    <d v="2012-04-16T06:10:24"/>
    <n v="1333001424"/>
    <d v="2012-03-29T06:10:24"/>
    <b v="0"/>
    <x v="69"/>
  </r>
  <r>
    <x v="0"/>
    <s v="US"/>
    <s v="USD"/>
    <n v="1384580373"/>
    <d v="2013-11-16T05:39:33"/>
    <n v="1381984773"/>
    <d v="2013-10-17T04:39:33"/>
    <b v="0"/>
    <x v="63"/>
  </r>
  <r>
    <x v="0"/>
    <s v="US"/>
    <s v="USD"/>
    <n v="1333771200"/>
    <d v="2012-04-07T04:00:00"/>
    <n v="1328649026"/>
    <d v="2012-02-07T21:10:26"/>
    <b v="0"/>
    <x v="54"/>
  </r>
  <r>
    <x v="0"/>
    <s v="GB"/>
    <s v="GBP"/>
    <n v="1397516400"/>
    <d v="2014-04-14T23:00:00"/>
    <n v="1396524644"/>
    <d v="2014-04-03T11:30:44"/>
    <b v="0"/>
    <x v="41"/>
  </r>
  <r>
    <x v="0"/>
    <s v="US"/>
    <s v="USD"/>
    <n v="1334424960"/>
    <d v="2012-04-14T17:36:00"/>
    <n v="1329442510"/>
    <d v="2012-02-17T01:35:10"/>
    <b v="0"/>
    <x v="250"/>
  </r>
  <r>
    <x v="0"/>
    <s v="US"/>
    <s v="USD"/>
    <n v="1397113140"/>
    <d v="2014-04-10T06:59:00"/>
    <n v="1395168625"/>
    <d v="2014-03-18T18:50:25"/>
    <b v="0"/>
    <x v="148"/>
  </r>
  <r>
    <x v="0"/>
    <s v="US"/>
    <s v="USD"/>
    <n v="1383526800"/>
    <d v="2013-11-04T01:00:00"/>
    <n v="1380650177"/>
    <d v="2013-10-01T17:56:17"/>
    <b v="0"/>
    <x v="252"/>
  </r>
  <r>
    <x v="0"/>
    <s v="US"/>
    <s v="USD"/>
    <n v="1431719379"/>
    <d v="2015-05-15T19:49:39"/>
    <n v="1429127379"/>
    <d v="2015-04-15T19:49:39"/>
    <b v="0"/>
    <x v="29"/>
  </r>
  <r>
    <x v="0"/>
    <s v="US"/>
    <s v="USD"/>
    <n v="1391713248"/>
    <d v="2014-02-06T19:00:48"/>
    <n v="1389121248"/>
    <d v="2014-01-07T19:00:48"/>
    <b v="0"/>
    <x v="54"/>
  </r>
  <r>
    <x v="0"/>
    <s v="US"/>
    <s v="USD"/>
    <n v="1331621940"/>
    <d v="2012-03-13T06:59:00"/>
    <n v="1329671572"/>
    <d v="2012-02-19T17:12:52"/>
    <b v="0"/>
    <x v="51"/>
  </r>
  <r>
    <x v="0"/>
    <s v="US"/>
    <s v="USD"/>
    <n v="1437674545"/>
    <d v="2015-07-23T18:02:25"/>
    <n v="1436464945"/>
    <d v="2015-07-09T18:02:25"/>
    <b v="0"/>
    <x v="25"/>
  </r>
  <r>
    <x v="0"/>
    <s v="US"/>
    <s v="USD"/>
    <n v="1446451200"/>
    <d v="2015-11-02T08:00:00"/>
    <n v="1445539113"/>
    <d v="2015-10-22T18:38:33"/>
    <b v="0"/>
    <x v="82"/>
  </r>
  <r>
    <x v="0"/>
    <s v="US"/>
    <s v="USD"/>
    <n v="1346198400"/>
    <d v="2012-08-29T00:00:00"/>
    <n v="1344281383"/>
    <d v="2012-08-06T19:29:43"/>
    <b v="0"/>
    <x v="88"/>
  </r>
  <r>
    <x v="0"/>
    <s v="US"/>
    <s v="USD"/>
    <n v="1440004512"/>
    <d v="2015-08-19T17:15:12"/>
    <n v="1437412512"/>
    <d v="2015-07-20T17:15:12"/>
    <b v="0"/>
    <x v="10"/>
  </r>
  <r>
    <x v="0"/>
    <s v="US"/>
    <s v="USD"/>
    <n v="1374888436"/>
    <d v="2013-07-27T01:27:16"/>
    <n v="1372296436"/>
    <d v="2013-06-27T01:27:16"/>
    <b v="0"/>
    <x v="50"/>
  </r>
  <r>
    <x v="0"/>
    <s v="US"/>
    <s v="USD"/>
    <n v="1461369600"/>
    <d v="2016-04-23T00:00:00"/>
    <n v="1458748809"/>
    <d v="2016-03-23T16:00:09"/>
    <b v="0"/>
    <x v="423"/>
  </r>
  <r>
    <x v="0"/>
    <s v="US"/>
    <s v="USD"/>
    <n v="1327776847"/>
    <d v="2012-01-28T18:54:07"/>
    <n v="1325184847"/>
    <d v="2011-12-29T18:54:07"/>
    <b v="0"/>
    <x v="209"/>
  </r>
  <r>
    <x v="0"/>
    <s v="CA"/>
    <s v="CAD"/>
    <n v="1435418568"/>
    <d v="2015-06-27T15:22:48"/>
    <n v="1432826568"/>
    <d v="2015-05-28T15:22:48"/>
    <b v="0"/>
    <x v="61"/>
  </r>
  <r>
    <x v="0"/>
    <s v="US"/>
    <s v="USD"/>
    <n v="1477767600"/>
    <d v="2016-10-29T19:00:00"/>
    <n v="1475337675"/>
    <d v="2016-10-01T16:01:15"/>
    <b v="0"/>
    <x v="228"/>
  </r>
  <r>
    <x v="0"/>
    <s v="GB"/>
    <s v="GBP"/>
    <n v="1411326015"/>
    <d v="2014-09-21T19:00:15"/>
    <n v="1408734015"/>
    <d v="2014-08-22T19:00:15"/>
    <b v="0"/>
    <x v="424"/>
  </r>
  <r>
    <x v="0"/>
    <s v="US"/>
    <s v="USD"/>
    <n v="1455253140"/>
    <d v="2016-02-12T04:59:00"/>
    <n v="1452625822"/>
    <d v="2016-01-12T19:10:22"/>
    <b v="0"/>
    <x v="306"/>
  </r>
  <r>
    <x v="0"/>
    <s v="GB"/>
    <s v="GBP"/>
    <n v="1384374155"/>
    <d v="2013-11-13T20:22:35"/>
    <n v="1381778555"/>
    <d v="2013-10-14T19:22:35"/>
    <b v="0"/>
    <x v="425"/>
  </r>
  <r>
    <x v="0"/>
    <s v="DE"/>
    <s v="EUR"/>
    <n v="1439707236"/>
    <d v="2015-08-16T06:40:36"/>
    <n v="1437115236"/>
    <d v="2015-07-17T06:40:36"/>
    <b v="0"/>
    <x v="296"/>
  </r>
  <r>
    <x v="0"/>
    <s v="US"/>
    <s v="USD"/>
    <n v="1378180800"/>
    <d v="2013-09-03T04:00:00"/>
    <n v="1375113391"/>
    <d v="2013-07-29T15:56:31"/>
    <b v="0"/>
    <x v="380"/>
  </r>
  <r>
    <x v="0"/>
    <s v="US"/>
    <s v="USD"/>
    <n v="1398460127"/>
    <d v="2014-04-25T21:08:47"/>
    <n v="1395868127"/>
    <d v="2014-03-26T21:08:47"/>
    <b v="0"/>
    <x v="156"/>
  </r>
  <r>
    <x v="0"/>
    <s v="US"/>
    <s v="USD"/>
    <n v="1372136400"/>
    <d v="2013-06-25T05:00:00"/>
    <n v="1369864301"/>
    <d v="2013-05-29T21:51:41"/>
    <b v="0"/>
    <x v="426"/>
  </r>
  <r>
    <x v="0"/>
    <s v="US"/>
    <s v="USD"/>
    <n v="1405738800"/>
    <d v="2014-07-19T03:00:00"/>
    <n v="1402945408"/>
    <d v="2014-06-16T19:03:28"/>
    <b v="0"/>
    <x v="427"/>
  </r>
  <r>
    <x v="0"/>
    <s v="GB"/>
    <s v="GBP"/>
    <n v="1450051200"/>
    <d v="2015-12-14T00:00:00"/>
    <n v="1448269539"/>
    <d v="2015-11-23T09:05:39"/>
    <b v="0"/>
    <x v="428"/>
  </r>
  <r>
    <x v="0"/>
    <s v="US"/>
    <s v="USD"/>
    <n v="1483645647"/>
    <d v="2017-01-05T19:47:27"/>
    <n v="1481053647"/>
    <d v="2016-12-06T19:47:27"/>
    <b v="0"/>
    <x v="33"/>
  </r>
  <r>
    <x v="0"/>
    <s v="CA"/>
    <s v="CAD"/>
    <n v="1427585511"/>
    <d v="2015-03-28T23:31:51"/>
    <n v="1424997111"/>
    <d v="2015-02-27T00:31:51"/>
    <b v="0"/>
    <x v="206"/>
  </r>
  <r>
    <x v="0"/>
    <s v="US"/>
    <s v="USD"/>
    <n v="1454338123"/>
    <d v="2016-02-01T14:48:43"/>
    <n v="1451746123"/>
    <d v="2016-01-02T14:48:43"/>
    <b v="0"/>
    <x v="340"/>
  </r>
  <r>
    <x v="0"/>
    <s v="US"/>
    <s v="USD"/>
    <n v="1415779140"/>
    <d v="2014-11-12T07:59:00"/>
    <n v="1412294683"/>
    <d v="2014-10-03T00:04:43"/>
    <b v="0"/>
    <x v="429"/>
  </r>
  <r>
    <x v="0"/>
    <s v="DE"/>
    <s v="EUR"/>
    <n v="1489157716"/>
    <d v="2017-03-10T14:55:16"/>
    <n v="1486565716"/>
    <d v="2017-02-08T14:55:16"/>
    <b v="0"/>
    <x v="1"/>
  </r>
  <r>
    <x v="0"/>
    <s v="US"/>
    <s v="USD"/>
    <n v="1385870520"/>
    <d v="2013-12-01T04:02:00"/>
    <n v="1382742014"/>
    <d v="2013-10-25T23:00:14"/>
    <b v="0"/>
    <x v="374"/>
  </r>
  <r>
    <x v="0"/>
    <s v="US"/>
    <s v="USD"/>
    <n v="1461354544"/>
    <d v="2016-04-22T19:49:04"/>
    <n v="1458762544"/>
    <d v="2016-03-23T19:49:04"/>
    <b v="0"/>
    <x v="93"/>
  </r>
  <r>
    <x v="0"/>
    <s v="GB"/>
    <s v="GBP"/>
    <n v="1488484300"/>
    <d v="2017-03-02T19:51:40"/>
    <n v="1485892300"/>
    <d v="2017-01-31T19:51:40"/>
    <b v="0"/>
    <x v="430"/>
  </r>
  <r>
    <x v="0"/>
    <s v="US"/>
    <s v="USD"/>
    <n v="1385521320"/>
    <d v="2013-11-27T03:02:00"/>
    <n v="1382449733"/>
    <d v="2013-10-22T13:48:53"/>
    <b v="0"/>
    <x v="431"/>
  </r>
  <r>
    <x v="0"/>
    <s v="US"/>
    <s v="USD"/>
    <n v="1489374000"/>
    <d v="2017-03-13T03:00:00"/>
    <n v="1488823290"/>
    <d v="2017-03-06T18:01:30"/>
    <b v="0"/>
    <x v="432"/>
  </r>
  <r>
    <x v="0"/>
    <s v="US"/>
    <s v="USD"/>
    <n v="1476649800"/>
    <d v="2016-10-16T20:30:00"/>
    <n v="1475609946"/>
    <d v="2016-10-04T19:39:06"/>
    <b v="0"/>
    <x v="126"/>
  </r>
  <r>
    <x v="0"/>
    <s v="US"/>
    <s v="USD"/>
    <n v="1393005600"/>
    <d v="2014-02-21T18:00:00"/>
    <n v="1390323617"/>
    <d v="2014-01-21T17:00:17"/>
    <b v="0"/>
    <x v="433"/>
  </r>
  <r>
    <x v="0"/>
    <s v="GB"/>
    <s v="GBP"/>
    <n v="1441393210"/>
    <d v="2015-09-04T19:00:10"/>
    <n v="1438801210"/>
    <d v="2015-08-05T19:00:10"/>
    <b v="0"/>
    <x v="7"/>
  </r>
  <r>
    <x v="0"/>
    <s v="US"/>
    <s v="USD"/>
    <n v="1438185565"/>
    <d v="2015-07-29T15:59:25"/>
    <n v="1436975965"/>
    <d v="2015-07-15T15:59:25"/>
    <b v="0"/>
    <x v="434"/>
  </r>
  <r>
    <x v="0"/>
    <s v="GB"/>
    <s v="GBP"/>
    <n v="1481749278"/>
    <d v="2016-12-14T21:01:18"/>
    <n v="1479157278"/>
    <d v="2016-11-14T21:01:18"/>
    <b v="0"/>
    <x v="130"/>
  </r>
  <r>
    <x v="0"/>
    <s v="US"/>
    <s v="USD"/>
    <n v="1364917965"/>
    <d v="2013-04-02T15:52:45"/>
    <n v="1362329565"/>
    <d v="2013-03-03T16:52:45"/>
    <b v="0"/>
    <x v="387"/>
  </r>
  <r>
    <x v="0"/>
    <s v="US"/>
    <s v="USD"/>
    <n v="1480727273"/>
    <d v="2016-12-03T01:07:53"/>
    <n v="1478131673"/>
    <d v="2016-11-03T00:07:53"/>
    <b v="0"/>
    <x v="435"/>
  </r>
  <r>
    <x v="0"/>
    <s v="US"/>
    <s v="USD"/>
    <n v="1408177077"/>
    <d v="2014-08-16T08:17:57"/>
    <n v="1406362677"/>
    <d v="2014-07-26T08:17:57"/>
    <b v="0"/>
    <x v="436"/>
  </r>
  <r>
    <x v="0"/>
    <s v="ES"/>
    <s v="EUR"/>
    <n v="1470469938"/>
    <d v="2016-08-06T07:52:18"/>
    <n v="1469173938"/>
    <d v="2016-07-22T07:52:18"/>
    <b v="0"/>
    <x v="437"/>
  </r>
  <r>
    <x v="0"/>
    <s v="US"/>
    <s v="USD"/>
    <n v="1447862947"/>
    <d v="2015-11-18T16:09:07"/>
    <n v="1445267347"/>
    <d v="2015-10-19T15:09:07"/>
    <b v="0"/>
    <x v="87"/>
  </r>
  <r>
    <x v="0"/>
    <s v="US"/>
    <s v="USD"/>
    <n v="1485271968"/>
    <d v="2017-01-24T15:32:48"/>
    <n v="1484667168"/>
    <d v="2017-01-17T15:32:48"/>
    <b v="0"/>
    <x v="438"/>
  </r>
  <r>
    <x v="0"/>
    <s v="US"/>
    <s v="USD"/>
    <n v="1462661451"/>
    <d v="2016-05-07T22:50:51"/>
    <n v="1460069451"/>
    <d v="2016-04-07T22:50:51"/>
    <b v="0"/>
    <x v="197"/>
  </r>
  <r>
    <x v="0"/>
    <s v="GB"/>
    <s v="GBP"/>
    <n v="1479811846"/>
    <d v="2016-11-22T10:50:46"/>
    <n v="1478602246"/>
    <d v="2016-11-08T10:50:46"/>
    <b v="0"/>
    <x v="133"/>
  </r>
  <r>
    <x v="0"/>
    <s v="GB"/>
    <s v="GBP"/>
    <n v="1466377200"/>
    <d v="2016-06-19T23:00:00"/>
    <n v="1463351329"/>
    <d v="2016-05-15T22:28:49"/>
    <b v="0"/>
    <x v="39"/>
  </r>
  <r>
    <x v="0"/>
    <s v="US"/>
    <s v="USD"/>
    <n v="1434045687"/>
    <d v="2015-06-11T18:01:27"/>
    <n v="1431453687"/>
    <d v="2015-05-12T18:01:27"/>
    <b v="0"/>
    <x v="242"/>
  </r>
  <r>
    <x v="0"/>
    <s v="GB"/>
    <s v="GBP"/>
    <n v="1481224736"/>
    <d v="2016-12-08T19:18:56"/>
    <n v="1480360736"/>
    <d v="2016-11-28T19:18:56"/>
    <b v="0"/>
    <x v="190"/>
  </r>
  <r>
    <x v="0"/>
    <s v="US"/>
    <s v="USD"/>
    <n v="1395876250"/>
    <d v="2014-03-26T23:24:10"/>
    <n v="1393287850"/>
    <d v="2014-02-25T00:24:10"/>
    <b v="0"/>
    <x v="87"/>
  </r>
  <r>
    <x v="0"/>
    <s v="AU"/>
    <s v="AUD"/>
    <n v="1487093020"/>
    <d v="2017-02-14T17:23:40"/>
    <n v="1485278620"/>
    <d v="2017-01-24T17:23:40"/>
    <b v="0"/>
    <x v="439"/>
  </r>
  <r>
    <x v="0"/>
    <s v="US"/>
    <s v="USD"/>
    <n v="1416268800"/>
    <d v="2014-11-18T00:00:00"/>
    <n v="1413295358"/>
    <d v="2014-10-14T14:02:38"/>
    <b v="0"/>
    <x v="331"/>
  </r>
  <r>
    <x v="0"/>
    <s v="SE"/>
    <s v="SEK"/>
    <n v="1422734313"/>
    <d v="2015-01-31T19:58:33"/>
    <n v="1420919913"/>
    <d v="2015-01-10T19:58:33"/>
    <b v="0"/>
    <x v="65"/>
  </r>
  <r>
    <x v="0"/>
    <s v="US"/>
    <s v="USD"/>
    <n v="1463972400"/>
    <d v="2016-05-23T03:00:00"/>
    <n v="1462543114"/>
    <d v="2016-05-06T13:58:34"/>
    <b v="0"/>
    <x v="440"/>
  </r>
  <r>
    <x v="0"/>
    <s v="GB"/>
    <s v="GBP"/>
    <n v="1479846507"/>
    <d v="2016-11-22T20:28:27"/>
    <n v="1479241707"/>
    <d v="2016-11-15T20:28:27"/>
    <b v="0"/>
    <x v="57"/>
  </r>
  <r>
    <x v="0"/>
    <s v="US"/>
    <s v="USD"/>
    <n v="1461722400"/>
    <d v="2016-04-27T02:00:00"/>
    <n v="1460235592"/>
    <d v="2016-04-09T20:59:52"/>
    <b v="0"/>
    <x v="441"/>
  </r>
  <r>
    <x v="0"/>
    <s v="US"/>
    <s v="USD"/>
    <n v="1419123600"/>
    <d v="2014-12-21T01:00:00"/>
    <n v="1416945297"/>
    <d v="2014-11-25T19:54:57"/>
    <b v="0"/>
    <x v="442"/>
  </r>
  <r>
    <x v="0"/>
    <s v="US"/>
    <s v="USD"/>
    <n v="1489283915"/>
    <d v="2017-03-12T01:58:35"/>
    <n v="1486691915"/>
    <d v="2017-02-10T01:58:35"/>
    <b v="0"/>
    <x v="441"/>
  </r>
  <r>
    <x v="0"/>
    <s v="US"/>
    <s v="USD"/>
    <n v="1488862800"/>
    <d v="2017-03-07T05:00:00"/>
    <n v="1486745663"/>
    <d v="2017-02-10T16:54:23"/>
    <b v="0"/>
    <x v="443"/>
  </r>
  <r>
    <x v="0"/>
    <s v="US"/>
    <s v="USD"/>
    <n v="1484085540"/>
    <d v="2017-01-10T21:59:00"/>
    <n v="1482353513"/>
    <d v="2016-12-21T20:51:53"/>
    <b v="0"/>
    <x v="444"/>
  </r>
  <r>
    <x v="0"/>
    <s v="US"/>
    <s v="USD"/>
    <n v="1481328004"/>
    <d v="2016-12-10T00:00:04"/>
    <n v="1478736004"/>
    <d v="2016-11-10T00:00:04"/>
    <b v="0"/>
    <x v="445"/>
  </r>
  <r>
    <x v="0"/>
    <s v="US"/>
    <s v="USD"/>
    <n v="1449506836"/>
    <d v="2015-12-07T16:47:16"/>
    <n v="1446914836"/>
    <d v="2015-11-07T16:47:16"/>
    <b v="0"/>
    <x v="446"/>
  </r>
  <r>
    <x v="0"/>
    <s v="CA"/>
    <s v="CAD"/>
    <n v="1489320642"/>
    <d v="2017-03-12T12:10:42"/>
    <n v="1487164242"/>
    <d v="2017-02-15T13:10:42"/>
    <b v="0"/>
    <x v="206"/>
  </r>
  <r>
    <x v="0"/>
    <s v="US"/>
    <s v="USD"/>
    <n v="1393156857"/>
    <d v="2014-02-23T12:00:57"/>
    <n v="1390564857"/>
    <d v="2014-01-24T12:00:57"/>
    <b v="0"/>
    <x v="221"/>
  </r>
  <r>
    <x v="0"/>
    <s v="GB"/>
    <s v="GBP"/>
    <n v="1419259679"/>
    <d v="2014-12-22T14:47:59"/>
    <n v="1416667679"/>
    <d v="2014-11-22T14:47:59"/>
    <b v="0"/>
    <x v="1"/>
  </r>
  <r>
    <x v="0"/>
    <s v="US"/>
    <s v="USD"/>
    <n v="1388936289"/>
    <d v="2014-01-05T15:38:09"/>
    <n v="1386344289"/>
    <d v="2013-12-06T15:38:09"/>
    <b v="0"/>
    <x v="11"/>
  </r>
  <r>
    <x v="0"/>
    <s v="US"/>
    <s v="USD"/>
    <n v="1330359423"/>
    <d v="2012-02-27T16:17:03"/>
    <n v="1327767423"/>
    <d v="2012-01-28T16:17:03"/>
    <b v="0"/>
    <x v="447"/>
  </r>
  <r>
    <x v="0"/>
    <s v="IT"/>
    <s v="EUR"/>
    <n v="1451861940"/>
    <d v="2016-01-03T22:59:00"/>
    <n v="1448902867"/>
    <d v="2015-11-30T17:01:07"/>
    <b v="0"/>
    <x v="332"/>
  </r>
  <r>
    <x v="0"/>
    <s v="US"/>
    <s v="USD"/>
    <n v="1423022400"/>
    <d v="2015-02-04T04:00:00"/>
    <n v="1421436099"/>
    <d v="2015-01-16T19:21:39"/>
    <b v="0"/>
    <x v="58"/>
  </r>
  <r>
    <x v="0"/>
    <s v="US"/>
    <s v="USD"/>
    <n v="1442501991"/>
    <d v="2015-09-17T14:59:51"/>
    <n v="1439909991"/>
    <d v="2015-08-18T14:59:51"/>
    <b v="0"/>
    <x v="436"/>
  </r>
  <r>
    <x v="0"/>
    <s v="US"/>
    <s v="USD"/>
    <n v="1311576600"/>
    <d v="2011-07-25T06:50:00"/>
    <n v="1306219897"/>
    <d v="2011-05-24T06:51:37"/>
    <b v="0"/>
    <x v="202"/>
  </r>
  <r>
    <x v="0"/>
    <s v="US"/>
    <s v="USD"/>
    <n v="1452744686"/>
    <d v="2016-01-14T04:11:26"/>
    <n v="1447560686"/>
    <d v="2015-11-15T04:11:26"/>
    <b v="0"/>
    <x v="8"/>
  </r>
  <r>
    <x v="0"/>
    <s v="US"/>
    <s v="USD"/>
    <n v="1336528804"/>
    <d v="2012-05-09T02:00:04"/>
    <n v="1331348404"/>
    <d v="2012-03-10T03:00:04"/>
    <b v="0"/>
    <x v="53"/>
  </r>
  <r>
    <x v="0"/>
    <s v="US"/>
    <s v="USD"/>
    <n v="1299902400"/>
    <d v="2011-03-12T04:00:00"/>
    <n v="1297451245"/>
    <d v="2011-02-11T19:07:25"/>
    <b v="0"/>
    <x v="211"/>
  </r>
  <r>
    <x v="0"/>
    <s v="US"/>
    <s v="USD"/>
    <n v="1340944043"/>
    <d v="2012-06-29T04:27:23"/>
    <n v="1338352043"/>
    <d v="2012-05-30T04:27:23"/>
    <b v="0"/>
    <x v="1"/>
  </r>
  <r>
    <x v="0"/>
    <s v="US"/>
    <s v="USD"/>
    <n v="1378439940"/>
    <d v="2013-09-06T03:59:00"/>
    <n v="1376003254"/>
    <d v="2013-08-08T23:07:34"/>
    <b v="0"/>
    <x v="25"/>
  </r>
  <r>
    <x v="0"/>
    <s v="US"/>
    <s v="USD"/>
    <n v="1403539260"/>
    <d v="2014-06-23T16:01:00"/>
    <n v="1401724860"/>
    <d v="2014-06-02T16:01:00"/>
    <b v="0"/>
    <x v="448"/>
  </r>
  <r>
    <x v="0"/>
    <s v="US"/>
    <s v="USD"/>
    <n v="1340733600"/>
    <d v="2012-06-26T18:00:00"/>
    <n v="1339098689"/>
    <d v="2012-06-07T19:51:29"/>
    <b v="0"/>
    <x v="20"/>
  </r>
  <r>
    <x v="0"/>
    <s v="US"/>
    <s v="USD"/>
    <n v="1386372120"/>
    <d v="2013-12-06T23:22:00"/>
    <n v="1382659060"/>
    <d v="2013-10-24T23:57:40"/>
    <b v="0"/>
    <x v="20"/>
  </r>
  <r>
    <x v="0"/>
    <s v="US"/>
    <s v="USD"/>
    <n v="1259686800"/>
    <d v="2009-12-01T17:00:00"/>
    <n v="1252908330"/>
    <d v="2009-09-14T06:05:30"/>
    <b v="0"/>
    <x v="60"/>
  </r>
  <r>
    <x v="0"/>
    <s v="US"/>
    <s v="USD"/>
    <n v="1335153600"/>
    <d v="2012-04-23T04:00:00"/>
    <n v="1332199618"/>
    <d v="2012-03-19T23:26:58"/>
    <b v="0"/>
    <x v="68"/>
  </r>
  <r>
    <x v="0"/>
    <s v="US"/>
    <s v="USD"/>
    <n v="1334767476"/>
    <d v="2012-04-18T16:44:36"/>
    <n v="1332175476"/>
    <d v="2012-03-19T16:44:36"/>
    <b v="0"/>
    <x v="67"/>
  </r>
  <r>
    <x v="0"/>
    <s v="US"/>
    <s v="USD"/>
    <n v="1348545540"/>
    <d v="2012-09-25T03:59:00"/>
    <n v="1346345999"/>
    <d v="2012-08-30T16:59:59"/>
    <b v="0"/>
    <x v="74"/>
  </r>
  <r>
    <x v="0"/>
    <s v="US"/>
    <s v="USD"/>
    <n v="1358702480"/>
    <d v="2013-01-20T17:21:20"/>
    <n v="1356110480"/>
    <d v="2012-12-21T17:21:20"/>
    <b v="0"/>
    <x v="300"/>
  </r>
  <r>
    <x v="0"/>
    <s v="US"/>
    <s v="USD"/>
    <n v="1359240856"/>
    <d v="2013-01-26T22:54:16"/>
    <n v="1356648856"/>
    <d v="2012-12-27T22:54:16"/>
    <b v="0"/>
    <x v="69"/>
  </r>
  <r>
    <x v="0"/>
    <s v="US"/>
    <s v="USD"/>
    <n v="1330018426"/>
    <d v="2012-02-23T17:33:46"/>
    <n v="1326994426"/>
    <d v="2012-01-19T17:33:46"/>
    <b v="0"/>
    <x v="108"/>
  </r>
  <r>
    <x v="0"/>
    <s v="US"/>
    <s v="USD"/>
    <n v="1331697540"/>
    <d v="2012-03-14T03:59:00"/>
    <n v="1328749249"/>
    <d v="2012-02-09T01:00:49"/>
    <b v="0"/>
    <x v="10"/>
  </r>
  <r>
    <x v="0"/>
    <s v="US"/>
    <s v="USD"/>
    <n v="1395861033"/>
    <d v="2014-03-26T19:10:33"/>
    <n v="1393272633"/>
    <d v="2014-02-24T20:10:33"/>
    <b v="0"/>
    <x v="449"/>
  </r>
  <r>
    <x v="0"/>
    <s v="US"/>
    <s v="USD"/>
    <n v="1296953209"/>
    <d v="2011-02-06T00:46:49"/>
    <n v="1295657209"/>
    <d v="2011-01-22T00:46:49"/>
    <b v="0"/>
    <x v="25"/>
  </r>
  <r>
    <x v="0"/>
    <s v="US"/>
    <s v="USD"/>
    <n v="1340904416"/>
    <d v="2012-06-28T17:26:56"/>
    <n v="1339694816"/>
    <d v="2012-06-14T17:26:56"/>
    <b v="0"/>
    <x v="63"/>
  </r>
  <r>
    <x v="0"/>
    <s v="US"/>
    <s v="USD"/>
    <n v="1371785496"/>
    <d v="2013-06-21T03:31:36"/>
    <n v="1369193496"/>
    <d v="2013-05-22T03:31:36"/>
    <b v="1"/>
    <x v="263"/>
  </r>
  <r>
    <x v="0"/>
    <s v="US"/>
    <s v="USD"/>
    <n v="1388473200"/>
    <d v="2013-12-31T07:00:00"/>
    <n v="1385585434"/>
    <d v="2013-11-27T20:50:34"/>
    <b v="1"/>
    <x v="268"/>
  </r>
  <r>
    <x v="0"/>
    <s v="US"/>
    <s v="USD"/>
    <n v="1323747596"/>
    <d v="2011-12-13T03:39:56"/>
    <n v="1320287996"/>
    <d v="2011-11-03T02:39:56"/>
    <b v="1"/>
    <x v="273"/>
  </r>
  <r>
    <x v="0"/>
    <s v="US"/>
    <s v="USD"/>
    <n v="1293857940"/>
    <d v="2011-01-01T04:59:00"/>
    <n v="1290281691"/>
    <d v="2010-11-20T19:34:51"/>
    <b v="1"/>
    <x v="116"/>
  </r>
  <r>
    <x v="0"/>
    <s v="US"/>
    <s v="USD"/>
    <n v="1407520800"/>
    <d v="2014-08-08T18:00:00"/>
    <n v="1405356072"/>
    <d v="2014-07-14T16:41:12"/>
    <b v="1"/>
    <x v="157"/>
  </r>
  <r>
    <x v="0"/>
    <s v="US"/>
    <s v="USD"/>
    <n v="1331352129"/>
    <d v="2012-03-10T04:02:09"/>
    <n v="1328760129"/>
    <d v="2012-02-09T04:02:09"/>
    <b v="1"/>
    <x v="196"/>
  </r>
  <r>
    <x v="0"/>
    <s v="US"/>
    <s v="USD"/>
    <n v="1336245328"/>
    <d v="2012-05-05T19:15:28"/>
    <n v="1333653333"/>
    <d v="2012-04-05T19:15:33"/>
    <b v="1"/>
    <x v="11"/>
  </r>
  <r>
    <x v="0"/>
    <s v="US"/>
    <s v="USD"/>
    <n v="1409274000"/>
    <d v="2014-08-29T01:00:00"/>
    <n v="1406847996"/>
    <d v="2014-07-31T23:06:36"/>
    <b v="1"/>
    <x v="450"/>
  </r>
  <r>
    <x v="0"/>
    <s v="US"/>
    <s v="USD"/>
    <n v="1362872537"/>
    <d v="2013-03-09T23:42:17"/>
    <n v="1359848537"/>
    <d v="2013-02-02T23:42:17"/>
    <b v="1"/>
    <x v="329"/>
  </r>
  <r>
    <x v="0"/>
    <s v="US"/>
    <s v="USD"/>
    <n v="1363889015"/>
    <d v="2013-03-21T18:03:35"/>
    <n v="1361300615"/>
    <d v="2013-02-19T19:03:35"/>
    <b v="1"/>
    <x v="451"/>
  </r>
  <r>
    <x v="0"/>
    <s v="US"/>
    <s v="USD"/>
    <n v="1399421189"/>
    <d v="2014-05-07T00:06:29"/>
    <n v="1396829189"/>
    <d v="2014-04-07T00:06:29"/>
    <b v="1"/>
    <x v="201"/>
  </r>
  <r>
    <x v="0"/>
    <s v="US"/>
    <s v="USD"/>
    <n v="1397862000"/>
    <d v="2014-04-18T23:00:00"/>
    <n v="1395155478"/>
    <d v="2014-03-18T15:11:18"/>
    <b v="1"/>
    <x v="1"/>
  </r>
  <r>
    <x v="0"/>
    <s v="US"/>
    <s v="USD"/>
    <n v="1336086026"/>
    <d v="2012-05-03T23:00:26"/>
    <n v="1333494026"/>
    <d v="2012-04-03T23:00:26"/>
    <b v="1"/>
    <x v="328"/>
  </r>
  <r>
    <x v="0"/>
    <s v="US"/>
    <s v="USD"/>
    <n v="1339074857"/>
    <d v="2012-06-07T13:14:17"/>
    <n v="1336482857"/>
    <d v="2012-05-08T13:14:17"/>
    <b v="1"/>
    <x v="133"/>
  </r>
  <r>
    <x v="0"/>
    <s v="US"/>
    <s v="USD"/>
    <n v="1336238743"/>
    <d v="2012-05-05T17:25:43"/>
    <n v="1333646743"/>
    <d v="2012-04-05T17:25:43"/>
    <b v="1"/>
    <x v="31"/>
  </r>
  <r>
    <x v="0"/>
    <s v="US"/>
    <s v="USD"/>
    <n v="1260383040"/>
    <d v="2009-12-09T18:24:00"/>
    <n v="1253726650"/>
    <d v="2009-09-23T17:24:10"/>
    <b v="1"/>
    <x v="452"/>
  </r>
  <r>
    <x v="0"/>
    <s v="US"/>
    <s v="USD"/>
    <n v="1266210000"/>
    <d v="2010-02-15T05:00:00"/>
    <n v="1263474049"/>
    <d v="2010-01-14T13:00:49"/>
    <b v="1"/>
    <x v="19"/>
  </r>
  <r>
    <x v="0"/>
    <s v="US"/>
    <s v="USD"/>
    <n v="1253937540"/>
    <d v="2009-09-26T03:59:00"/>
    <n v="1251214014"/>
    <d v="2009-08-25T15:26:54"/>
    <b v="1"/>
    <x v="430"/>
  </r>
  <r>
    <x v="0"/>
    <s v="US"/>
    <s v="USD"/>
    <n v="1387072685"/>
    <d v="2013-12-15T01:58:05"/>
    <n v="1384480685"/>
    <d v="2013-11-15T01:58:05"/>
    <b v="1"/>
    <x v="99"/>
  </r>
  <r>
    <x v="0"/>
    <s v="US"/>
    <s v="USD"/>
    <n v="1396463800"/>
    <d v="2014-04-02T18:36:40"/>
    <n v="1393443400"/>
    <d v="2014-02-26T19:36:40"/>
    <b v="1"/>
    <x v="30"/>
  </r>
  <r>
    <x v="3"/>
    <s v="AT"/>
    <s v="EUR"/>
    <n v="1491282901"/>
    <d v="2017-04-04T05:15:01"/>
    <n v="1488694501"/>
    <d v="2017-03-05T06:15:01"/>
    <b v="0"/>
    <x v="31"/>
  </r>
  <r>
    <x v="3"/>
    <s v="US"/>
    <s v="USD"/>
    <n v="1491769769"/>
    <d v="2017-04-09T20:29:29"/>
    <n v="1489181369"/>
    <d v="2017-03-10T21:29:29"/>
    <b v="0"/>
    <x v="80"/>
  </r>
  <r>
    <x v="3"/>
    <s v="US"/>
    <s v="USD"/>
    <n v="1490033247"/>
    <d v="2017-03-20T18:07:27"/>
    <n v="1489428447"/>
    <d v="2017-03-13T18:07:27"/>
    <b v="0"/>
    <x v="80"/>
  </r>
  <r>
    <x v="3"/>
    <s v="GB"/>
    <s v="GBP"/>
    <n v="1490559285"/>
    <d v="2017-03-26T20:14:45"/>
    <n v="1487970885"/>
    <d v="2017-02-24T21:14:45"/>
    <b v="0"/>
    <x v="42"/>
  </r>
  <r>
    <x v="3"/>
    <s v="US"/>
    <s v="USD"/>
    <n v="1490830331"/>
    <d v="2017-03-29T23:32:11"/>
    <n v="1488241931"/>
    <d v="2017-02-28T00:32:11"/>
    <b v="0"/>
    <x v="63"/>
  </r>
  <r>
    <x v="3"/>
    <s v="US"/>
    <s v="USD"/>
    <n v="1493571600"/>
    <d v="2017-04-30T17:00:00"/>
    <n v="1489106948"/>
    <d v="2017-03-10T00:49:08"/>
    <b v="0"/>
    <x v="29"/>
  </r>
  <r>
    <x v="0"/>
    <s v="US"/>
    <s v="USD"/>
    <n v="1409090440"/>
    <d v="2014-08-26T22:00:40"/>
    <n v="1406066440"/>
    <d v="2014-07-22T22:00:40"/>
    <b v="1"/>
    <x v="453"/>
  </r>
  <r>
    <x v="0"/>
    <s v="US"/>
    <s v="USD"/>
    <n v="1434307537"/>
    <d v="2015-06-14T18:45:37"/>
    <n v="1431715537"/>
    <d v="2015-05-15T18:45:37"/>
    <b v="1"/>
    <x v="416"/>
  </r>
  <r>
    <x v="0"/>
    <s v="US"/>
    <s v="USD"/>
    <n v="1405609146"/>
    <d v="2014-07-17T14:59:06"/>
    <n v="1403017146"/>
    <d v="2014-06-17T14:59:06"/>
    <b v="1"/>
    <x v="207"/>
  </r>
  <r>
    <x v="0"/>
    <s v="US"/>
    <s v="USD"/>
    <n v="1451001600"/>
    <d v="2015-12-25T00:00:00"/>
    <n v="1448400943"/>
    <d v="2015-11-24T21:35:43"/>
    <b v="1"/>
    <x v="430"/>
  </r>
  <r>
    <x v="0"/>
    <s v="US"/>
    <s v="USD"/>
    <n v="1408320490"/>
    <d v="2014-08-18T00:08:10"/>
    <n v="1405728490"/>
    <d v="2014-07-19T00:08:10"/>
    <b v="1"/>
    <x v="454"/>
  </r>
  <r>
    <x v="0"/>
    <s v="US"/>
    <s v="USD"/>
    <n v="1423235071"/>
    <d v="2015-02-06T15:04:31"/>
    <n v="1420643071"/>
    <d v="2015-01-07T15:04:31"/>
    <b v="1"/>
    <x v="455"/>
  </r>
  <r>
    <x v="0"/>
    <s v="US"/>
    <s v="USD"/>
    <n v="1401385800"/>
    <d v="2014-05-29T17:50:00"/>
    <n v="1399563390"/>
    <d v="2014-05-08T15:36:30"/>
    <b v="1"/>
    <x v="225"/>
  </r>
  <r>
    <x v="0"/>
    <s v="US"/>
    <s v="USD"/>
    <n v="1415208840"/>
    <d v="2014-11-05T17:34:00"/>
    <n v="1412611498"/>
    <d v="2014-10-06T16:04:58"/>
    <b v="1"/>
    <x v="85"/>
  </r>
  <r>
    <x v="0"/>
    <s v="US"/>
    <s v="USD"/>
    <n v="1402494243"/>
    <d v="2014-06-11T13:44:03"/>
    <n v="1399902243"/>
    <d v="2014-05-12T13:44:03"/>
    <b v="1"/>
    <x v="170"/>
  </r>
  <r>
    <x v="0"/>
    <s v="US"/>
    <s v="USD"/>
    <n v="1394316695"/>
    <d v="2014-03-08T22:11:35"/>
    <n v="1390860695"/>
    <d v="2014-01-27T22:11:35"/>
    <b v="1"/>
    <x v="456"/>
  </r>
  <r>
    <x v="0"/>
    <s v="US"/>
    <s v="USD"/>
    <n v="1403796143"/>
    <d v="2014-06-26T15:22:23"/>
    <n v="1401204143"/>
    <d v="2014-05-27T15:22:23"/>
    <b v="1"/>
    <x v="122"/>
  </r>
  <r>
    <x v="0"/>
    <s v="US"/>
    <s v="USD"/>
    <n v="1404077484"/>
    <d v="2014-06-29T21:31:24"/>
    <n v="1401485484"/>
    <d v="2014-05-30T21:31:24"/>
    <b v="1"/>
    <x v="252"/>
  </r>
  <r>
    <x v="0"/>
    <s v="US"/>
    <s v="USD"/>
    <n v="1482134340"/>
    <d v="2016-12-19T07:59:00"/>
    <n v="1479496309"/>
    <d v="2016-11-18T19:11:49"/>
    <b v="1"/>
    <x v="457"/>
  </r>
  <r>
    <x v="0"/>
    <s v="US"/>
    <s v="USD"/>
    <n v="1477841138"/>
    <d v="2016-10-30T15:25:38"/>
    <n v="1475249138"/>
    <d v="2016-09-30T15:25:38"/>
    <b v="1"/>
    <x v="458"/>
  </r>
  <r>
    <x v="1"/>
    <s v="US"/>
    <s v="USD"/>
    <n v="1436729504"/>
    <d v="2015-07-12T19:31:44"/>
    <n v="1434137504"/>
    <d v="2015-06-12T19:31:44"/>
    <b v="0"/>
    <x v="78"/>
  </r>
  <r>
    <x v="1"/>
    <s v="US"/>
    <s v="USD"/>
    <n v="1412571600"/>
    <d v="2014-10-06T05:00:00"/>
    <n v="1410799870"/>
    <d v="2014-09-15T16:51:10"/>
    <b v="0"/>
    <x v="78"/>
  </r>
  <r>
    <x v="1"/>
    <s v="US"/>
    <s v="USD"/>
    <n v="1452282420"/>
    <d v="2016-01-08T19:47:00"/>
    <n v="1447962505"/>
    <d v="2015-11-19T19:48:25"/>
    <b v="0"/>
    <x v="29"/>
  </r>
  <r>
    <x v="1"/>
    <s v="CA"/>
    <s v="CAD"/>
    <n v="1466789269"/>
    <d v="2016-06-24T17:27:49"/>
    <n v="1464197269"/>
    <d v="2016-05-25T17:27:49"/>
    <b v="0"/>
    <x v="29"/>
  </r>
  <r>
    <x v="1"/>
    <s v="US"/>
    <s v="USD"/>
    <n v="1427845140"/>
    <d v="2015-03-31T23:39:00"/>
    <n v="1424822556"/>
    <d v="2015-02-25T00:02:36"/>
    <b v="0"/>
    <x v="78"/>
  </r>
  <r>
    <x v="1"/>
    <s v="US"/>
    <s v="USD"/>
    <n v="1476731431"/>
    <d v="2016-10-17T19:10:31"/>
    <n v="1472843431"/>
    <d v="2016-09-02T19:10:31"/>
    <b v="0"/>
    <x v="83"/>
  </r>
  <r>
    <x v="1"/>
    <s v="US"/>
    <s v="USD"/>
    <n v="1472135676"/>
    <d v="2016-08-25T14:34:36"/>
    <n v="1469543676"/>
    <d v="2016-07-26T14:34:36"/>
    <b v="0"/>
    <x v="29"/>
  </r>
  <r>
    <x v="1"/>
    <s v="US"/>
    <s v="USD"/>
    <n v="1456006938"/>
    <d v="2016-02-20T22:22:18"/>
    <n v="1450822938"/>
    <d v="2015-12-22T22:22:18"/>
    <b v="0"/>
    <x v="81"/>
  </r>
  <r>
    <x v="1"/>
    <s v="SE"/>
    <s v="SEK"/>
    <n v="1439318228"/>
    <d v="2015-08-11T18:37:08"/>
    <n v="1436812628"/>
    <d v="2015-07-13T18:37:08"/>
    <b v="0"/>
    <x v="78"/>
  </r>
  <r>
    <x v="1"/>
    <s v="IE"/>
    <s v="EUR"/>
    <n v="1483474370"/>
    <d v="2017-01-03T20:12:50"/>
    <n v="1480882370"/>
    <d v="2016-12-04T20:12:50"/>
    <b v="0"/>
    <x v="78"/>
  </r>
  <r>
    <x v="1"/>
    <s v="NZ"/>
    <s v="NZD"/>
    <n v="1430360739"/>
    <d v="2015-04-30T02:25:39"/>
    <n v="1427768739"/>
    <d v="2015-03-31T02:25:39"/>
    <b v="0"/>
    <x v="63"/>
  </r>
  <r>
    <x v="1"/>
    <s v="US"/>
    <s v="USD"/>
    <n v="1433603552"/>
    <d v="2015-06-06T15:12:32"/>
    <n v="1428419552"/>
    <d v="2015-04-07T15:12:32"/>
    <b v="0"/>
    <x v="78"/>
  </r>
  <r>
    <x v="1"/>
    <s v="US"/>
    <s v="USD"/>
    <n v="1429632822"/>
    <d v="2015-04-21T16:13:42"/>
    <n v="1428596022"/>
    <d v="2015-04-09T16:13:42"/>
    <b v="0"/>
    <x v="78"/>
  </r>
  <r>
    <x v="1"/>
    <s v="US"/>
    <s v="USD"/>
    <n v="1420910460"/>
    <d v="2015-01-10T17:21:00"/>
    <n v="1415726460"/>
    <d v="2014-11-11T17:21:00"/>
    <b v="0"/>
    <x v="29"/>
  </r>
  <r>
    <x v="1"/>
    <s v="AU"/>
    <s v="AUD"/>
    <n v="1430604136"/>
    <d v="2015-05-02T22:02:16"/>
    <n v="1428012136"/>
    <d v="2015-04-02T22:02:16"/>
    <b v="0"/>
    <x v="84"/>
  </r>
  <r>
    <x v="1"/>
    <s v="NL"/>
    <s v="EUR"/>
    <n v="1433530104"/>
    <d v="2015-06-05T18:48:24"/>
    <n v="1430938104"/>
    <d v="2015-05-06T18:48:24"/>
    <b v="0"/>
    <x v="78"/>
  </r>
  <r>
    <x v="1"/>
    <s v="GB"/>
    <s v="GBP"/>
    <n v="1445093578"/>
    <d v="2015-10-17T14:52:58"/>
    <n v="1442501578"/>
    <d v="2015-09-17T14:52:58"/>
    <b v="0"/>
    <x v="78"/>
  </r>
  <r>
    <x v="1"/>
    <s v="GB"/>
    <s v="GBP"/>
    <n v="1422664740"/>
    <d v="2015-01-31T00:39:00"/>
    <n v="1417818036"/>
    <d v="2014-12-05T22:20:36"/>
    <b v="0"/>
    <x v="78"/>
  </r>
  <r>
    <x v="1"/>
    <s v="US"/>
    <s v="USD"/>
    <n v="1438616124"/>
    <d v="2015-08-03T15:35:24"/>
    <n v="1433432124"/>
    <d v="2015-06-04T15:35:24"/>
    <b v="0"/>
    <x v="83"/>
  </r>
  <r>
    <x v="1"/>
    <s v="CA"/>
    <s v="CAD"/>
    <n v="1454864280"/>
    <d v="2016-02-07T16:58:00"/>
    <n v="1452272280"/>
    <d v="2016-01-08T16:58:00"/>
    <b v="0"/>
    <x v="29"/>
  </r>
  <r>
    <x v="1"/>
    <s v="CA"/>
    <s v="CAD"/>
    <n v="1462053600"/>
    <d v="2016-04-30T22:00:00"/>
    <n v="1459975008"/>
    <d v="2016-04-06T20:36:48"/>
    <b v="0"/>
    <x v="78"/>
  </r>
  <r>
    <x v="1"/>
    <s v="US"/>
    <s v="USD"/>
    <n v="1418315470"/>
    <d v="2014-12-11T16:31:10"/>
    <n v="1415723470"/>
    <d v="2014-11-11T16:31:10"/>
    <b v="0"/>
    <x v="84"/>
  </r>
  <r>
    <x v="1"/>
    <s v="US"/>
    <s v="USD"/>
    <n v="1451348200"/>
    <d v="2015-12-29T00:16:40"/>
    <n v="1447460200"/>
    <d v="2015-11-14T00:16:40"/>
    <b v="0"/>
    <x v="78"/>
  </r>
  <r>
    <x v="1"/>
    <s v="US"/>
    <s v="USD"/>
    <n v="1445898356"/>
    <d v="2015-10-26T22:25:56"/>
    <n v="1441146356"/>
    <d v="2015-09-01T22:25:56"/>
    <b v="0"/>
    <x v="78"/>
  </r>
  <r>
    <x v="1"/>
    <s v="IT"/>
    <s v="EUR"/>
    <n v="1453071600"/>
    <d v="2016-01-17T23:00:00"/>
    <n v="1449596425"/>
    <d v="2015-12-08T17:40:25"/>
    <b v="0"/>
    <x v="78"/>
  </r>
  <r>
    <x v="1"/>
    <s v="GB"/>
    <s v="GBP"/>
    <n v="1445431533"/>
    <d v="2015-10-21T12:45:33"/>
    <n v="1442839533"/>
    <d v="2015-09-21T12:45:33"/>
    <b v="0"/>
    <x v="74"/>
  </r>
  <r>
    <x v="1"/>
    <s v="US"/>
    <s v="USD"/>
    <n v="1461622616"/>
    <d v="2016-04-25T22:16:56"/>
    <n v="1456442216"/>
    <d v="2016-02-25T23:16:56"/>
    <b v="0"/>
    <x v="25"/>
  </r>
  <r>
    <x v="1"/>
    <s v="US"/>
    <s v="USD"/>
    <n v="1429028365"/>
    <d v="2015-04-14T16:19:25"/>
    <n v="1425143965"/>
    <d v="2015-02-28T17:19:25"/>
    <b v="0"/>
    <x v="84"/>
  </r>
  <r>
    <x v="1"/>
    <s v="US"/>
    <s v="USD"/>
    <n v="1455132611"/>
    <d v="2016-02-10T19:30:11"/>
    <n v="1452540611"/>
    <d v="2016-01-11T19:30:11"/>
    <b v="0"/>
    <x v="78"/>
  </r>
  <r>
    <x v="1"/>
    <s v="US"/>
    <s v="USD"/>
    <n v="1418877141"/>
    <d v="2014-12-18T04:32:21"/>
    <n v="1416285141"/>
    <d v="2014-11-18T04:32:21"/>
    <b v="0"/>
    <x v="80"/>
  </r>
  <r>
    <x v="1"/>
    <s v="US"/>
    <s v="USD"/>
    <n v="1435257596"/>
    <d v="2015-06-25T18:39:56"/>
    <n v="1432665596"/>
    <d v="2015-05-26T18:39:56"/>
    <b v="0"/>
    <x v="78"/>
  </r>
  <r>
    <x v="1"/>
    <s v="AU"/>
    <s v="AUD"/>
    <n v="1429839571"/>
    <d v="2015-04-24T01:39:31"/>
    <n v="1427247571"/>
    <d v="2015-03-25T01:39:31"/>
    <b v="0"/>
    <x v="79"/>
  </r>
  <r>
    <x v="1"/>
    <s v="SE"/>
    <s v="SEK"/>
    <n v="1440863624"/>
    <d v="2015-08-29T15:53:44"/>
    <n v="1438271624"/>
    <d v="2015-07-30T15:53:44"/>
    <b v="0"/>
    <x v="29"/>
  </r>
  <r>
    <x v="1"/>
    <s v="US"/>
    <s v="USD"/>
    <n v="1423772060"/>
    <d v="2015-02-12T20:14:20"/>
    <n v="1421180060"/>
    <d v="2015-01-13T20:14:20"/>
    <b v="0"/>
    <x v="29"/>
  </r>
  <r>
    <x v="1"/>
    <s v="US"/>
    <s v="USD"/>
    <n v="1473451437"/>
    <d v="2016-09-09T20:03:57"/>
    <n v="1470859437"/>
    <d v="2016-08-10T20:03:57"/>
    <b v="0"/>
    <x v="78"/>
  </r>
  <r>
    <x v="1"/>
    <s v="US"/>
    <s v="USD"/>
    <n v="1449785566"/>
    <d v="2015-12-10T22:12:46"/>
    <n v="1447193566"/>
    <d v="2015-11-10T22:12:46"/>
    <b v="0"/>
    <x v="80"/>
  </r>
  <r>
    <x v="1"/>
    <s v="CA"/>
    <s v="CAD"/>
    <n v="1480110783"/>
    <d v="2016-11-25T21:53:03"/>
    <n v="1477515183"/>
    <d v="2016-10-26T20:53:03"/>
    <b v="0"/>
    <x v="78"/>
  </r>
  <r>
    <x v="1"/>
    <s v="US"/>
    <s v="USD"/>
    <n v="1440548330"/>
    <d v="2015-08-26T00:18:50"/>
    <n v="1438042730"/>
    <d v="2015-07-28T00:18:50"/>
    <b v="0"/>
    <x v="78"/>
  </r>
  <r>
    <x v="1"/>
    <s v="US"/>
    <s v="USD"/>
    <n v="1444004616"/>
    <d v="2015-10-05T00:23:36"/>
    <n v="1440116616"/>
    <d v="2015-08-21T00:23:36"/>
    <b v="0"/>
    <x v="78"/>
  </r>
  <r>
    <x v="1"/>
    <s v="US"/>
    <s v="USD"/>
    <n v="1443726142"/>
    <d v="2015-10-01T19:02:22"/>
    <n v="1441134142"/>
    <d v="2015-09-01T19:02:22"/>
    <b v="0"/>
    <x v="83"/>
  </r>
  <r>
    <x v="1"/>
    <s v="US"/>
    <s v="USD"/>
    <n v="1428704848"/>
    <d v="2015-04-10T22:27:28"/>
    <n v="1426112848"/>
    <d v="2015-03-11T22:27:28"/>
    <b v="0"/>
    <x v="63"/>
  </r>
  <r>
    <x v="1"/>
    <s v="US"/>
    <s v="USD"/>
    <n v="1438662603"/>
    <d v="2015-08-04T04:30:03"/>
    <n v="1436502603"/>
    <d v="2015-07-10T04:30:03"/>
    <b v="0"/>
    <x v="84"/>
  </r>
  <r>
    <x v="1"/>
    <s v="NZ"/>
    <s v="NZD"/>
    <n v="1424568107"/>
    <d v="2015-02-22T01:21:47"/>
    <n v="1421976107"/>
    <d v="2015-01-23T01:21:47"/>
    <b v="0"/>
    <x v="83"/>
  </r>
  <r>
    <x v="1"/>
    <s v="US"/>
    <s v="USD"/>
    <n v="1415932643"/>
    <d v="2014-11-14T02:37:23"/>
    <n v="1413337043"/>
    <d v="2014-10-15T01:37:23"/>
    <b v="0"/>
    <x v="22"/>
  </r>
  <r>
    <x v="1"/>
    <s v="US"/>
    <s v="USD"/>
    <n v="1438793432"/>
    <d v="2015-08-05T16:50:32"/>
    <n v="1436201432"/>
    <d v="2015-07-06T16:50:32"/>
    <b v="0"/>
    <x v="63"/>
  </r>
  <r>
    <x v="1"/>
    <s v="CA"/>
    <s v="CAD"/>
    <n v="1420920424"/>
    <d v="2015-01-10T20:07:04"/>
    <n v="1415736424"/>
    <d v="2014-11-11T20:07:04"/>
    <b v="0"/>
    <x v="78"/>
  </r>
  <r>
    <x v="1"/>
    <s v="US"/>
    <s v="USD"/>
    <n v="1469199740"/>
    <d v="2016-07-22T15:02:20"/>
    <n v="1465311740"/>
    <d v="2016-06-07T15:02:20"/>
    <b v="0"/>
    <x v="83"/>
  </r>
  <r>
    <x v="1"/>
    <s v="US"/>
    <s v="USD"/>
    <n v="1421350140"/>
    <d v="2015-01-15T19:29:00"/>
    <n v="1418761759"/>
    <d v="2014-12-16T20:29:19"/>
    <b v="0"/>
    <x v="22"/>
  </r>
  <r>
    <x v="1"/>
    <s v="FR"/>
    <s v="EUR"/>
    <n v="1437861540"/>
    <d v="2015-07-25T21:59:00"/>
    <n v="1435160452"/>
    <d v="2015-06-24T15:40:52"/>
    <b v="0"/>
    <x v="29"/>
  </r>
  <r>
    <x v="1"/>
    <s v="AU"/>
    <s v="AUD"/>
    <n v="1420352264"/>
    <d v="2015-01-04T06:17:44"/>
    <n v="1416896264"/>
    <d v="2014-11-25T06:17:44"/>
    <b v="0"/>
    <x v="78"/>
  </r>
  <r>
    <x v="1"/>
    <s v="US"/>
    <s v="USD"/>
    <n v="1427825044"/>
    <d v="2015-03-31T18:04:04"/>
    <n v="1425236644"/>
    <d v="2015-03-01T19:04:04"/>
    <b v="0"/>
    <x v="29"/>
  </r>
  <r>
    <x v="1"/>
    <s v="US"/>
    <s v="USD"/>
    <n v="1446087223"/>
    <d v="2015-10-29T02:53:43"/>
    <n v="1443495223"/>
    <d v="2015-09-29T02:53:43"/>
    <b v="0"/>
    <x v="78"/>
  </r>
  <r>
    <x v="1"/>
    <s v="US"/>
    <s v="USD"/>
    <n v="1439048017"/>
    <d v="2015-08-08T15:33:37"/>
    <n v="1436456017"/>
    <d v="2015-07-09T15:33:37"/>
    <b v="0"/>
    <x v="29"/>
  </r>
  <r>
    <x v="1"/>
    <s v="IE"/>
    <s v="EUR"/>
    <n v="1424940093"/>
    <d v="2015-02-26T08:41:33"/>
    <n v="1422348093"/>
    <d v="2015-01-27T08:41:33"/>
    <b v="0"/>
    <x v="84"/>
  </r>
  <r>
    <x v="1"/>
    <s v="US"/>
    <s v="USD"/>
    <n v="1484038620"/>
    <d v="2017-01-10T08:57:00"/>
    <n v="1481597687"/>
    <d v="2016-12-13T02:54:47"/>
    <b v="0"/>
    <x v="78"/>
  </r>
  <r>
    <x v="1"/>
    <s v="CH"/>
    <s v="CHF"/>
    <n v="1444940558"/>
    <d v="2015-10-15T20:22:38"/>
    <n v="1442348558"/>
    <d v="2015-09-15T20:22:38"/>
    <b v="0"/>
    <x v="29"/>
  </r>
  <r>
    <x v="1"/>
    <s v="US"/>
    <s v="USD"/>
    <n v="1420233256"/>
    <d v="2015-01-02T21:14:16"/>
    <n v="1417641256"/>
    <d v="2014-12-03T21:14:16"/>
    <b v="0"/>
    <x v="78"/>
  </r>
  <r>
    <x v="1"/>
    <s v="US"/>
    <s v="USD"/>
    <n v="1435874384"/>
    <d v="2015-07-02T21:59:44"/>
    <n v="1433282384"/>
    <d v="2015-06-02T21:59:44"/>
    <b v="0"/>
    <x v="78"/>
  </r>
  <r>
    <x v="1"/>
    <s v="SE"/>
    <s v="SEK"/>
    <n v="1418934506"/>
    <d v="2014-12-18T20:28:26"/>
    <n v="1415910506"/>
    <d v="2014-11-13T20:28:26"/>
    <b v="0"/>
    <x v="78"/>
  </r>
  <r>
    <x v="1"/>
    <s v="AU"/>
    <s v="AUD"/>
    <n v="1460615164"/>
    <d v="2016-04-14T06:26:04"/>
    <n v="1458023164"/>
    <d v="2016-03-15T06:26:04"/>
    <b v="0"/>
    <x v="78"/>
  </r>
  <r>
    <x v="2"/>
    <s v="US"/>
    <s v="USD"/>
    <n v="1457207096"/>
    <d v="2016-03-05T19:44:56"/>
    <n v="1452023096"/>
    <d v="2016-01-05T19:44:56"/>
    <b v="0"/>
    <x v="82"/>
  </r>
  <r>
    <x v="2"/>
    <s v="US"/>
    <s v="USD"/>
    <n v="1431533931"/>
    <d v="2015-05-13T16:18:51"/>
    <n v="1428941931"/>
    <d v="2015-04-13T16:18:51"/>
    <b v="0"/>
    <x v="29"/>
  </r>
  <r>
    <x v="2"/>
    <s v="GB"/>
    <s v="GBP"/>
    <n v="1459368658"/>
    <d v="2016-03-30T20:10:58"/>
    <n v="1454188258"/>
    <d v="2016-01-30T21:10:58"/>
    <b v="0"/>
    <x v="8"/>
  </r>
  <r>
    <x v="2"/>
    <s v="US"/>
    <s v="USD"/>
    <n v="1451782607"/>
    <d v="2016-01-03T00:56:47"/>
    <n v="1449190607"/>
    <d v="2015-12-04T00:56:47"/>
    <b v="0"/>
    <x v="78"/>
  </r>
  <r>
    <x v="2"/>
    <s v="US"/>
    <s v="USD"/>
    <n v="1472911375"/>
    <d v="2016-09-03T14:02:55"/>
    <n v="1471096975"/>
    <d v="2016-08-13T14:02:55"/>
    <b v="0"/>
    <x v="9"/>
  </r>
  <r>
    <x v="2"/>
    <s v="US"/>
    <s v="USD"/>
    <n v="1421635190"/>
    <d v="2015-01-19T02:39:50"/>
    <n v="1418179190"/>
    <d v="2014-12-10T02:39:50"/>
    <b v="0"/>
    <x v="38"/>
  </r>
  <r>
    <x v="2"/>
    <s v="US"/>
    <s v="USD"/>
    <n v="1428732000"/>
    <d v="2015-04-11T06:00:00"/>
    <n v="1426772928"/>
    <d v="2015-03-19T13:48:48"/>
    <b v="0"/>
    <x v="51"/>
  </r>
  <r>
    <x v="2"/>
    <s v="US"/>
    <s v="USD"/>
    <n v="1415247757"/>
    <d v="2014-11-06T04:22:37"/>
    <n v="1412652157"/>
    <d v="2014-10-07T03:22:37"/>
    <b v="0"/>
    <x v="84"/>
  </r>
  <r>
    <x v="2"/>
    <s v="US"/>
    <s v="USD"/>
    <n v="1439931675"/>
    <d v="2015-08-18T21:01:15"/>
    <n v="1437339675"/>
    <d v="2015-07-19T21:01:15"/>
    <b v="0"/>
    <x v="79"/>
  </r>
  <r>
    <x v="2"/>
    <s v="AU"/>
    <s v="AUD"/>
    <n v="1441619275"/>
    <d v="2015-09-07T09:47:55"/>
    <n v="1439027275"/>
    <d v="2015-08-08T09:47:55"/>
    <b v="0"/>
    <x v="78"/>
  </r>
  <r>
    <x v="2"/>
    <s v="US"/>
    <s v="USD"/>
    <n v="1440524082"/>
    <d v="2015-08-25T17:34:42"/>
    <n v="1437932082"/>
    <d v="2015-07-26T17:34:42"/>
    <b v="0"/>
    <x v="83"/>
  </r>
  <r>
    <x v="2"/>
    <s v="FR"/>
    <s v="EUR"/>
    <n v="1480185673"/>
    <d v="2016-11-26T18:41:13"/>
    <n v="1476294073"/>
    <d v="2016-10-12T17:41:13"/>
    <b v="0"/>
    <x v="78"/>
  </r>
  <r>
    <x v="2"/>
    <s v="US"/>
    <s v="USD"/>
    <n v="1401579000"/>
    <d v="2014-05-31T23:30:00"/>
    <n v="1398911882"/>
    <d v="2014-05-01T02:38:02"/>
    <b v="0"/>
    <x v="83"/>
  </r>
  <r>
    <x v="2"/>
    <s v="US"/>
    <s v="USD"/>
    <n v="1440215940"/>
    <d v="2015-08-22T03:59:00"/>
    <n v="1436805660"/>
    <d v="2015-07-13T16:41:00"/>
    <b v="0"/>
    <x v="62"/>
  </r>
  <r>
    <x v="2"/>
    <s v="US"/>
    <s v="USD"/>
    <n v="1468615346"/>
    <d v="2016-07-15T20:42:26"/>
    <n v="1466023346"/>
    <d v="2016-06-15T20:42:26"/>
    <b v="0"/>
    <x v="79"/>
  </r>
  <r>
    <x v="2"/>
    <s v="US"/>
    <s v="USD"/>
    <n v="1426345200"/>
    <d v="2015-03-14T15:00:00"/>
    <n v="1421343743"/>
    <d v="2015-01-15T17:42:23"/>
    <b v="0"/>
    <x v="29"/>
  </r>
  <r>
    <x v="2"/>
    <s v="US"/>
    <s v="USD"/>
    <n v="1407705187"/>
    <d v="2014-08-10T21:13:07"/>
    <n v="1405113187"/>
    <d v="2014-07-11T21:13:07"/>
    <b v="0"/>
    <x v="78"/>
  </r>
  <r>
    <x v="2"/>
    <s v="US"/>
    <s v="USD"/>
    <n v="1427225644"/>
    <d v="2015-03-24T19:34:04"/>
    <n v="1422045244"/>
    <d v="2015-01-23T20:34:04"/>
    <b v="0"/>
    <x v="81"/>
  </r>
  <r>
    <x v="2"/>
    <s v="US"/>
    <s v="USD"/>
    <n v="1424281389"/>
    <d v="2015-02-18T17:43:09"/>
    <n v="1419097389"/>
    <d v="2014-12-20T17:43:09"/>
    <b v="0"/>
    <x v="78"/>
  </r>
  <r>
    <x v="2"/>
    <s v="US"/>
    <s v="USD"/>
    <n v="1415583695"/>
    <d v="2014-11-10T01:41:35"/>
    <n v="1410396095"/>
    <d v="2014-09-11T00:41:35"/>
    <b v="0"/>
    <x v="17"/>
  </r>
  <r>
    <x v="2"/>
    <s v="US"/>
    <s v="USD"/>
    <n v="1424536196"/>
    <d v="2015-02-21T16:29:56"/>
    <n v="1421944196"/>
    <d v="2015-01-22T16:29:56"/>
    <b v="0"/>
    <x v="29"/>
  </r>
  <r>
    <x v="2"/>
    <s v="US"/>
    <s v="USD"/>
    <n v="1426091036"/>
    <d v="2015-03-11T16:23:56"/>
    <n v="1423502636"/>
    <d v="2015-02-09T17:23:56"/>
    <b v="0"/>
    <x v="29"/>
  </r>
  <r>
    <x v="2"/>
    <s v="US"/>
    <s v="USD"/>
    <n v="1420044890"/>
    <d v="2014-12-31T16:54:50"/>
    <n v="1417452890"/>
    <d v="2014-12-01T16:54:50"/>
    <b v="0"/>
    <x v="29"/>
  </r>
  <r>
    <x v="2"/>
    <s v="US"/>
    <s v="USD"/>
    <n v="1414445108"/>
    <d v="2014-10-27T21:25:08"/>
    <n v="1411853108"/>
    <d v="2014-09-27T21:25:08"/>
    <b v="0"/>
    <x v="82"/>
  </r>
  <r>
    <x v="2"/>
    <s v="US"/>
    <s v="USD"/>
    <n v="1464386640"/>
    <d v="2016-05-27T22:04:00"/>
    <n v="1463090149"/>
    <d v="2016-05-12T21:55:49"/>
    <b v="0"/>
    <x v="29"/>
  </r>
  <r>
    <x v="2"/>
    <s v="US"/>
    <s v="USD"/>
    <n v="1439006692"/>
    <d v="2015-08-08T04:04:52"/>
    <n v="1433822692"/>
    <d v="2015-06-09T04:04:52"/>
    <b v="0"/>
    <x v="78"/>
  </r>
  <r>
    <x v="2"/>
    <s v="US"/>
    <s v="USD"/>
    <n v="1458715133"/>
    <d v="2016-03-23T06:38:53"/>
    <n v="1455262733"/>
    <d v="2016-02-12T07:38:53"/>
    <b v="0"/>
    <x v="29"/>
  </r>
  <r>
    <x v="2"/>
    <s v="US"/>
    <s v="USD"/>
    <n v="1426182551"/>
    <d v="2015-03-12T17:49:11"/>
    <n v="1423594151"/>
    <d v="2015-02-10T18:49:11"/>
    <b v="0"/>
    <x v="29"/>
  </r>
  <r>
    <x v="2"/>
    <s v="NO"/>
    <s v="NOK"/>
    <n v="1486313040"/>
    <d v="2017-02-05T16:44:00"/>
    <n v="1483131966"/>
    <d v="2016-12-30T21:06:06"/>
    <b v="0"/>
    <x v="80"/>
  </r>
  <r>
    <x v="2"/>
    <s v="US"/>
    <s v="USD"/>
    <n v="1455246504"/>
    <d v="2016-02-12T03:08:24"/>
    <n v="1452654504"/>
    <d v="2016-01-13T03:08:24"/>
    <b v="0"/>
    <x v="84"/>
  </r>
  <r>
    <x v="2"/>
    <s v="US"/>
    <s v="USD"/>
    <n v="1467080613"/>
    <d v="2016-06-28T02:23:33"/>
    <n v="1461896613"/>
    <d v="2016-04-29T02:23:33"/>
    <b v="0"/>
    <x v="84"/>
  </r>
  <r>
    <x v="2"/>
    <s v="US"/>
    <s v="USD"/>
    <n v="1425791697"/>
    <d v="2015-03-08T05:14:57"/>
    <n v="1423199697"/>
    <d v="2015-02-06T05:14:57"/>
    <b v="0"/>
    <x v="84"/>
  </r>
  <r>
    <x v="2"/>
    <s v="US"/>
    <s v="USD"/>
    <n v="1456608943"/>
    <d v="2016-02-27T21:35:43"/>
    <n v="1454016943"/>
    <d v="2016-01-28T21:35:43"/>
    <b v="0"/>
    <x v="78"/>
  </r>
  <r>
    <x v="2"/>
    <s v="US"/>
    <s v="USD"/>
    <n v="1438662474"/>
    <d v="2015-08-04T04:27:54"/>
    <n v="1435206474"/>
    <d v="2015-06-25T04:27:54"/>
    <b v="0"/>
    <x v="84"/>
  </r>
  <r>
    <x v="2"/>
    <s v="SE"/>
    <s v="SEK"/>
    <n v="1444027186"/>
    <d v="2015-10-05T06:39:46"/>
    <n v="1441435186"/>
    <d v="2015-09-05T06:39:46"/>
    <b v="0"/>
    <x v="80"/>
  </r>
  <r>
    <x v="2"/>
    <s v="CA"/>
    <s v="CAD"/>
    <n v="1454078770"/>
    <d v="2016-01-29T14:46:10"/>
    <n v="1448894770"/>
    <d v="2015-11-30T14:46:10"/>
    <b v="0"/>
    <x v="84"/>
  </r>
  <r>
    <x v="2"/>
    <s v="US"/>
    <s v="USD"/>
    <n v="1426615200"/>
    <d v="2015-03-17T18:00:00"/>
    <n v="1422400188"/>
    <d v="2015-01-27T23:09:48"/>
    <b v="0"/>
    <x v="78"/>
  </r>
  <r>
    <x v="2"/>
    <s v="US"/>
    <s v="USD"/>
    <n v="1449529062"/>
    <d v="2015-12-07T22:57:42"/>
    <n v="1444341462"/>
    <d v="2015-10-08T21:57:42"/>
    <b v="0"/>
    <x v="29"/>
  </r>
  <r>
    <x v="2"/>
    <s v="US"/>
    <s v="USD"/>
    <n v="1445197129"/>
    <d v="2015-10-18T19:38:49"/>
    <n v="1442605129"/>
    <d v="2015-09-18T19:38:49"/>
    <b v="0"/>
    <x v="78"/>
  </r>
  <r>
    <x v="2"/>
    <s v="BE"/>
    <s v="EUR"/>
    <n v="1455399313"/>
    <d v="2016-02-13T21:35:13"/>
    <n v="1452807313"/>
    <d v="2016-01-14T21:35:13"/>
    <b v="0"/>
    <x v="84"/>
  </r>
  <r>
    <x v="0"/>
    <s v="US"/>
    <s v="USD"/>
    <n v="1437627540"/>
    <d v="2015-07-23T04:59:00"/>
    <n v="1435806054"/>
    <d v="2015-07-02T03:00:54"/>
    <b v="0"/>
    <x v="280"/>
  </r>
  <r>
    <x v="0"/>
    <s v="US"/>
    <s v="USD"/>
    <n v="1426777228"/>
    <d v="2015-03-19T15:00:28"/>
    <n v="1424188828"/>
    <d v="2015-02-17T16:00:28"/>
    <b v="0"/>
    <x v="459"/>
  </r>
  <r>
    <x v="0"/>
    <s v="US"/>
    <s v="USD"/>
    <n v="1408114822"/>
    <d v="2014-08-15T15:00:22"/>
    <n v="1405522822"/>
    <d v="2014-07-16T15:00:22"/>
    <b v="0"/>
    <x v="409"/>
  </r>
  <r>
    <x v="0"/>
    <s v="US"/>
    <s v="USD"/>
    <n v="1464199591"/>
    <d v="2016-05-25T18:06:31"/>
    <n v="1461607591"/>
    <d v="2016-04-25T18:06:31"/>
    <b v="0"/>
    <x v="42"/>
  </r>
  <r>
    <x v="0"/>
    <s v="US"/>
    <s v="USD"/>
    <n v="1443242021"/>
    <d v="2015-09-26T04:33:41"/>
    <n v="1440650021"/>
    <d v="2015-08-27T04:33:41"/>
    <b v="0"/>
    <x v="248"/>
  </r>
  <r>
    <x v="0"/>
    <s v="US"/>
    <s v="USD"/>
    <n v="1480174071"/>
    <d v="2016-11-26T15:27:51"/>
    <n v="1477578471"/>
    <d v="2016-10-27T14:27:51"/>
    <b v="0"/>
    <x v="112"/>
  </r>
  <r>
    <x v="0"/>
    <s v="US"/>
    <s v="USD"/>
    <n v="1478923200"/>
    <d v="2016-11-12T04:00:00"/>
    <n v="1476184593"/>
    <d v="2016-10-11T11:16:33"/>
    <b v="0"/>
    <x v="152"/>
  </r>
  <r>
    <x v="0"/>
    <s v="US"/>
    <s v="USD"/>
    <n v="1472621760"/>
    <d v="2016-08-31T05:36:00"/>
    <n v="1472110513"/>
    <d v="2016-08-25T07:35:13"/>
    <b v="0"/>
    <x v="82"/>
  </r>
  <r>
    <x v="0"/>
    <s v="US"/>
    <s v="USD"/>
    <n v="1417321515"/>
    <d v="2014-11-30T04:25:15"/>
    <n v="1414725915"/>
    <d v="2014-10-31T03:25:15"/>
    <b v="0"/>
    <x v="148"/>
  </r>
  <r>
    <x v="0"/>
    <s v="US"/>
    <s v="USD"/>
    <n v="1414465860"/>
    <d v="2014-10-28T03:11:00"/>
    <n v="1411177456"/>
    <d v="2014-09-20T01:44:16"/>
    <b v="0"/>
    <x v="332"/>
  </r>
  <r>
    <x v="0"/>
    <s v="US"/>
    <s v="USD"/>
    <n v="1488750490"/>
    <d v="2017-03-05T21:48:10"/>
    <n v="1487022490"/>
    <d v="2017-02-13T21:48:10"/>
    <b v="0"/>
    <x v="153"/>
  </r>
  <r>
    <x v="0"/>
    <s v="US"/>
    <s v="USD"/>
    <n v="1451430000"/>
    <d v="2015-12-29T23:00:00"/>
    <n v="1448914500"/>
    <d v="2015-11-30T20:15:00"/>
    <b v="0"/>
    <x v="41"/>
  </r>
  <r>
    <x v="0"/>
    <s v="US"/>
    <s v="USD"/>
    <n v="1486053409"/>
    <d v="2017-02-02T16:36:49"/>
    <n v="1483461409"/>
    <d v="2017-01-03T16:36:49"/>
    <b v="0"/>
    <x v="85"/>
  </r>
  <r>
    <x v="0"/>
    <s v="US"/>
    <s v="USD"/>
    <n v="1489207808"/>
    <d v="2017-03-11T04:50:08"/>
    <n v="1486183808"/>
    <d v="2017-02-04T04:50:08"/>
    <b v="0"/>
    <x v="208"/>
  </r>
  <r>
    <x v="0"/>
    <s v="US"/>
    <s v="USD"/>
    <n v="1461177950"/>
    <d v="2016-04-20T18:45:50"/>
    <n v="1458758750"/>
    <d v="2016-03-23T18:45:50"/>
    <b v="0"/>
    <x v="38"/>
  </r>
  <r>
    <x v="0"/>
    <s v="US"/>
    <s v="USD"/>
    <n v="1488063839"/>
    <d v="2017-02-25T23:03:59"/>
    <n v="1485471839"/>
    <d v="2017-01-26T23:03:59"/>
    <b v="0"/>
    <x v="85"/>
  </r>
  <r>
    <x v="0"/>
    <s v="US"/>
    <s v="USD"/>
    <n v="1458826056"/>
    <d v="2016-03-24T13:27:36"/>
    <n v="1456237656"/>
    <d v="2016-02-23T14:27:36"/>
    <b v="0"/>
    <x v="204"/>
  </r>
  <r>
    <x v="0"/>
    <s v="US"/>
    <s v="USD"/>
    <n v="1465498800"/>
    <d v="2016-06-09T19:00:00"/>
    <n v="1462481718"/>
    <d v="2016-05-05T20:55:18"/>
    <b v="0"/>
    <x v="144"/>
  </r>
  <r>
    <x v="0"/>
    <s v="US"/>
    <s v="USD"/>
    <n v="1458742685"/>
    <d v="2016-03-23T14:18:05"/>
    <n v="1454858285"/>
    <d v="2016-02-07T15:18:05"/>
    <b v="0"/>
    <x v="460"/>
  </r>
  <r>
    <x v="0"/>
    <s v="US"/>
    <s v="USD"/>
    <n v="1483417020"/>
    <d v="2017-01-03T04:17:00"/>
    <n v="1480480167"/>
    <d v="2016-11-30T04:29:27"/>
    <b v="0"/>
    <x v="32"/>
  </r>
  <r>
    <x v="0"/>
    <s v="US"/>
    <s v="USD"/>
    <n v="1317438000"/>
    <d v="2011-10-01T03:00:00"/>
    <n v="1314577097"/>
    <d v="2011-08-29T00:18:17"/>
    <b v="0"/>
    <x v="48"/>
  </r>
  <r>
    <x v="0"/>
    <s v="US"/>
    <s v="USD"/>
    <n v="1342672096"/>
    <d v="2012-07-19T04:28:16"/>
    <n v="1340944096"/>
    <d v="2012-06-29T04:28:16"/>
    <b v="0"/>
    <x v="248"/>
  </r>
  <r>
    <x v="0"/>
    <s v="US"/>
    <s v="USD"/>
    <n v="1366138800"/>
    <d v="2013-04-16T19:00:00"/>
    <n v="1362710425"/>
    <d v="2013-03-08T02:40:25"/>
    <b v="0"/>
    <x v="11"/>
  </r>
  <r>
    <x v="0"/>
    <s v="CA"/>
    <s v="CAD"/>
    <n v="1443641340"/>
    <d v="2015-09-30T19:29:00"/>
    <n v="1441143397"/>
    <d v="2015-09-01T21:36:37"/>
    <b v="0"/>
    <x v="68"/>
  </r>
  <r>
    <x v="0"/>
    <s v="US"/>
    <s v="USD"/>
    <n v="1348420548"/>
    <d v="2012-09-23T17:15:48"/>
    <n v="1345828548"/>
    <d v="2012-08-24T17:15:48"/>
    <b v="0"/>
    <x v="53"/>
  </r>
  <r>
    <x v="0"/>
    <s v="US"/>
    <s v="USD"/>
    <n v="1368066453"/>
    <d v="2013-05-09T02:27:33"/>
    <n v="1365474453"/>
    <d v="2013-04-09T02:27:33"/>
    <b v="0"/>
    <x v="47"/>
  </r>
  <r>
    <x v="0"/>
    <s v="US"/>
    <s v="USD"/>
    <n v="1336669200"/>
    <d v="2012-05-10T17:00:00"/>
    <n v="1335473931"/>
    <d v="2012-04-26T20:58:51"/>
    <b v="0"/>
    <x v="68"/>
  </r>
  <r>
    <x v="0"/>
    <s v="US"/>
    <s v="USD"/>
    <n v="1351400400"/>
    <d v="2012-10-28T05:00:00"/>
    <n v="1348285321"/>
    <d v="2012-09-22T03:42:01"/>
    <b v="0"/>
    <x v="6"/>
  </r>
  <r>
    <x v="0"/>
    <s v="US"/>
    <s v="USD"/>
    <n v="1297160329"/>
    <d v="2011-02-08T10:18:49"/>
    <n v="1295000329"/>
    <d v="2011-01-14T10:18:49"/>
    <b v="0"/>
    <x v="5"/>
  </r>
  <r>
    <x v="0"/>
    <s v="US"/>
    <s v="USD"/>
    <n v="1337824055"/>
    <d v="2012-05-24T01:47:35"/>
    <n v="1335232055"/>
    <d v="2012-04-24T01:47:35"/>
    <b v="0"/>
    <x v="17"/>
  </r>
  <r>
    <x v="0"/>
    <s v="US"/>
    <s v="USD"/>
    <n v="1327535392"/>
    <d v="2012-01-25T23:49:52"/>
    <n v="1324079392"/>
    <d v="2011-12-16T23:49:52"/>
    <b v="0"/>
    <x v="57"/>
  </r>
  <r>
    <x v="0"/>
    <s v="US"/>
    <s v="USD"/>
    <n v="1283562180"/>
    <d v="2010-09-04T01:03:00"/>
    <n v="1277433980"/>
    <d v="2010-06-25T02:46:20"/>
    <b v="0"/>
    <x v="201"/>
  </r>
  <r>
    <x v="0"/>
    <s v="US"/>
    <s v="USD"/>
    <n v="1352573869"/>
    <d v="2012-11-10T18:57:49"/>
    <n v="1349978269"/>
    <d v="2012-10-11T17:57:49"/>
    <b v="0"/>
    <x v="5"/>
  </r>
  <r>
    <x v="0"/>
    <s v="US"/>
    <s v="USD"/>
    <n v="1286756176"/>
    <d v="2010-10-11T00:16:16"/>
    <n v="1282868176"/>
    <d v="2010-08-27T00:16:16"/>
    <b v="0"/>
    <x v="44"/>
  </r>
  <r>
    <x v="0"/>
    <s v="US"/>
    <s v="USD"/>
    <n v="1278799200"/>
    <d v="2010-07-10T22:00:00"/>
    <n v="1273647255"/>
    <d v="2010-05-12T06:54:15"/>
    <b v="0"/>
    <x v="75"/>
  </r>
  <r>
    <x v="0"/>
    <s v="US"/>
    <s v="USD"/>
    <n v="1415004770"/>
    <d v="2014-11-03T08:52:50"/>
    <n v="1412149970"/>
    <d v="2014-10-01T07:52:50"/>
    <b v="0"/>
    <x v="165"/>
  </r>
  <r>
    <x v="0"/>
    <s v="US"/>
    <s v="USD"/>
    <n v="1344789345"/>
    <d v="2012-08-12T16:35:45"/>
    <n v="1340901345"/>
    <d v="2012-06-28T16:35:45"/>
    <b v="0"/>
    <x v="14"/>
  </r>
  <r>
    <x v="0"/>
    <s v="US"/>
    <s v="USD"/>
    <n v="1358117313"/>
    <d v="2013-01-13T22:48:33"/>
    <n v="1355525313"/>
    <d v="2012-12-14T22:48:33"/>
    <b v="0"/>
    <x v="1"/>
  </r>
  <r>
    <x v="0"/>
    <s v="US"/>
    <s v="USD"/>
    <n v="1343440800"/>
    <d v="2012-07-28T02:00:00"/>
    <n v="1342545994"/>
    <d v="2012-07-17T17:26:34"/>
    <b v="0"/>
    <x v="38"/>
  </r>
  <r>
    <x v="0"/>
    <s v="US"/>
    <s v="USD"/>
    <n v="1444516084"/>
    <d v="2015-10-10T22:28:04"/>
    <n v="1439332084"/>
    <d v="2015-08-11T22:28:04"/>
    <b v="0"/>
    <x v="22"/>
  </r>
  <r>
    <x v="0"/>
    <s v="US"/>
    <s v="USD"/>
    <n v="1335799808"/>
    <d v="2012-04-30T15:30:08"/>
    <n v="1333207808"/>
    <d v="2012-03-31T15:30:08"/>
    <b v="0"/>
    <x v="195"/>
  </r>
  <r>
    <x v="0"/>
    <s v="US"/>
    <s v="USD"/>
    <n v="1312224383"/>
    <d v="2011-08-01T18:46:23"/>
    <n v="1308336383"/>
    <d v="2011-06-17T18:46:23"/>
    <b v="0"/>
    <x v="20"/>
  </r>
  <r>
    <x v="0"/>
    <s v="US"/>
    <s v="USD"/>
    <n v="1335891603"/>
    <d v="2012-05-01T17:00:03"/>
    <n v="1330711203"/>
    <d v="2012-03-02T18:00:03"/>
    <b v="0"/>
    <x v="10"/>
  </r>
  <r>
    <x v="0"/>
    <s v="US"/>
    <s v="USD"/>
    <n v="1316124003"/>
    <d v="2011-09-15T22:00:03"/>
    <n v="1313532003"/>
    <d v="2011-08-16T22:00:03"/>
    <b v="0"/>
    <x v="240"/>
  </r>
  <r>
    <x v="0"/>
    <s v="US"/>
    <s v="USD"/>
    <n v="1318463879"/>
    <d v="2011-10-12T23:57:59"/>
    <n v="1315439879"/>
    <d v="2011-09-07T23:57:59"/>
    <b v="0"/>
    <x v="14"/>
  </r>
  <r>
    <x v="0"/>
    <s v="US"/>
    <s v="USD"/>
    <n v="1335113976"/>
    <d v="2012-04-22T16:59:36"/>
    <n v="1332521976"/>
    <d v="2012-03-23T16:59:36"/>
    <b v="0"/>
    <x v="209"/>
  </r>
  <r>
    <x v="0"/>
    <s v="US"/>
    <s v="USD"/>
    <n v="1338083997"/>
    <d v="2012-05-27T01:59:57"/>
    <n v="1335491997"/>
    <d v="2012-04-27T01:59:57"/>
    <b v="0"/>
    <x v="44"/>
  </r>
  <r>
    <x v="0"/>
    <s v="US"/>
    <s v="USD"/>
    <n v="1321459908"/>
    <d v="2011-11-16T16:11:48"/>
    <n v="1318864308"/>
    <d v="2011-10-17T15:11:48"/>
    <b v="0"/>
    <x v="71"/>
  </r>
  <r>
    <x v="0"/>
    <s v="US"/>
    <s v="USD"/>
    <n v="1368117239"/>
    <d v="2013-05-09T16:33:59"/>
    <n v="1365525239"/>
    <d v="2013-04-09T16:33:59"/>
    <b v="0"/>
    <x v="11"/>
  </r>
  <r>
    <x v="0"/>
    <s v="US"/>
    <s v="USD"/>
    <n v="1340429276"/>
    <d v="2012-06-23T05:27:56"/>
    <n v="1335245276"/>
    <d v="2012-04-24T05:27:56"/>
    <b v="0"/>
    <x v="38"/>
  </r>
  <r>
    <x v="0"/>
    <s v="US"/>
    <s v="USD"/>
    <n v="1295142660"/>
    <d v="2011-01-16T01:51:00"/>
    <n v="1293739714"/>
    <d v="2010-12-30T20:08:34"/>
    <b v="0"/>
    <x v="73"/>
  </r>
  <r>
    <x v="0"/>
    <s v="US"/>
    <s v="USD"/>
    <n v="1339840740"/>
    <d v="2012-06-16T09:59:00"/>
    <n v="1335397188"/>
    <d v="2012-04-25T23:39:48"/>
    <b v="0"/>
    <x v="74"/>
  </r>
  <r>
    <x v="0"/>
    <s v="US"/>
    <s v="USD"/>
    <n v="1367208140"/>
    <d v="2013-04-29T04:02:20"/>
    <n v="1363320140"/>
    <d v="2013-03-15T04:02:20"/>
    <b v="0"/>
    <x v="461"/>
  </r>
  <r>
    <x v="0"/>
    <s v="US"/>
    <s v="USD"/>
    <n v="1337786944"/>
    <d v="2012-05-23T15:29:04"/>
    <n v="1335194944"/>
    <d v="2012-04-23T15:29:04"/>
    <b v="0"/>
    <x v="70"/>
  </r>
  <r>
    <x v="0"/>
    <s v="US"/>
    <s v="USD"/>
    <n v="1339022575"/>
    <d v="2012-06-06T22:42:55"/>
    <n v="1336430575"/>
    <d v="2012-05-07T22:42:55"/>
    <b v="0"/>
    <x v="288"/>
  </r>
  <r>
    <x v="0"/>
    <s v="US"/>
    <s v="USD"/>
    <n v="1364597692"/>
    <d v="2013-03-29T22:54:52"/>
    <n v="1361577292"/>
    <d v="2013-02-22T23:54:52"/>
    <b v="0"/>
    <x v="73"/>
  </r>
  <r>
    <x v="0"/>
    <s v="US"/>
    <s v="USD"/>
    <n v="1312578338"/>
    <d v="2011-08-05T21:05:38"/>
    <n v="1309986338"/>
    <d v="2011-07-06T21:05:38"/>
    <b v="0"/>
    <x v="66"/>
  </r>
  <r>
    <x v="0"/>
    <s v="US"/>
    <s v="USD"/>
    <n v="1422400387"/>
    <d v="2015-01-27T23:13:07"/>
    <n v="1421190787"/>
    <d v="2015-01-13T23:13:07"/>
    <b v="0"/>
    <x v="9"/>
  </r>
  <r>
    <x v="0"/>
    <s v="US"/>
    <s v="USD"/>
    <n v="1356976800"/>
    <d v="2012-12-31T18:00:00"/>
    <n v="1352820837"/>
    <d v="2012-11-13T15:33:57"/>
    <b v="0"/>
    <x v="203"/>
  </r>
  <r>
    <x v="0"/>
    <s v="US"/>
    <s v="USD"/>
    <n v="1340476375"/>
    <d v="2012-06-23T18:32:55"/>
    <n v="1337884375"/>
    <d v="2012-05-24T18:32:55"/>
    <b v="0"/>
    <x v="60"/>
  </r>
  <r>
    <x v="2"/>
    <s v="CA"/>
    <s v="CAD"/>
    <n v="1443379104"/>
    <d v="2015-09-27T18:38:24"/>
    <n v="1440787104"/>
    <d v="2015-08-28T18:38:24"/>
    <b v="0"/>
    <x v="63"/>
  </r>
  <r>
    <x v="2"/>
    <s v="US"/>
    <s v="USD"/>
    <n v="1411328918"/>
    <d v="2014-09-21T19:48:38"/>
    <n v="1407440918"/>
    <d v="2014-08-07T19:48:38"/>
    <b v="0"/>
    <x v="81"/>
  </r>
  <r>
    <x v="2"/>
    <s v="US"/>
    <s v="USD"/>
    <n v="1465333560"/>
    <d v="2016-06-07T21:06:00"/>
    <n v="1462743308"/>
    <d v="2016-05-08T21:35:08"/>
    <b v="0"/>
    <x v="78"/>
  </r>
  <r>
    <x v="2"/>
    <s v="US"/>
    <s v="USD"/>
    <n v="1416014534"/>
    <d v="2014-11-15T01:22:14"/>
    <n v="1413418934"/>
    <d v="2014-10-16T00:22:14"/>
    <b v="0"/>
    <x v="78"/>
  </r>
  <r>
    <x v="2"/>
    <s v="US"/>
    <s v="USD"/>
    <n v="1426292416"/>
    <d v="2015-03-14T00:20:16"/>
    <n v="1423704016"/>
    <d v="2015-02-12T01:20:16"/>
    <b v="0"/>
    <x v="78"/>
  </r>
  <r>
    <x v="2"/>
    <s v="GB"/>
    <s v="GBP"/>
    <n v="1443906000"/>
    <d v="2015-10-03T21:00:00"/>
    <n v="1441955269"/>
    <d v="2015-09-11T07:07:49"/>
    <b v="0"/>
    <x v="84"/>
  </r>
  <r>
    <x v="2"/>
    <s v="US"/>
    <s v="USD"/>
    <n v="1431308704"/>
    <d v="2015-05-11T01:45:04"/>
    <n v="1428716704"/>
    <d v="2015-04-11T01:45:04"/>
    <b v="0"/>
    <x v="78"/>
  </r>
  <r>
    <x v="2"/>
    <s v="US"/>
    <s v="USD"/>
    <n v="1408056634"/>
    <d v="2014-08-14T22:50:34"/>
    <n v="1405464634"/>
    <d v="2014-07-15T22:50:34"/>
    <b v="0"/>
    <x v="78"/>
  </r>
  <r>
    <x v="2"/>
    <s v="GB"/>
    <s v="GBP"/>
    <n v="1429554349"/>
    <d v="2015-04-20T18:25:49"/>
    <n v="1424719549"/>
    <d v="2015-02-23T19:25:49"/>
    <b v="0"/>
    <x v="33"/>
  </r>
  <r>
    <x v="2"/>
    <s v="US"/>
    <s v="USD"/>
    <n v="1431647772"/>
    <d v="2015-05-14T23:56:12"/>
    <n v="1426463772"/>
    <d v="2015-03-15T23:56:12"/>
    <b v="0"/>
    <x v="84"/>
  </r>
  <r>
    <x v="2"/>
    <s v="GB"/>
    <s v="GBP"/>
    <n v="1454323413"/>
    <d v="2016-02-01T10:43:33"/>
    <n v="1451731413"/>
    <d v="2016-01-02T10:43:33"/>
    <b v="0"/>
    <x v="78"/>
  </r>
  <r>
    <x v="2"/>
    <s v="US"/>
    <s v="USD"/>
    <n v="1418504561"/>
    <d v="2014-12-13T21:02:41"/>
    <n v="1417208561"/>
    <d v="2014-11-28T21:02:41"/>
    <b v="0"/>
    <x v="78"/>
  </r>
  <r>
    <x v="2"/>
    <s v="DE"/>
    <s v="EUR"/>
    <n v="1488067789"/>
    <d v="2017-02-26T00:09:49"/>
    <n v="1482883789"/>
    <d v="2016-12-28T00:09:49"/>
    <b v="0"/>
    <x v="78"/>
  </r>
  <r>
    <x v="2"/>
    <s v="US"/>
    <s v="USD"/>
    <n v="1408526477"/>
    <d v="2014-08-20T09:21:17"/>
    <n v="1407057677"/>
    <d v="2014-08-03T09:21:17"/>
    <b v="0"/>
    <x v="80"/>
  </r>
  <r>
    <x v="2"/>
    <s v="US"/>
    <s v="USD"/>
    <n v="1424635753"/>
    <d v="2015-02-22T20:09:13"/>
    <n v="1422043753"/>
    <d v="2015-01-23T20:09:13"/>
    <b v="0"/>
    <x v="8"/>
  </r>
  <r>
    <x v="2"/>
    <s v="US"/>
    <s v="USD"/>
    <n v="1417279252"/>
    <d v="2014-11-29T16:40:52"/>
    <n v="1414683652"/>
    <d v="2014-10-30T15:40:52"/>
    <b v="0"/>
    <x v="78"/>
  </r>
  <r>
    <x v="2"/>
    <s v="CA"/>
    <s v="CAD"/>
    <n v="1426788930"/>
    <d v="2015-03-19T18:15:30"/>
    <n v="1424200530"/>
    <d v="2015-02-17T19:15:30"/>
    <b v="0"/>
    <x v="51"/>
  </r>
  <r>
    <x v="2"/>
    <s v="US"/>
    <s v="USD"/>
    <n v="1415899228"/>
    <d v="2014-11-13T17:20:28"/>
    <n v="1413303628"/>
    <d v="2014-10-14T16:20:28"/>
    <b v="0"/>
    <x v="78"/>
  </r>
  <r>
    <x v="2"/>
    <s v="US"/>
    <s v="USD"/>
    <n v="1405741404"/>
    <d v="2014-07-19T03:43:24"/>
    <n v="1403149404"/>
    <d v="2014-06-19T03:43:24"/>
    <b v="0"/>
    <x v="80"/>
  </r>
  <r>
    <x v="2"/>
    <s v="US"/>
    <s v="USD"/>
    <n v="1476559260"/>
    <d v="2016-10-15T19:21:00"/>
    <n v="1472567085"/>
    <d v="2016-08-30T14:24:45"/>
    <b v="0"/>
    <x v="78"/>
  </r>
  <r>
    <x v="0"/>
    <s v="US"/>
    <s v="USD"/>
    <n v="1444778021"/>
    <d v="2015-10-13T23:13:41"/>
    <n v="1442963621"/>
    <d v="2015-09-22T23:13:41"/>
    <b v="0"/>
    <x v="462"/>
  </r>
  <r>
    <x v="0"/>
    <s v="US"/>
    <s v="USD"/>
    <n v="1461336720"/>
    <d v="2016-04-22T14:52:00"/>
    <n v="1459431960"/>
    <d v="2016-03-31T13:46:00"/>
    <b v="0"/>
    <x v="74"/>
  </r>
  <r>
    <x v="0"/>
    <s v="US"/>
    <s v="USD"/>
    <n v="1416270292"/>
    <d v="2014-11-18T00:24:52"/>
    <n v="1413674692"/>
    <d v="2014-10-18T23:24:52"/>
    <b v="0"/>
    <x v="55"/>
  </r>
  <r>
    <x v="0"/>
    <s v="US"/>
    <s v="USD"/>
    <n v="1419136200"/>
    <d v="2014-12-21T04:30:00"/>
    <n v="1416338557"/>
    <d v="2014-11-18T19:22:37"/>
    <b v="0"/>
    <x v="68"/>
  </r>
  <r>
    <x v="0"/>
    <s v="US"/>
    <s v="USD"/>
    <n v="1340914571"/>
    <d v="2012-06-28T20:16:11"/>
    <n v="1338322571"/>
    <d v="2012-05-29T20:16:11"/>
    <b v="0"/>
    <x v="144"/>
  </r>
  <r>
    <x v="0"/>
    <s v="US"/>
    <s v="USD"/>
    <n v="1418014740"/>
    <d v="2014-12-08T04:59:00"/>
    <n v="1415585474"/>
    <d v="2014-11-10T02:11:14"/>
    <b v="0"/>
    <x v="51"/>
  </r>
  <r>
    <x v="0"/>
    <s v="US"/>
    <s v="USD"/>
    <n v="1382068740"/>
    <d v="2013-10-18T03:59:00"/>
    <n v="1380477691"/>
    <d v="2013-09-29T18:01:31"/>
    <b v="0"/>
    <x v="26"/>
  </r>
  <r>
    <x v="0"/>
    <s v="GB"/>
    <s v="GBP"/>
    <n v="1440068400"/>
    <d v="2015-08-20T11:00:00"/>
    <n v="1438459303"/>
    <d v="2015-08-01T20:01:43"/>
    <b v="0"/>
    <x v="75"/>
  </r>
  <r>
    <x v="0"/>
    <s v="US"/>
    <s v="USD"/>
    <n v="1332636975"/>
    <d v="2012-03-25T00:56:15"/>
    <n v="1328752575"/>
    <d v="2012-02-09T01:56:15"/>
    <b v="0"/>
    <x v="88"/>
  </r>
  <r>
    <x v="0"/>
    <s v="US"/>
    <s v="USD"/>
    <n v="1429505400"/>
    <d v="2015-04-20T04:50:00"/>
    <n v="1426711505"/>
    <d v="2015-03-18T20:45:05"/>
    <b v="0"/>
    <x v="53"/>
  </r>
  <r>
    <x v="0"/>
    <s v="US"/>
    <s v="USD"/>
    <n v="1439611140"/>
    <d v="2015-08-15T03:59:00"/>
    <n v="1437668354"/>
    <d v="2015-07-23T16:19:14"/>
    <b v="0"/>
    <x v="42"/>
  </r>
  <r>
    <x v="0"/>
    <s v="US"/>
    <s v="USD"/>
    <n v="1345148566"/>
    <d v="2012-08-16T20:22:46"/>
    <n v="1342556566"/>
    <d v="2012-07-17T20:22:46"/>
    <b v="0"/>
    <x v="65"/>
  </r>
  <r>
    <x v="0"/>
    <s v="US"/>
    <s v="USD"/>
    <n v="1362160868"/>
    <d v="2013-03-01T18:01:08"/>
    <n v="1359568911"/>
    <d v="2013-01-30T18:01:51"/>
    <b v="0"/>
    <x v="327"/>
  </r>
  <r>
    <x v="0"/>
    <s v="US"/>
    <s v="USD"/>
    <n v="1262325600"/>
    <d v="2010-01-01T06:00:00"/>
    <n v="1257871712"/>
    <d v="2009-11-10T16:48:32"/>
    <b v="0"/>
    <x v="25"/>
  </r>
  <r>
    <x v="0"/>
    <s v="US"/>
    <s v="USD"/>
    <n v="1417463945"/>
    <d v="2014-12-01T19:59:05"/>
    <n v="1414781945"/>
    <d v="2014-10-31T18:59:05"/>
    <b v="0"/>
    <x v="76"/>
  </r>
  <r>
    <x v="0"/>
    <s v="US"/>
    <s v="USD"/>
    <n v="1375151566"/>
    <d v="2013-07-30T02:32:46"/>
    <n v="1373337166"/>
    <d v="2013-07-09T02:32:46"/>
    <b v="0"/>
    <x v="80"/>
  </r>
  <r>
    <x v="0"/>
    <s v="US"/>
    <s v="USD"/>
    <n v="1312212855"/>
    <d v="2011-08-01T15:34:15"/>
    <n v="1307028855"/>
    <d v="2011-06-02T15:34:15"/>
    <b v="0"/>
    <x v="202"/>
  </r>
  <r>
    <x v="0"/>
    <s v="US"/>
    <s v="USD"/>
    <n v="1361681940"/>
    <d v="2013-02-24T04:59:00"/>
    <n v="1359029661"/>
    <d v="2013-01-24T12:14:21"/>
    <b v="0"/>
    <x v="333"/>
  </r>
  <r>
    <x v="0"/>
    <s v="US"/>
    <s v="USD"/>
    <n v="1422913152"/>
    <d v="2015-02-02T21:39:12"/>
    <n v="1417729152"/>
    <d v="2014-12-04T21:39:12"/>
    <b v="0"/>
    <x v="211"/>
  </r>
  <r>
    <x v="0"/>
    <s v="US"/>
    <s v="USD"/>
    <n v="1319904721"/>
    <d v="2011-10-29T16:12:01"/>
    <n v="1314720721"/>
    <d v="2011-08-30T16:12:01"/>
    <b v="0"/>
    <x v="74"/>
  </r>
  <r>
    <x v="0"/>
    <s v="GB"/>
    <s v="GBP"/>
    <n v="1380192418"/>
    <d v="2013-09-26T10:46:58"/>
    <n v="1375008418"/>
    <d v="2013-07-28T10:46:58"/>
    <b v="0"/>
    <x v="287"/>
  </r>
  <r>
    <x v="0"/>
    <s v="US"/>
    <s v="USD"/>
    <n v="1380599940"/>
    <d v="2013-10-01T03:59:00"/>
    <n v="1377252857"/>
    <d v="2013-08-23T10:14:17"/>
    <b v="0"/>
    <x v="62"/>
  </r>
  <r>
    <x v="0"/>
    <s v="US"/>
    <s v="USD"/>
    <n v="1293937200"/>
    <d v="2011-01-02T03:00:00"/>
    <n v="1291257298"/>
    <d v="2010-12-02T02:34:58"/>
    <b v="0"/>
    <x v="62"/>
  </r>
  <r>
    <x v="0"/>
    <s v="US"/>
    <s v="USD"/>
    <n v="1341750569"/>
    <d v="2012-07-08T12:29:29"/>
    <n v="1339158569"/>
    <d v="2012-06-08T12:29:29"/>
    <b v="0"/>
    <x v="7"/>
  </r>
  <r>
    <x v="0"/>
    <s v="US"/>
    <s v="USD"/>
    <n v="1424997000"/>
    <d v="2015-02-27T00:30:00"/>
    <n v="1421983138"/>
    <d v="2015-01-23T03:18:58"/>
    <b v="0"/>
    <x v="42"/>
  </r>
  <r>
    <x v="0"/>
    <s v="US"/>
    <s v="USD"/>
    <n v="1380949200"/>
    <d v="2013-10-05T05:00:00"/>
    <n v="1378586179"/>
    <d v="2013-09-07T20:36:19"/>
    <b v="0"/>
    <x v="71"/>
  </r>
  <r>
    <x v="0"/>
    <s v="US"/>
    <s v="USD"/>
    <n v="1333560803"/>
    <d v="2012-04-04T17:33:23"/>
    <n v="1330972403"/>
    <d v="2012-03-05T18:33:23"/>
    <b v="0"/>
    <x v="179"/>
  </r>
  <r>
    <x v="0"/>
    <s v="FR"/>
    <s v="EUR"/>
    <n v="1475209620"/>
    <d v="2016-09-30T04:27:00"/>
    <n v="1473087637"/>
    <d v="2016-09-05T15:00:37"/>
    <b v="0"/>
    <x v="77"/>
  </r>
  <r>
    <x v="0"/>
    <s v="GB"/>
    <s v="GBP"/>
    <n v="1370019600"/>
    <d v="2013-05-31T17:00:00"/>
    <n v="1366999870"/>
    <d v="2013-04-26T18:11:10"/>
    <b v="0"/>
    <x v="77"/>
  </r>
  <r>
    <x v="0"/>
    <s v="US"/>
    <s v="USD"/>
    <n v="1444276740"/>
    <d v="2015-10-08T03:59:00"/>
    <n v="1439392406"/>
    <d v="2015-08-12T15:13:26"/>
    <b v="0"/>
    <x v="3"/>
  </r>
  <r>
    <x v="0"/>
    <s v="US"/>
    <s v="USD"/>
    <n v="1332362880"/>
    <d v="2012-03-21T20:48:00"/>
    <n v="1329890585"/>
    <d v="2012-02-22T06:03:05"/>
    <b v="0"/>
    <x v="66"/>
  </r>
  <r>
    <x v="0"/>
    <s v="US"/>
    <s v="USD"/>
    <n v="1488741981"/>
    <d v="2017-03-05T19:26:21"/>
    <n v="1486149981"/>
    <d v="2017-02-03T19:26:21"/>
    <b v="0"/>
    <x v="59"/>
  </r>
  <r>
    <x v="0"/>
    <s v="US"/>
    <s v="USD"/>
    <n v="1348202807"/>
    <d v="2012-09-21T04:46:47"/>
    <n v="1343018807"/>
    <d v="2012-07-23T04:46:47"/>
    <b v="0"/>
    <x v="65"/>
  </r>
  <r>
    <x v="0"/>
    <s v="US"/>
    <s v="USD"/>
    <n v="1433131140"/>
    <d v="2015-06-01T03:59:00"/>
    <n v="1430445163"/>
    <d v="2015-05-01T01:52:43"/>
    <b v="0"/>
    <x v="85"/>
  </r>
  <r>
    <x v="0"/>
    <s v="US"/>
    <s v="USD"/>
    <n v="1338219793"/>
    <d v="2012-05-28T15:43:13"/>
    <n v="1335541393"/>
    <d v="2012-04-27T15:43:13"/>
    <b v="0"/>
    <x v="2"/>
  </r>
  <r>
    <x v="0"/>
    <s v="US"/>
    <s v="USD"/>
    <n v="1356392857"/>
    <d v="2012-12-24T23:47:37"/>
    <n v="1352504857"/>
    <d v="2012-11-09T23:47:37"/>
    <b v="0"/>
    <x v="69"/>
  </r>
  <r>
    <x v="0"/>
    <s v="GB"/>
    <s v="GBP"/>
    <n v="1400176386"/>
    <d v="2014-05-15T17:53:06"/>
    <n v="1397584386"/>
    <d v="2014-04-15T17:53:06"/>
    <b v="0"/>
    <x v="17"/>
  </r>
  <r>
    <x v="0"/>
    <s v="AU"/>
    <s v="AUD"/>
    <n v="1430488740"/>
    <d v="2015-05-01T13:59:00"/>
    <n v="1427747906"/>
    <d v="2015-03-30T20:38:26"/>
    <b v="0"/>
    <x v="59"/>
  </r>
  <r>
    <x v="0"/>
    <s v="US"/>
    <s v="USD"/>
    <n v="1321385820"/>
    <d v="2011-11-15T19:37:00"/>
    <n v="1318539484"/>
    <d v="2011-10-13T20:58:04"/>
    <b v="0"/>
    <x v="20"/>
  </r>
  <r>
    <x v="0"/>
    <s v="GB"/>
    <s v="GBP"/>
    <n v="1425682174"/>
    <d v="2015-03-06T22:49:34"/>
    <n v="1423090174"/>
    <d v="2015-02-04T22:49:34"/>
    <b v="0"/>
    <x v="64"/>
  </r>
  <r>
    <x v="1"/>
    <s v="CA"/>
    <s v="CAD"/>
    <n v="1444740089"/>
    <d v="2015-10-13T12:41:29"/>
    <n v="1442148089"/>
    <d v="2015-09-13T12:41:29"/>
    <b v="0"/>
    <x v="78"/>
  </r>
  <r>
    <x v="1"/>
    <s v="DE"/>
    <s v="EUR"/>
    <n v="1476189339"/>
    <d v="2016-10-11T12:35:39"/>
    <n v="1471005339"/>
    <d v="2016-08-12T12:35:39"/>
    <b v="0"/>
    <x v="83"/>
  </r>
  <r>
    <x v="1"/>
    <s v="US"/>
    <s v="USD"/>
    <n v="1438226451"/>
    <d v="2015-07-30T03:20:51"/>
    <n v="1433042451"/>
    <d v="2015-05-31T03:20:51"/>
    <b v="0"/>
    <x v="78"/>
  </r>
  <r>
    <x v="1"/>
    <s v="CA"/>
    <s v="CAD"/>
    <n v="1406854699"/>
    <d v="2014-08-01T00:58:19"/>
    <n v="1404262699"/>
    <d v="2014-07-02T00:58:19"/>
    <b v="0"/>
    <x v="78"/>
  </r>
  <r>
    <x v="1"/>
    <s v="US"/>
    <s v="USD"/>
    <n v="1462827000"/>
    <d v="2016-05-09T20:50:00"/>
    <n v="1457710589"/>
    <d v="2016-03-11T15:36:29"/>
    <b v="0"/>
    <x v="29"/>
  </r>
  <r>
    <x v="1"/>
    <s v="US"/>
    <s v="USD"/>
    <n v="1408663948"/>
    <d v="2014-08-21T23:32:28"/>
    <n v="1406071948"/>
    <d v="2014-07-22T23:32:28"/>
    <b v="0"/>
    <x v="78"/>
  </r>
  <r>
    <x v="1"/>
    <s v="US"/>
    <s v="USD"/>
    <n v="1429823138"/>
    <d v="2015-04-23T21:05:38"/>
    <n v="1427231138"/>
    <d v="2015-03-24T21:05:38"/>
    <b v="0"/>
    <x v="84"/>
  </r>
  <r>
    <x v="1"/>
    <s v="GB"/>
    <s v="GBP"/>
    <n v="1472745594"/>
    <d v="2016-09-01T15:59:54"/>
    <n v="1470153594"/>
    <d v="2016-08-02T15:59:54"/>
    <b v="0"/>
    <x v="29"/>
  </r>
  <r>
    <x v="1"/>
    <s v="US"/>
    <s v="USD"/>
    <n v="1442457112"/>
    <d v="2015-09-17T02:31:52"/>
    <n v="1439865112"/>
    <d v="2015-08-18T02:31:52"/>
    <b v="0"/>
    <x v="84"/>
  </r>
  <r>
    <x v="1"/>
    <s v="US"/>
    <s v="USD"/>
    <n v="1486590035"/>
    <d v="2017-02-08T21:40:35"/>
    <n v="1483998035"/>
    <d v="2017-01-09T21:40:35"/>
    <b v="0"/>
    <x v="84"/>
  </r>
  <r>
    <x v="1"/>
    <s v="AU"/>
    <s v="AUD"/>
    <n v="1463645521"/>
    <d v="2016-05-19T08:12:01"/>
    <n v="1458461521"/>
    <d v="2016-03-20T08:12:01"/>
    <b v="0"/>
    <x v="80"/>
  </r>
  <r>
    <x v="1"/>
    <s v="US"/>
    <s v="USD"/>
    <n v="1428893517"/>
    <d v="2015-04-13T02:51:57"/>
    <n v="1426301517"/>
    <d v="2015-03-14T02:51:57"/>
    <b v="0"/>
    <x v="78"/>
  </r>
  <r>
    <x v="1"/>
    <s v="US"/>
    <s v="USD"/>
    <n v="1408803149"/>
    <d v="2014-08-23T14:12:29"/>
    <n v="1404915149"/>
    <d v="2014-07-09T14:12:29"/>
    <b v="0"/>
    <x v="78"/>
  </r>
  <r>
    <x v="1"/>
    <s v="US"/>
    <s v="USD"/>
    <n v="1463600945"/>
    <d v="2016-05-18T19:49:05"/>
    <n v="1461786545"/>
    <d v="2016-04-27T19:49:05"/>
    <b v="0"/>
    <x v="78"/>
  </r>
  <r>
    <x v="1"/>
    <s v="US"/>
    <s v="USD"/>
    <n v="1421030194"/>
    <d v="2015-01-12T02:36:34"/>
    <n v="1418438194"/>
    <d v="2014-12-13T02:36:34"/>
    <b v="0"/>
    <x v="78"/>
  </r>
  <r>
    <x v="1"/>
    <s v="US"/>
    <s v="USD"/>
    <n v="1428707647"/>
    <d v="2015-04-10T23:14:07"/>
    <n v="1424823247"/>
    <d v="2015-02-25T00:14:07"/>
    <b v="0"/>
    <x v="78"/>
  </r>
  <r>
    <x v="1"/>
    <s v="US"/>
    <s v="USD"/>
    <n v="1407181297"/>
    <d v="2014-08-04T19:41:37"/>
    <n v="1405021297"/>
    <d v="2014-07-10T19:41:37"/>
    <b v="0"/>
    <x v="78"/>
  </r>
  <r>
    <x v="1"/>
    <s v="US"/>
    <s v="USD"/>
    <n v="1444410000"/>
    <d v="2015-10-09T17:00:00"/>
    <n v="1440203579"/>
    <d v="2015-08-22T00:32:59"/>
    <b v="0"/>
    <x v="78"/>
  </r>
  <r>
    <x v="1"/>
    <s v="US"/>
    <s v="USD"/>
    <n v="1410810903"/>
    <d v="2014-09-15T19:55:03"/>
    <n v="1405626903"/>
    <d v="2014-07-17T19:55:03"/>
    <b v="0"/>
    <x v="8"/>
  </r>
  <r>
    <x v="1"/>
    <s v="US"/>
    <s v="USD"/>
    <n v="1431745200"/>
    <d v="2015-05-16T03:00:00"/>
    <n v="1429170603"/>
    <d v="2015-04-16T07:50:03"/>
    <b v="0"/>
    <x v="84"/>
  </r>
  <r>
    <x v="2"/>
    <s v="US"/>
    <s v="USD"/>
    <n v="1447689898"/>
    <d v="2015-11-16T16:04:58"/>
    <n v="1445094298"/>
    <d v="2015-10-17T15:04:58"/>
    <b v="0"/>
    <x v="202"/>
  </r>
  <r>
    <x v="2"/>
    <s v="US"/>
    <s v="USD"/>
    <n v="1477784634"/>
    <d v="2016-10-29T23:43:54"/>
    <n v="1475192634"/>
    <d v="2016-09-29T23:43:54"/>
    <b v="0"/>
    <x v="29"/>
  </r>
  <r>
    <x v="2"/>
    <s v="US"/>
    <s v="USD"/>
    <n v="1426526880"/>
    <d v="2015-03-16T17:28:00"/>
    <n v="1421346480"/>
    <d v="2015-01-15T18:28:00"/>
    <b v="0"/>
    <x v="81"/>
  </r>
  <r>
    <x v="2"/>
    <s v="US"/>
    <s v="USD"/>
    <n v="1434341369"/>
    <d v="2015-06-15T04:09:29"/>
    <n v="1431749369"/>
    <d v="2015-05-16T04:09:29"/>
    <b v="0"/>
    <x v="78"/>
  </r>
  <r>
    <x v="2"/>
    <s v="US"/>
    <s v="USD"/>
    <n v="1404601632"/>
    <d v="2014-07-05T23:07:12"/>
    <n v="1402009632"/>
    <d v="2014-06-05T23:07:12"/>
    <b v="0"/>
    <x v="29"/>
  </r>
  <r>
    <x v="2"/>
    <s v="GB"/>
    <s v="GBP"/>
    <n v="1451030136"/>
    <d v="2015-12-25T07:55:36"/>
    <n v="1448438136"/>
    <d v="2015-11-25T07:55:36"/>
    <b v="0"/>
    <x v="29"/>
  </r>
  <r>
    <x v="2"/>
    <s v="US"/>
    <s v="USD"/>
    <n v="1451491953"/>
    <d v="2015-12-30T16:12:33"/>
    <n v="1448899953"/>
    <d v="2015-11-30T16:12:33"/>
    <b v="0"/>
    <x v="79"/>
  </r>
  <r>
    <x v="2"/>
    <s v="US"/>
    <s v="USD"/>
    <n v="1427807640"/>
    <d v="2015-03-31T13:14:00"/>
    <n v="1423325626"/>
    <d v="2015-02-07T16:13:46"/>
    <b v="0"/>
    <x v="22"/>
  </r>
  <r>
    <x v="2"/>
    <s v="DK"/>
    <s v="DKK"/>
    <n v="1458733927"/>
    <d v="2016-03-23T11:52:07"/>
    <n v="1456145527"/>
    <d v="2016-02-22T12:52:07"/>
    <b v="0"/>
    <x v="29"/>
  </r>
  <r>
    <x v="2"/>
    <s v="AU"/>
    <s v="AUD"/>
    <n v="1453817297"/>
    <d v="2016-01-26T14:08:17"/>
    <n v="1453212497"/>
    <d v="2016-01-19T14:08:17"/>
    <b v="0"/>
    <x v="78"/>
  </r>
  <r>
    <x v="2"/>
    <s v="US"/>
    <s v="USD"/>
    <n v="1457901924"/>
    <d v="2016-03-13T20:45:24"/>
    <n v="1452721524"/>
    <d v="2016-01-13T21:45:24"/>
    <b v="0"/>
    <x v="84"/>
  </r>
  <r>
    <x v="2"/>
    <s v="US"/>
    <s v="USD"/>
    <n v="1412536421"/>
    <d v="2014-10-05T19:13:41"/>
    <n v="1409944421"/>
    <d v="2014-09-05T19:13:41"/>
    <b v="0"/>
    <x v="29"/>
  </r>
  <r>
    <x v="2"/>
    <s v="US"/>
    <s v="USD"/>
    <n v="1429993026"/>
    <d v="2015-04-25T20:17:06"/>
    <n v="1427401026"/>
    <d v="2015-03-26T20:17:06"/>
    <b v="0"/>
    <x v="78"/>
  </r>
  <r>
    <x v="2"/>
    <s v="US"/>
    <s v="USD"/>
    <n v="1407453228"/>
    <d v="2014-08-07T23:13:48"/>
    <n v="1404861228"/>
    <d v="2014-07-08T23:13:48"/>
    <b v="0"/>
    <x v="29"/>
  </r>
  <r>
    <x v="2"/>
    <s v="US"/>
    <s v="USD"/>
    <n v="1487915500"/>
    <d v="2017-02-24T05:51:40"/>
    <n v="1485323500"/>
    <d v="2017-01-25T05:51:40"/>
    <b v="0"/>
    <x v="10"/>
  </r>
  <r>
    <x v="2"/>
    <s v="CA"/>
    <s v="CAD"/>
    <n v="1407427009"/>
    <d v="2014-08-07T15:56:49"/>
    <n v="1404835009"/>
    <d v="2014-07-08T15:56:49"/>
    <b v="0"/>
    <x v="74"/>
  </r>
  <r>
    <x v="2"/>
    <s v="GB"/>
    <s v="GBP"/>
    <n v="1466323917"/>
    <d v="2016-06-19T08:11:57"/>
    <n v="1463731917"/>
    <d v="2016-05-20T08:11:57"/>
    <b v="0"/>
    <x v="63"/>
  </r>
  <r>
    <x v="2"/>
    <s v="US"/>
    <s v="USD"/>
    <n v="1443039001"/>
    <d v="2015-09-23T20:10:01"/>
    <n v="1440447001"/>
    <d v="2015-08-24T20:10:01"/>
    <b v="0"/>
    <x v="25"/>
  </r>
  <r>
    <x v="2"/>
    <s v="US"/>
    <s v="USD"/>
    <n v="1407089147"/>
    <d v="2014-08-03T18:05:47"/>
    <n v="1403201147"/>
    <d v="2014-06-19T18:05:47"/>
    <b v="0"/>
    <x v="81"/>
  </r>
  <r>
    <x v="2"/>
    <s v="US"/>
    <s v="USD"/>
    <n v="1458938200"/>
    <d v="2016-03-25T20:36:40"/>
    <n v="1453757800"/>
    <d v="2016-01-25T21:36:40"/>
    <b v="0"/>
    <x v="209"/>
  </r>
  <r>
    <x v="0"/>
    <s v="US"/>
    <s v="USD"/>
    <n v="1347508740"/>
    <d v="2012-09-13T03:59:00"/>
    <n v="1346276349"/>
    <d v="2012-08-29T21:39:09"/>
    <b v="1"/>
    <x v="299"/>
  </r>
  <r>
    <x v="0"/>
    <s v="US"/>
    <s v="USD"/>
    <n v="1415827200"/>
    <d v="2014-11-12T21:20:00"/>
    <n v="1412358968"/>
    <d v="2014-10-03T17:56:08"/>
    <b v="1"/>
    <x v="463"/>
  </r>
  <r>
    <x v="0"/>
    <s v="US"/>
    <s v="USD"/>
    <n v="1387835654"/>
    <d v="2013-12-23T21:54:14"/>
    <n v="1386626054"/>
    <d v="2013-12-09T21:54:14"/>
    <b v="1"/>
    <x v="133"/>
  </r>
  <r>
    <x v="0"/>
    <s v="US"/>
    <s v="USD"/>
    <n v="1335662023"/>
    <d v="2012-04-29T01:13:43"/>
    <n v="1333070023"/>
    <d v="2012-03-30T01:13:43"/>
    <b v="1"/>
    <x v="306"/>
  </r>
  <r>
    <x v="0"/>
    <s v="US"/>
    <s v="USD"/>
    <n v="1466168390"/>
    <d v="2016-06-17T12:59:50"/>
    <n v="1463576390"/>
    <d v="2016-05-18T12:59:50"/>
    <b v="1"/>
    <x v="464"/>
  </r>
  <r>
    <x v="0"/>
    <s v="US"/>
    <s v="USD"/>
    <n v="1398791182"/>
    <d v="2014-04-29T17:06:22"/>
    <n v="1396026382"/>
    <d v="2014-03-28T17:06:22"/>
    <b v="1"/>
    <x v="465"/>
  </r>
  <r>
    <x v="0"/>
    <s v="US"/>
    <s v="USD"/>
    <n v="1439344800"/>
    <d v="2015-08-12T02:00:00"/>
    <n v="1435611572"/>
    <d v="2015-06-29T20:59:32"/>
    <b v="1"/>
    <x v="367"/>
  </r>
  <r>
    <x v="0"/>
    <s v="US"/>
    <s v="USD"/>
    <n v="1489536000"/>
    <d v="2017-03-15T00:00:00"/>
    <n v="1485976468"/>
    <d v="2017-02-01T19:14:28"/>
    <b v="1"/>
    <x v="466"/>
  </r>
  <r>
    <x v="0"/>
    <s v="US"/>
    <s v="USD"/>
    <n v="1342330951"/>
    <d v="2012-07-15T05:42:31"/>
    <n v="1339738951"/>
    <d v="2012-06-15T05:42:31"/>
    <b v="1"/>
    <x v="467"/>
  </r>
  <r>
    <x v="0"/>
    <s v="US"/>
    <s v="USD"/>
    <n v="1471849140"/>
    <d v="2016-08-22T06:59:00"/>
    <n v="1468444125"/>
    <d v="2016-07-13T21:08:45"/>
    <b v="1"/>
    <x v="468"/>
  </r>
  <r>
    <x v="0"/>
    <s v="DE"/>
    <s v="EUR"/>
    <n v="1483397940"/>
    <d v="2017-01-02T22:59:00"/>
    <n v="1480493014"/>
    <d v="2016-11-30T08:03:34"/>
    <b v="1"/>
    <x v="469"/>
  </r>
  <r>
    <x v="0"/>
    <s v="US"/>
    <s v="USD"/>
    <n v="1420773970"/>
    <d v="2015-01-09T03:26:10"/>
    <n v="1418095570"/>
    <d v="2014-12-09T03:26:10"/>
    <b v="1"/>
    <x v="324"/>
  </r>
  <r>
    <x v="0"/>
    <s v="US"/>
    <s v="USD"/>
    <n v="1348256294"/>
    <d v="2012-09-21T19:38:14"/>
    <n v="1345664294"/>
    <d v="2012-08-22T19:38:14"/>
    <b v="1"/>
    <x v="33"/>
  </r>
  <r>
    <x v="0"/>
    <s v="US"/>
    <s v="USD"/>
    <n v="1398834000"/>
    <d v="2014-04-30T05:00:00"/>
    <n v="1396371612"/>
    <d v="2014-04-01T17:00:12"/>
    <b v="1"/>
    <x v="61"/>
  </r>
  <r>
    <x v="0"/>
    <s v="GB"/>
    <s v="GBP"/>
    <n v="1462017600"/>
    <d v="2016-04-30T12:00:00"/>
    <n v="1458820564"/>
    <d v="2016-03-24T11:56:04"/>
    <b v="0"/>
    <x v="250"/>
  </r>
  <r>
    <x v="0"/>
    <s v="US"/>
    <s v="USD"/>
    <n v="1440546729"/>
    <d v="2015-08-25T23:52:09"/>
    <n v="1437954729"/>
    <d v="2015-07-26T23:52:09"/>
    <b v="1"/>
    <x v="146"/>
  </r>
  <r>
    <x v="0"/>
    <s v="US"/>
    <s v="USD"/>
    <n v="1413838751"/>
    <d v="2014-10-20T20:59:11"/>
    <n v="1411246751"/>
    <d v="2014-09-20T20:59:11"/>
    <b v="1"/>
    <x v="180"/>
  </r>
  <r>
    <x v="0"/>
    <s v="US"/>
    <s v="USD"/>
    <n v="1449000061"/>
    <d v="2015-12-01T20:01:01"/>
    <n v="1443812461"/>
    <d v="2015-10-02T19:01:01"/>
    <b v="1"/>
    <x v="99"/>
  </r>
  <r>
    <x v="0"/>
    <s v="US"/>
    <s v="USD"/>
    <n v="1445598000"/>
    <d v="2015-10-23T11:00:00"/>
    <n v="1443302004"/>
    <d v="2015-09-26T21:13:24"/>
    <b v="1"/>
    <x v="28"/>
  </r>
  <r>
    <x v="0"/>
    <s v="AU"/>
    <s v="AUD"/>
    <n v="1444525200"/>
    <d v="2015-10-11T01:00:00"/>
    <n v="1441339242"/>
    <d v="2015-09-04T04:00:42"/>
    <b v="1"/>
    <x v="470"/>
  </r>
  <r>
    <x v="0"/>
    <s v="US"/>
    <s v="USD"/>
    <n v="1432230988"/>
    <d v="2015-05-21T17:56:28"/>
    <n v="1429638988"/>
    <d v="2015-04-21T17:56:28"/>
    <b v="1"/>
    <x v="471"/>
  </r>
  <r>
    <x v="0"/>
    <s v="IT"/>
    <s v="EUR"/>
    <n v="1483120216"/>
    <d v="2016-12-30T17:50:16"/>
    <n v="1479232216"/>
    <d v="2016-11-15T17:50:16"/>
    <b v="0"/>
    <x v="142"/>
  </r>
  <r>
    <x v="0"/>
    <s v="US"/>
    <s v="USD"/>
    <n v="1480658966"/>
    <d v="2016-12-02T06:09:26"/>
    <n v="1479449366"/>
    <d v="2016-11-18T06:09:26"/>
    <b v="0"/>
    <x v="95"/>
  </r>
  <r>
    <x v="0"/>
    <s v="US"/>
    <s v="USD"/>
    <n v="1347530822"/>
    <d v="2012-09-13T10:07:02"/>
    <n v="1345716422"/>
    <d v="2012-08-23T10:07:02"/>
    <b v="0"/>
    <x v="472"/>
  </r>
  <r>
    <x v="0"/>
    <s v="DE"/>
    <s v="EUR"/>
    <n v="1478723208"/>
    <d v="2016-11-09T20:26:48"/>
    <n v="1476559608"/>
    <d v="2016-10-15T19:26:48"/>
    <b v="0"/>
    <x v="47"/>
  </r>
  <r>
    <x v="0"/>
    <s v="US"/>
    <s v="USD"/>
    <n v="1433343869"/>
    <d v="2015-06-03T15:04:29"/>
    <n v="1430751869"/>
    <d v="2015-05-04T15:04:29"/>
    <b v="0"/>
    <x v="133"/>
  </r>
  <r>
    <x v="0"/>
    <s v="US"/>
    <s v="USD"/>
    <n v="1448571261"/>
    <d v="2015-11-26T20:54:21"/>
    <n v="1445975661"/>
    <d v="2015-10-27T19:54:21"/>
    <b v="0"/>
    <x v="43"/>
  </r>
  <r>
    <x v="0"/>
    <s v="US"/>
    <s v="USD"/>
    <n v="1417389067"/>
    <d v="2014-11-30T23:11:07"/>
    <n v="1415661067"/>
    <d v="2014-11-10T23:11:07"/>
    <b v="0"/>
    <x v="64"/>
  </r>
  <r>
    <x v="0"/>
    <s v="GB"/>
    <s v="GBP"/>
    <n v="1431608122"/>
    <d v="2015-05-14T12:55:22"/>
    <n v="1429016122"/>
    <d v="2015-04-14T12:55:22"/>
    <b v="0"/>
    <x v="61"/>
  </r>
  <r>
    <x v="0"/>
    <s v="AU"/>
    <s v="AUD"/>
    <n v="1467280800"/>
    <d v="2016-06-30T10:00:00"/>
    <n v="1464921112"/>
    <d v="2016-06-03T02:31:52"/>
    <b v="0"/>
    <x v="75"/>
  </r>
  <r>
    <x v="0"/>
    <s v="US"/>
    <s v="USD"/>
    <n v="1440907427"/>
    <d v="2015-08-30T04:03:47"/>
    <n v="1438488227"/>
    <d v="2015-08-02T04:03:47"/>
    <b v="0"/>
    <x v="172"/>
  </r>
  <r>
    <x v="0"/>
    <s v="US"/>
    <s v="USD"/>
    <n v="1464485339"/>
    <d v="2016-05-29T01:28:59"/>
    <n v="1462325339"/>
    <d v="2016-05-04T01:28:59"/>
    <b v="0"/>
    <x v="288"/>
  </r>
  <r>
    <x v="0"/>
    <s v="US"/>
    <s v="USD"/>
    <n v="1393542000"/>
    <d v="2014-02-27T23:00:00"/>
    <n v="1390938332"/>
    <d v="2014-01-28T19:45:32"/>
    <b v="0"/>
    <x v="473"/>
  </r>
  <r>
    <x v="0"/>
    <s v="US"/>
    <s v="USD"/>
    <n v="1475163921"/>
    <d v="2016-09-29T15:45:21"/>
    <n v="1472571921"/>
    <d v="2016-08-30T15:45:21"/>
    <b v="0"/>
    <x v="20"/>
  </r>
  <r>
    <x v="0"/>
    <s v="CA"/>
    <s v="CAD"/>
    <n v="1425937761"/>
    <d v="2015-03-09T21:49:21"/>
    <n v="1422917361"/>
    <d v="2015-02-02T22:49:21"/>
    <b v="0"/>
    <x v="87"/>
  </r>
  <r>
    <x v="0"/>
    <s v="US"/>
    <s v="USD"/>
    <n v="1476579600"/>
    <d v="2016-10-16T01:00:00"/>
    <n v="1474641914"/>
    <d v="2016-09-23T14:45:14"/>
    <b v="0"/>
    <x v="133"/>
  </r>
  <r>
    <x v="0"/>
    <s v="US"/>
    <s v="USD"/>
    <n v="1476277875"/>
    <d v="2016-10-12T13:11:15"/>
    <n v="1474895475"/>
    <d v="2016-09-26T13:11:15"/>
    <b v="0"/>
    <x v="55"/>
  </r>
  <r>
    <x v="0"/>
    <s v="US"/>
    <s v="USD"/>
    <n v="1421358895"/>
    <d v="2015-01-15T21:54:55"/>
    <n v="1418766895"/>
    <d v="2014-12-16T21:54:55"/>
    <b v="0"/>
    <x v="25"/>
  </r>
  <r>
    <x v="0"/>
    <s v="GB"/>
    <s v="GBP"/>
    <n v="1424378748"/>
    <d v="2015-02-19T20:45:48"/>
    <n v="1421786748"/>
    <d v="2015-01-20T20:45:48"/>
    <b v="0"/>
    <x v="72"/>
  </r>
  <r>
    <x v="0"/>
    <s v="US"/>
    <s v="USD"/>
    <n v="1433735474"/>
    <d v="2015-06-08T03:51:14"/>
    <n v="1428551474"/>
    <d v="2015-04-09T03:51:14"/>
    <b v="0"/>
    <x v="50"/>
  </r>
  <r>
    <x v="2"/>
    <s v="US"/>
    <s v="USD"/>
    <n v="1410811740"/>
    <d v="2014-09-15T20:09:00"/>
    <n v="1409341863"/>
    <d v="2014-08-29T19:51:03"/>
    <b v="0"/>
    <x v="29"/>
  </r>
  <r>
    <x v="2"/>
    <s v="DE"/>
    <s v="EUR"/>
    <n v="1468565820"/>
    <d v="2016-07-15T06:57:00"/>
    <n v="1465970108"/>
    <d v="2016-06-15T05:55:08"/>
    <b v="0"/>
    <x v="78"/>
  </r>
  <r>
    <x v="1"/>
    <s v="US"/>
    <s v="USD"/>
    <n v="1482307140"/>
    <d v="2016-12-21T07:59:00"/>
    <n v="1479218315"/>
    <d v="2016-11-15T13:58:35"/>
    <b v="1"/>
    <x v="474"/>
  </r>
  <r>
    <x v="1"/>
    <s v="US"/>
    <s v="USD"/>
    <n v="1489172435"/>
    <d v="2017-03-10T19:00:35"/>
    <n v="1486580435"/>
    <d v="2017-02-08T19:00:35"/>
    <b v="1"/>
    <x v="47"/>
  </r>
  <r>
    <x v="1"/>
    <s v="AU"/>
    <s v="AUD"/>
    <n v="1415481203"/>
    <d v="2014-11-08T21:13:23"/>
    <n v="1412885603"/>
    <d v="2014-10-09T20:13:23"/>
    <b v="1"/>
    <x v="23"/>
  </r>
  <r>
    <x v="1"/>
    <s v="US"/>
    <s v="USD"/>
    <n v="1441783869"/>
    <d v="2015-09-09T07:31:09"/>
    <n v="1439191869"/>
    <d v="2015-08-10T07:31:09"/>
    <b v="1"/>
    <x v="475"/>
  </r>
  <r>
    <x v="1"/>
    <s v="CA"/>
    <s v="CAD"/>
    <n v="1439533019"/>
    <d v="2015-08-14T06:16:59"/>
    <n v="1436941019"/>
    <d v="2015-07-15T06:16:59"/>
    <b v="0"/>
    <x v="83"/>
  </r>
  <r>
    <x v="1"/>
    <s v="US"/>
    <s v="USD"/>
    <n v="1457543360"/>
    <d v="2016-03-09T17:09:20"/>
    <n v="1454951360"/>
    <d v="2016-02-08T17:09:20"/>
    <b v="0"/>
    <x v="79"/>
  </r>
  <r>
    <x v="1"/>
    <s v="US"/>
    <s v="USD"/>
    <n v="1454370941"/>
    <d v="2016-02-01T23:55:41"/>
    <n v="1449186941"/>
    <d v="2015-12-03T23:55:41"/>
    <b v="0"/>
    <x v="83"/>
  </r>
  <r>
    <x v="1"/>
    <s v="US"/>
    <s v="USD"/>
    <n v="1482332343"/>
    <d v="2016-12-21T14:59:03"/>
    <n v="1479740343"/>
    <d v="2016-11-21T14:59:03"/>
    <b v="0"/>
    <x v="81"/>
  </r>
  <r>
    <x v="1"/>
    <s v="US"/>
    <s v="USD"/>
    <n v="1450380009"/>
    <d v="2015-12-17T19:20:09"/>
    <n v="1447960809"/>
    <d v="2015-11-19T19:20:09"/>
    <b v="0"/>
    <x v="57"/>
  </r>
  <r>
    <x v="1"/>
    <s v="AU"/>
    <s v="AUD"/>
    <n v="1418183325"/>
    <d v="2014-12-10T03:48:45"/>
    <n v="1415591325"/>
    <d v="2014-11-10T03:48:45"/>
    <b v="0"/>
    <x v="202"/>
  </r>
  <r>
    <x v="1"/>
    <s v="US"/>
    <s v="USD"/>
    <n v="1402632000"/>
    <d v="2014-06-13T04:00:00"/>
    <n v="1399909127"/>
    <d v="2014-05-12T15:38:47"/>
    <b v="0"/>
    <x v="16"/>
  </r>
  <r>
    <x v="1"/>
    <s v="US"/>
    <s v="USD"/>
    <n v="1429622726"/>
    <d v="2015-04-21T13:25:26"/>
    <n v="1424442326"/>
    <d v="2015-02-20T14:25:26"/>
    <b v="0"/>
    <x v="79"/>
  </r>
  <r>
    <x v="1"/>
    <s v="US"/>
    <s v="USD"/>
    <n v="1455048000"/>
    <d v="2016-02-09T20:00:00"/>
    <n v="1452631647"/>
    <d v="2016-01-12T20:47:27"/>
    <b v="0"/>
    <x v="68"/>
  </r>
  <r>
    <x v="1"/>
    <s v="US"/>
    <s v="USD"/>
    <n v="1489345200"/>
    <d v="2017-03-12T19:00:00"/>
    <n v="1485966688"/>
    <d v="2017-02-01T16:31:28"/>
    <b v="0"/>
    <x v="215"/>
  </r>
  <r>
    <x v="1"/>
    <s v="US"/>
    <s v="USD"/>
    <n v="1470187800"/>
    <d v="2016-08-03T01:30:00"/>
    <n v="1467325053"/>
    <d v="2016-06-30T22:17:33"/>
    <b v="0"/>
    <x v="211"/>
  </r>
  <r>
    <x v="1"/>
    <s v="US"/>
    <s v="USD"/>
    <n v="1469913194"/>
    <d v="2016-07-30T21:13:14"/>
    <n v="1467321194"/>
    <d v="2016-06-30T21:13:14"/>
    <b v="0"/>
    <x v="80"/>
  </r>
  <r>
    <x v="1"/>
    <s v="US"/>
    <s v="USD"/>
    <n v="1429321210"/>
    <d v="2015-04-18T01:40:10"/>
    <n v="1426729210"/>
    <d v="2015-03-19T01:40:10"/>
    <b v="0"/>
    <x v="73"/>
  </r>
  <r>
    <x v="1"/>
    <s v="US"/>
    <s v="USD"/>
    <n v="1448388418"/>
    <d v="2015-11-24T18:06:58"/>
    <n v="1443200818"/>
    <d v="2015-09-25T17:06:58"/>
    <b v="0"/>
    <x v="81"/>
  </r>
  <r>
    <x v="0"/>
    <s v="US"/>
    <s v="USD"/>
    <n v="1382742010"/>
    <d v="2013-10-25T23:00:10"/>
    <n v="1380150010"/>
    <d v="2013-09-25T23:00:10"/>
    <b v="0"/>
    <x v="65"/>
  </r>
  <r>
    <x v="0"/>
    <s v="US"/>
    <s v="USD"/>
    <n v="1440179713"/>
    <d v="2015-08-21T17:55:13"/>
    <n v="1437587713"/>
    <d v="2015-07-22T17:55:13"/>
    <b v="0"/>
    <x v="144"/>
  </r>
  <r>
    <x v="0"/>
    <s v="CA"/>
    <s v="CAD"/>
    <n v="1441378800"/>
    <d v="2015-09-04T15:00:00"/>
    <n v="1438873007"/>
    <d v="2015-08-06T14:56:47"/>
    <b v="0"/>
    <x v="66"/>
  </r>
  <r>
    <x v="0"/>
    <s v="US"/>
    <s v="USD"/>
    <n v="1449644340"/>
    <d v="2015-12-09T06:59:00"/>
    <n v="1446683797"/>
    <d v="2015-11-05T00:36:37"/>
    <b v="0"/>
    <x v="201"/>
  </r>
  <r>
    <x v="0"/>
    <s v="US"/>
    <s v="USD"/>
    <n v="1430774974"/>
    <d v="2015-05-04T21:29:34"/>
    <n v="1426886974"/>
    <d v="2015-03-20T21:29:34"/>
    <b v="0"/>
    <x v="67"/>
  </r>
  <r>
    <x v="0"/>
    <s v="US"/>
    <s v="USD"/>
    <n v="1443214800"/>
    <d v="2015-09-25T21:00:00"/>
    <n v="1440008439"/>
    <d v="2015-08-19T18:20:39"/>
    <b v="0"/>
    <x v="190"/>
  </r>
  <r>
    <x v="0"/>
    <s v="US"/>
    <s v="USD"/>
    <n v="1455142416"/>
    <d v="2016-02-10T22:13:36"/>
    <n v="1452550416"/>
    <d v="2016-01-11T22:13:36"/>
    <b v="0"/>
    <x v="59"/>
  </r>
  <r>
    <x v="0"/>
    <s v="CA"/>
    <s v="CAD"/>
    <n v="1447079520"/>
    <d v="2015-11-09T14:32:00"/>
    <n v="1443449265"/>
    <d v="2015-09-28T14:07:45"/>
    <b v="0"/>
    <x v="33"/>
  </r>
  <r>
    <x v="0"/>
    <s v="US"/>
    <s v="USD"/>
    <n v="1452387096"/>
    <d v="2016-01-10T00:51:36"/>
    <n v="1447203096"/>
    <d v="2015-11-11T00:51:36"/>
    <b v="0"/>
    <x v="202"/>
  </r>
  <r>
    <x v="2"/>
    <s v="AU"/>
    <s v="AUD"/>
    <n v="1406593780"/>
    <d v="2014-07-29T00:29:40"/>
    <n v="1404174580"/>
    <d v="2014-07-01T00:29:40"/>
    <b v="1"/>
    <x v="65"/>
  </r>
  <r>
    <x v="2"/>
    <s v="US"/>
    <s v="USD"/>
    <n v="1419017880"/>
    <d v="2014-12-19T19:38:00"/>
    <n v="1416419916"/>
    <d v="2014-11-19T17:58:36"/>
    <b v="1"/>
    <x v="87"/>
  </r>
  <r>
    <x v="2"/>
    <s v="US"/>
    <s v="USD"/>
    <n v="1451282400"/>
    <d v="2015-12-28T06:00:00"/>
    <n v="1449436390"/>
    <d v="2015-12-06T21:13:10"/>
    <b v="1"/>
    <x v="5"/>
  </r>
  <r>
    <x v="2"/>
    <s v="US"/>
    <s v="USD"/>
    <n v="1414622700"/>
    <d v="2014-10-29T22:45:00"/>
    <n v="1412081999"/>
    <d v="2014-09-30T12:59:59"/>
    <b v="1"/>
    <x v="36"/>
  </r>
  <r>
    <x v="2"/>
    <s v="US"/>
    <s v="USD"/>
    <n v="1467694740"/>
    <d v="2016-07-05T04:59:00"/>
    <n v="1465398670"/>
    <d v="2016-06-08T15:11:10"/>
    <b v="1"/>
    <x v="199"/>
  </r>
  <r>
    <x v="2"/>
    <s v="US"/>
    <s v="USD"/>
    <n v="1415655289"/>
    <d v="2014-11-10T21:34:49"/>
    <n v="1413059689"/>
    <d v="2014-10-11T20:34:49"/>
    <b v="1"/>
    <x v="60"/>
  </r>
  <r>
    <x v="2"/>
    <s v="CA"/>
    <s v="CAD"/>
    <n v="1463929174"/>
    <d v="2016-05-22T14:59:34"/>
    <n v="1461337174"/>
    <d v="2016-04-22T14:59:34"/>
    <b v="0"/>
    <x v="82"/>
  </r>
  <r>
    <x v="2"/>
    <s v="US"/>
    <s v="USD"/>
    <n v="1404348143"/>
    <d v="2014-07-03T00:42:23"/>
    <n v="1401756143"/>
    <d v="2014-06-03T00:42:23"/>
    <b v="0"/>
    <x v="74"/>
  </r>
  <r>
    <x v="2"/>
    <s v="ES"/>
    <s v="EUR"/>
    <n v="1443121765"/>
    <d v="2015-09-24T19:09:25"/>
    <n v="1440529765"/>
    <d v="2015-08-25T19:09:25"/>
    <b v="0"/>
    <x v="84"/>
  </r>
  <r>
    <x v="2"/>
    <s v="US"/>
    <s v="USD"/>
    <n v="1425081694"/>
    <d v="2015-02-28T00:01:34"/>
    <n v="1422489694"/>
    <d v="2015-01-29T00:01:34"/>
    <b v="0"/>
    <x v="83"/>
  </r>
  <r>
    <x v="2"/>
    <s v="ES"/>
    <s v="EUR"/>
    <n v="1459915491"/>
    <d v="2016-04-06T04:04:51"/>
    <n v="1457327091"/>
    <d v="2016-03-07T05:04:51"/>
    <b v="0"/>
    <x v="80"/>
  </r>
  <r>
    <x v="2"/>
    <s v="US"/>
    <s v="USD"/>
    <n v="1405027750"/>
    <d v="2014-07-10T21:29:10"/>
    <n v="1402867750"/>
    <d v="2014-06-15T21:29:10"/>
    <b v="0"/>
    <x v="84"/>
  </r>
  <r>
    <x v="2"/>
    <s v="US"/>
    <s v="USD"/>
    <n v="1416635940"/>
    <d v="2014-11-22T05:59:00"/>
    <n v="1413838540"/>
    <d v="2014-10-20T20:55:40"/>
    <b v="0"/>
    <x v="9"/>
  </r>
  <r>
    <x v="2"/>
    <s v="US"/>
    <s v="USD"/>
    <n v="1425233240"/>
    <d v="2015-03-01T18:07:20"/>
    <n v="1422641240"/>
    <d v="2015-01-30T18:07:20"/>
    <b v="0"/>
    <x v="83"/>
  </r>
  <r>
    <x v="2"/>
    <s v="US"/>
    <s v="USD"/>
    <n v="1407621425"/>
    <d v="2014-08-09T21:57:05"/>
    <n v="1404165425"/>
    <d v="2014-06-30T21:57:05"/>
    <b v="0"/>
    <x v="80"/>
  </r>
  <r>
    <x v="2"/>
    <s v="US"/>
    <s v="USD"/>
    <n v="1430149330"/>
    <d v="2015-04-27T15:42:10"/>
    <n v="1424968930"/>
    <d v="2015-02-26T16:42:10"/>
    <b v="0"/>
    <x v="29"/>
  </r>
  <r>
    <x v="2"/>
    <s v="US"/>
    <s v="USD"/>
    <n v="1412119423"/>
    <d v="2014-09-30T23:23:43"/>
    <n v="1410391423"/>
    <d v="2014-09-10T23:23:43"/>
    <b v="0"/>
    <x v="78"/>
  </r>
  <r>
    <x v="2"/>
    <s v="US"/>
    <s v="USD"/>
    <n v="1435591318"/>
    <d v="2015-06-29T15:21:58"/>
    <n v="1432999318"/>
    <d v="2015-05-30T15:21:58"/>
    <b v="0"/>
    <x v="78"/>
  </r>
  <r>
    <x v="2"/>
    <s v="US"/>
    <s v="USD"/>
    <n v="1424746800"/>
    <d v="2015-02-24T03:00:00"/>
    <n v="1422067870"/>
    <d v="2015-01-24T02:51:10"/>
    <b v="0"/>
    <x v="25"/>
  </r>
  <r>
    <x v="2"/>
    <s v="US"/>
    <s v="USD"/>
    <n v="1469919890"/>
    <d v="2016-07-30T23:04:50"/>
    <n v="1467327890"/>
    <d v="2016-06-30T23:04:50"/>
    <b v="0"/>
    <x v="29"/>
  </r>
  <r>
    <x v="2"/>
    <s v="US"/>
    <s v="USD"/>
    <n v="1433298676"/>
    <d v="2015-06-03T02:31:16"/>
    <n v="1429410676"/>
    <d v="2015-04-19T02:31:16"/>
    <b v="0"/>
    <x v="115"/>
  </r>
  <r>
    <x v="2"/>
    <s v="CA"/>
    <s v="CAD"/>
    <n v="1431278557"/>
    <d v="2015-05-10T17:22:37"/>
    <n v="1427390557"/>
    <d v="2015-03-26T17:22:37"/>
    <b v="0"/>
    <x v="84"/>
  </r>
  <r>
    <x v="2"/>
    <s v="US"/>
    <s v="USD"/>
    <n v="1427266860"/>
    <d v="2015-03-25T07:01:00"/>
    <n v="1424678460"/>
    <d v="2015-02-23T08:01:00"/>
    <b v="0"/>
    <x v="29"/>
  </r>
  <r>
    <x v="2"/>
    <s v="US"/>
    <s v="USD"/>
    <n v="1407899966"/>
    <d v="2014-08-13T03:19:26"/>
    <n v="1405307966"/>
    <d v="2014-07-14T03:19:26"/>
    <b v="0"/>
    <x v="83"/>
  </r>
  <r>
    <x v="2"/>
    <s v="US"/>
    <s v="USD"/>
    <n v="1411701739"/>
    <d v="2014-09-26T03:22:19"/>
    <n v="1409109739"/>
    <d v="2014-08-27T03:22:19"/>
    <b v="0"/>
    <x v="29"/>
  </r>
  <r>
    <x v="2"/>
    <s v="US"/>
    <s v="USD"/>
    <n v="1428981718"/>
    <d v="2015-04-14T03:21:58"/>
    <n v="1423801318"/>
    <d v="2015-02-13T04:21:58"/>
    <b v="0"/>
    <x v="83"/>
  </r>
  <r>
    <x v="2"/>
    <s v="US"/>
    <s v="USD"/>
    <n v="1419538560"/>
    <d v="2014-12-25T20:16:00"/>
    <n v="1416600960"/>
    <d v="2014-11-21T20:16:00"/>
    <b v="0"/>
    <x v="44"/>
  </r>
  <r>
    <x v="2"/>
    <s v="US"/>
    <s v="USD"/>
    <n v="1438552800"/>
    <d v="2015-08-02T22:00:00"/>
    <n v="1435876423"/>
    <d v="2015-07-02T22:33:43"/>
    <b v="0"/>
    <x v="47"/>
  </r>
  <r>
    <x v="2"/>
    <s v="US"/>
    <s v="USD"/>
    <n v="1403904808"/>
    <d v="2014-06-27T21:33:28"/>
    <n v="1401312808"/>
    <d v="2014-05-28T21:33:28"/>
    <b v="0"/>
    <x v="84"/>
  </r>
  <r>
    <x v="2"/>
    <s v="CA"/>
    <s v="CAD"/>
    <n v="1407533463"/>
    <d v="2014-08-08T21:31:03"/>
    <n v="1404941463"/>
    <d v="2014-07-09T21:31:03"/>
    <b v="0"/>
    <x v="78"/>
  </r>
  <r>
    <x v="2"/>
    <s v="US"/>
    <s v="USD"/>
    <n v="1411073972"/>
    <d v="2014-09-18T20:59:32"/>
    <n v="1408481972"/>
    <d v="2014-08-19T20:59:32"/>
    <b v="0"/>
    <x v="80"/>
  </r>
  <r>
    <x v="3"/>
    <s v="IE"/>
    <s v="EUR"/>
    <n v="1491586534"/>
    <d v="2017-04-07T17:35:34"/>
    <n v="1488911734"/>
    <d v="2017-03-07T18:35:34"/>
    <b v="0"/>
    <x v="67"/>
  </r>
  <r>
    <x v="3"/>
    <s v="US"/>
    <s v="USD"/>
    <n v="1491416077"/>
    <d v="2017-04-05T18:14:37"/>
    <n v="1488827677"/>
    <d v="2017-03-06T19:14:37"/>
    <b v="1"/>
    <x v="55"/>
  </r>
  <r>
    <x v="3"/>
    <s v="MX"/>
    <s v="MXN"/>
    <n v="1490196830"/>
    <d v="2017-03-22T15:33:50"/>
    <n v="1485016430"/>
    <d v="2017-01-21T16:33:50"/>
    <b v="0"/>
    <x v="43"/>
  </r>
  <r>
    <x v="3"/>
    <s v="US"/>
    <s v="USD"/>
    <n v="1491421314"/>
    <d v="2017-04-05T19:41:54"/>
    <n v="1487709714"/>
    <d v="2017-02-21T20:41:54"/>
    <b v="0"/>
    <x v="63"/>
  </r>
  <r>
    <x v="3"/>
    <s v="US"/>
    <s v="USD"/>
    <n v="1490389158"/>
    <d v="2017-03-24T20:59:18"/>
    <n v="1486504758"/>
    <d v="2017-02-07T21:59:18"/>
    <b v="0"/>
    <x v="22"/>
  </r>
  <r>
    <x v="0"/>
    <s v="US"/>
    <s v="USD"/>
    <n v="1413442740"/>
    <d v="2014-10-16T06:59:00"/>
    <n v="1410937483"/>
    <d v="2014-09-17T07:04:43"/>
    <b v="1"/>
    <x v="40"/>
  </r>
  <r>
    <x v="0"/>
    <s v="US"/>
    <s v="USD"/>
    <n v="1369637940"/>
    <d v="2013-05-27T06:59:00"/>
    <n v="1367088443"/>
    <d v="2013-04-27T18:47:23"/>
    <b v="1"/>
    <x v="476"/>
  </r>
  <r>
    <x v="0"/>
    <s v="GB"/>
    <s v="GBP"/>
    <n v="1469119526"/>
    <d v="2016-07-21T16:45:26"/>
    <n v="1463935526"/>
    <d v="2016-05-22T16:45:26"/>
    <b v="1"/>
    <x v="477"/>
  </r>
  <r>
    <x v="0"/>
    <s v="US"/>
    <s v="USD"/>
    <n v="1475553540"/>
    <d v="2016-10-04T03:59:00"/>
    <n v="1472528141"/>
    <d v="2016-08-30T03:35:41"/>
    <b v="1"/>
    <x v="478"/>
  </r>
  <r>
    <x v="0"/>
    <s v="US"/>
    <s v="USD"/>
    <n v="1407549600"/>
    <d v="2014-08-09T02:00:00"/>
    <n v="1404797428"/>
    <d v="2014-07-08T05:30:28"/>
    <b v="1"/>
    <x v="479"/>
  </r>
  <r>
    <x v="0"/>
    <s v="GB"/>
    <s v="GBP"/>
    <n v="1403301660"/>
    <d v="2014-06-20T22:01:00"/>
    <n v="1400694790"/>
    <d v="2014-05-21T17:53:10"/>
    <b v="1"/>
    <x v="196"/>
  </r>
  <r>
    <x v="0"/>
    <s v="US"/>
    <s v="USD"/>
    <n v="1373738400"/>
    <d v="2013-07-13T18:00:00"/>
    <n v="1370568560"/>
    <d v="2013-06-07T01:29:20"/>
    <b v="1"/>
    <x v="235"/>
  </r>
  <r>
    <x v="0"/>
    <s v="US"/>
    <s v="USD"/>
    <n v="1450971684"/>
    <d v="2015-12-24T15:41:24"/>
    <n v="1447515684"/>
    <d v="2015-11-14T15:41:24"/>
    <b v="1"/>
    <x v="480"/>
  </r>
  <r>
    <x v="0"/>
    <s v="US"/>
    <s v="USD"/>
    <n v="1476486000"/>
    <d v="2016-10-14T23:00:00"/>
    <n v="1474040596"/>
    <d v="2016-09-16T15:43:16"/>
    <b v="1"/>
    <x v="120"/>
  </r>
  <r>
    <x v="0"/>
    <s v="US"/>
    <s v="USD"/>
    <n v="1456047228"/>
    <d v="2016-02-21T09:33:48"/>
    <n v="1453109628"/>
    <d v="2016-01-18T09:33:48"/>
    <b v="1"/>
    <x v="481"/>
  </r>
  <r>
    <x v="0"/>
    <s v="DE"/>
    <s v="EUR"/>
    <n v="1444291193"/>
    <d v="2015-10-08T07:59:53"/>
    <n v="1441699193"/>
    <d v="2015-09-08T07:59:53"/>
    <b v="1"/>
    <x v="482"/>
  </r>
  <r>
    <x v="0"/>
    <s v="US"/>
    <s v="USD"/>
    <n v="1417906649"/>
    <d v="2014-12-06T22:57:29"/>
    <n v="1414015049"/>
    <d v="2014-10-22T21:57:29"/>
    <b v="1"/>
    <x v="166"/>
  </r>
  <r>
    <x v="0"/>
    <s v="US"/>
    <s v="USD"/>
    <n v="1462316400"/>
    <d v="2016-05-03T23:00:00"/>
    <n v="1459865945"/>
    <d v="2016-04-05T14:19:05"/>
    <b v="1"/>
    <x v="265"/>
  </r>
  <r>
    <x v="0"/>
    <s v="US"/>
    <s v="USD"/>
    <n v="1460936694"/>
    <d v="2016-04-17T23:44:54"/>
    <n v="1455756294"/>
    <d v="2016-02-18T00:44:54"/>
    <b v="0"/>
    <x v="50"/>
  </r>
  <r>
    <x v="0"/>
    <s v="US"/>
    <s v="USD"/>
    <n v="1478866253"/>
    <d v="2016-11-11T12:10:53"/>
    <n v="1476270653"/>
    <d v="2016-10-12T11:10:53"/>
    <b v="0"/>
    <x v="210"/>
  </r>
  <r>
    <x v="0"/>
    <s v="GB"/>
    <s v="GBP"/>
    <n v="1378494000"/>
    <d v="2013-09-06T19:00:00"/>
    <n v="1375880598"/>
    <d v="2013-08-07T13:03:18"/>
    <b v="0"/>
    <x v="314"/>
  </r>
  <r>
    <x v="0"/>
    <s v="US"/>
    <s v="USD"/>
    <n v="1485722053"/>
    <d v="2017-01-29T20:34:13"/>
    <n v="1480538053"/>
    <d v="2016-11-30T20:34:13"/>
    <b v="0"/>
    <x v="333"/>
  </r>
  <r>
    <x v="0"/>
    <s v="US"/>
    <s v="USD"/>
    <n v="1420060088"/>
    <d v="2014-12-31T21:08:08"/>
    <n v="1414872488"/>
    <d v="2014-11-01T20:08:08"/>
    <b v="0"/>
    <x v="282"/>
  </r>
  <r>
    <x v="0"/>
    <s v="GB"/>
    <s v="GBP"/>
    <n v="1439625059"/>
    <d v="2015-08-15T07:50:59"/>
    <n v="1436860259"/>
    <d v="2015-07-14T07:50:59"/>
    <b v="0"/>
    <x v="483"/>
  </r>
  <r>
    <x v="0"/>
    <s v="CA"/>
    <s v="CAD"/>
    <n v="1488390735"/>
    <d v="2017-03-01T17:52:15"/>
    <n v="1484070735"/>
    <d v="2017-01-10T17:52:15"/>
    <b v="0"/>
    <x v="116"/>
  </r>
  <r>
    <x v="0"/>
    <s v="US"/>
    <s v="USD"/>
    <n v="1461333311"/>
    <d v="2016-04-22T13:55:11"/>
    <n v="1458741311"/>
    <d v="2016-03-23T13:55:11"/>
    <b v="0"/>
    <x v="442"/>
  </r>
  <r>
    <x v="0"/>
    <s v="US"/>
    <s v="USD"/>
    <n v="1438964063"/>
    <d v="2015-08-07T16:14:23"/>
    <n v="1436804063"/>
    <d v="2015-07-13T16:14:23"/>
    <b v="0"/>
    <x v="484"/>
  </r>
  <r>
    <x v="0"/>
    <s v="US"/>
    <s v="USD"/>
    <n v="1451485434"/>
    <d v="2015-12-30T14:23:54"/>
    <n v="1448461434"/>
    <d v="2015-11-25T14:23:54"/>
    <b v="0"/>
    <x v="413"/>
  </r>
  <r>
    <x v="0"/>
    <s v="US"/>
    <s v="USD"/>
    <n v="1430459197"/>
    <d v="2015-05-01T05:46:37"/>
    <n v="1427867197"/>
    <d v="2015-04-01T05:46:37"/>
    <b v="0"/>
    <x v="23"/>
  </r>
  <r>
    <x v="0"/>
    <s v="US"/>
    <s v="USD"/>
    <n v="1366635575"/>
    <d v="2013-04-22T12:59:35"/>
    <n v="1363611575"/>
    <d v="2013-03-18T12:59:35"/>
    <b v="0"/>
    <x v="345"/>
  </r>
  <r>
    <x v="0"/>
    <s v="US"/>
    <s v="USD"/>
    <n v="1413604800"/>
    <d v="2014-10-18T04:00:00"/>
    <n v="1408624622"/>
    <d v="2014-08-21T12:37:02"/>
    <b v="0"/>
    <x v="77"/>
  </r>
  <r>
    <x v="0"/>
    <s v="US"/>
    <s v="USD"/>
    <n v="1369699200"/>
    <d v="2013-05-28T00:00:00"/>
    <n v="1366917828"/>
    <d v="2013-04-25T19:23:48"/>
    <b v="0"/>
    <x v="96"/>
  </r>
  <r>
    <x v="0"/>
    <s v="US"/>
    <s v="USD"/>
    <n v="1428643974"/>
    <d v="2015-04-10T05:32:54"/>
    <n v="1423463574"/>
    <d v="2015-02-09T06:32:54"/>
    <b v="0"/>
    <x v="46"/>
  </r>
  <r>
    <x v="0"/>
    <s v="US"/>
    <s v="USD"/>
    <n v="1476395940"/>
    <d v="2016-10-13T21:59:00"/>
    <n v="1473782592"/>
    <d v="2016-09-13T16:03:12"/>
    <b v="0"/>
    <x v="430"/>
  </r>
  <r>
    <x v="0"/>
    <s v="GB"/>
    <s v="GBP"/>
    <n v="1363204800"/>
    <d v="2013-03-13T20:00:00"/>
    <n v="1360551250"/>
    <d v="2013-02-11T02:54:10"/>
    <b v="0"/>
    <x v="485"/>
  </r>
  <r>
    <x v="0"/>
    <s v="CA"/>
    <s v="CAD"/>
    <n v="1398268773"/>
    <d v="2014-04-23T15:59:33"/>
    <n v="1395676773"/>
    <d v="2014-03-24T15:59:33"/>
    <b v="0"/>
    <x v="6"/>
  </r>
  <r>
    <x v="0"/>
    <s v="US"/>
    <s v="USD"/>
    <n v="1389812400"/>
    <d v="2014-01-15T19:00:00"/>
    <n v="1386108087"/>
    <d v="2013-12-03T22:01:27"/>
    <b v="0"/>
    <x v="231"/>
  </r>
  <r>
    <x v="0"/>
    <s v="US"/>
    <s v="USD"/>
    <n v="1478402804"/>
    <d v="2016-11-06T03:26:44"/>
    <n v="1473218804"/>
    <d v="2016-09-07T03:26:44"/>
    <b v="0"/>
    <x v="41"/>
  </r>
  <r>
    <x v="0"/>
    <s v="GB"/>
    <s v="GBP"/>
    <n v="1399324717"/>
    <d v="2014-05-05T21:18:37"/>
    <n v="1395436717"/>
    <d v="2014-03-21T21:18:37"/>
    <b v="0"/>
    <x v="277"/>
  </r>
  <r>
    <x v="0"/>
    <s v="US"/>
    <s v="USD"/>
    <n v="1426117552"/>
    <d v="2015-03-11T23:45:52"/>
    <n v="1423529152"/>
    <d v="2015-02-10T00:45:52"/>
    <b v="0"/>
    <x v="57"/>
  </r>
  <r>
    <x v="2"/>
    <s v="US"/>
    <s v="USD"/>
    <n v="1413770820"/>
    <d v="2014-10-20T02:07:00"/>
    <n v="1412005602"/>
    <d v="2014-09-29T15:46:42"/>
    <b v="0"/>
    <x v="80"/>
  </r>
  <r>
    <x v="2"/>
    <s v="US"/>
    <s v="USD"/>
    <n v="1337102187"/>
    <d v="2012-05-15T17:16:27"/>
    <n v="1335892587"/>
    <d v="2012-05-01T17:16:27"/>
    <b v="0"/>
    <x v="59"/>
  </r>
  <r>
    <x v="2"/>
    <s v="US"/>
    <s v="USD"/>
    <n v="1476863607"/>
    <d v="2016-10-19T07:53:27"/>
    <n v="1474271607"/>
    <d v="2016-09-19T07:53:27"/>
    <b v="0"/>
    <x v="78"/>
  </r>
  <r>
    <x v="2"/>
    <s v="US"/>
    <s v="USD"/>
    <n v="1330478998"/>
    <d v="2012-02-29T01:29:58"/>
    <n v="1327886998"/>
    <d v="2012-01-30T01:29:58"/>
    <b v="0"/>
    <x v="19"/>
  </r>
  <r>
    <x v="2"/>
    <s v="US"/>
    <s v="USD"/>
    <n v="1342309368"/>
    <d v="2012-07-14T23:42:48"/>
    <n v="1337125368"/>
    <d v="2012-05-15T23:42:48"/>
    <b v="0"/>
    <x v="72"/>
  </r>
  <r>
    <x v="2"/>
    <s v="US"/>
    <s v="USD"/>
    <n v="1409337911"/>
    <d v="2014-08-29T18:45:11"/>
    <n v="1406745911"/>
    <d v="2014-07-30T18:45:11"/>
    <b v="0"/>
    <x v="10"/>
  </r>
  <r>
    <x v="2"/>
    <s v="US"/>
    <s v="USD"/>
    <n v="1339816200"/>
    <d v="2012-06-16T03:10:00"/>
    <n v="1337095997"/>
    <d v="2012-05-15T15:33:17"/>
    <b v="0"/>
    <x v="80"/>
  </r>
  <r>
    <x v="2"/>
    <s v="US"/>
    <s v="USD"/>
    <n v="1472835802"/>
    <d v="2016-09-02T17:03:22"/>
    <n v="1470243802"/>
    <d v="2016-08-03T17:03:22"/>
    <b v="0"/>
    <x v="80"/>
  </r>
  <r>
    <x v="2"/>
    <s v="US"/>
    <s v="USD"/>
    <n v="1428171037"/>
    <d v="2015-04-04T18:10:37"/>
    <n v="1425582637"/>
    <d v="2015-03-05T19:10:37"/>
    <b v="0"/>
    <x v="84"/>
  </r>
  <r>
    <x v="2"/>
    <s v="US"/>
    <s v="USD"/>
    <n v="1341086400"/>
    <d v="2012-06-30T20:00:00"/>
    <n v="1340055345"/>
    <d v="2012-06-18T21:35:45"/>
    <b v="0"/>
    <x v="78"/>
  </r>
  <r>
    <x v="2"/>
    <s v="US"/>
    <s v="USD"/>
    <n v="1403039842"/>
    <d v="2014-06-17T21:17:22"/>
    <n v="1397855842"/>
    <d v="2014-04-18T21:17:22"/>
    <b v="0"/>
    <x v="78"/>
  </r>
  <r>
    <x v="2"/>
    <s v="US"/>
    <s v="USD"/>
    <n v="1324232504"/>
    <d v="2011-12-18T18:21:44"/>
    <n v="1320776504"/>
    <d v="2011-11-08T18:21:44"/>
    <b v="0"/>
    <x v="25"/>
  </r>
  <r>
    <x v="2"/>
    <s v="US"/>
    <s v="USD"/>
    <n v="1346017023"/>
    <d v="2012-08-26T21:37:03"/>
    <n v="1343425023"/>
    <d v="2012-07-27T21:37:03"/>
    <b v="0"/>
    <x v="22"/>
  </r>
  <r>
    <x v="2"/>
    <s v="US"/>
    <s v="USD"/>
    <n v="1410448551"/>
    <d v="2014-09-11T15:15:51"/>
    <n v="1407856551"/>
    <d v="2014-08-12T15:15:51"/>
    <b v="0"/>
    <x v="78"/>
  </r>
  <r>
    <x v="2"/>
    <s v="IE"/>
    <s v="EUR"/>
    <n v="1428519527"/>
    <d v="2015-04-08T18:58:47"/>
    <n v="1425927527"/>
    <d v="2015-03-09T18:58:47"/>
    <b v="0"/>
    <x v="41"/>
  </r>
  <r>
    <x v="2"/>
    <s v="US"/>
    <s v="USD"/>
    <n v="1389476201"/>
    <d v="2014-01-11T21:36:41"/>
    <n v="1386884201"/>
    <d v="2013-12-12T21:36:41"/>
    <b v="0"/>
    <x v="51"/>
  </r>
  <r>
    <x v="2"/>
    <s v="US"/>
    <s v="USD"/>
    <n v="1470498332"/>
    <d v="2016-08-06T15:45:32"/>
    <n v="1469202332"/>
    <d v="2016-07-22T15:45:32"/>
    <b v="0"/>
    <x v="84"/>
  </r>
  <r>
    <x v="2"/>
    <s v="AU"/>
    <s v="AUD"/>
    <n v="1476095783"/>
    <d v="2016-10-10T10:36:23"/>
    <n v="1474886183"/>
    <d v="2016-09-26T10:36:23"/>
    <b v="0"/>
    <x v="79"/>
  </r>
  <r>
    <x v="2"/>
    <s v="AU"/>
    <s v="AUD"/>
    <n v="1468658866"/>
    <d v="2016-07-16T08:47:46"/>
    <n v="1464943666"/>
    <d v="2016-06-03T08:47:46"/>
    <b v="0"/>
    <x v="84"/>
  </r>
  <r>
    <x v="2"/>
    <s v="GB"/>
    <s v="GBP"/>
    <n v="1371726258"/>
    <d v="2013-06-20T11:04:18"/>
    <n v="1369134258"/>
    <d v="2013-05-21T11:04:18"/>
    <b v="0"/>
    <x v="78"/>
  </r>
  <r>
    <x v="2"/>
    <s v="US"/>
    <s v="USD"/>
    <n v="1357176693"/>
    <d v="2013-01-03T01:31:33"/>
    <n v="1354584693"/>
    <d v="2012-12-04T01:31:33"/>
    <b v="0"/>
    <x v="80"/>
  </r>
  <r>
    <x v="2"/>
    <s v="US"/>
    <s v="USD"/>
    <n v="1332114795"/>
    <d v="2012-03-18T23:53:15"/>
    <n v="1326934395"/>
    <d v="2012-01-19T00:53:15"/>
    <b v="0"/>
    <x v="29"/>
  </r>
  <r>
    <x v="2"/>
    <s v="US"/>
    <s v="USD"/>
    <n v="1369403684"/>
    <d v="2013-05-24T13:54:44"/>
    <n v="1365515684"/>
    <d v="2013-04-09T13:54:44"/>
    <b v="0"/>
    <x v="83"/>
  </r>
  <r>
    <x v="2"/>
    <s v="US"/>
    <s v="USD"/>
    <n v="1338404400"/>
    <d v="2012-05-30T19:00:00"/>
    <n v="1335855631"/>
    <d v="2012-05-01T07:00:31"/>
    <b v="0"/>
    <x v="80"/>
  </r>
  <r>
    <x v="2"/>
    <s v="US"/>
    <s v="USD"/>
    <n v="1351432428"/>
    <d v="2012-10-28T13:53:48"/>
    <n v="1350050028"/>
    <d v="2012-10-12T13:53:48"/>
    <b v="0"/>
    <x v="78"/>
  </r>
  <r>
    <x v="2"/>
    <s v="US"/>
    <s v="USD"/>
    <n v="1313078518"/>
    <d v="2011-08-11T16:01:58"/>
    <n v="1310486518"/>
    <d v="2011-07-12T16:01:58"/>
    <b v="0"/>
    <x v="80"/>
  </r>
  <r>
    <x v="2"/>
    <s v="CA"/>
    <s v="CAD"/>
    <n v="1439766050"/>
    <d v="2015-08-16T23:00:50"/>
    <n v="1434582050"/>
    <d v="2015-06-17T23:00:50"/>
    <b v="0"/>
    <x v="83"/>
  </r>
  <r>
    <x v="2"/>
    <s v="US"/>
    <s v="USD"/>
    <n v="1333028723"/>
    <d v="2012-03-29T13:45:23"/>
    <n v="1330440323"/>
    <d v="2012-02-28T14:45:23"/>
    <b v="0"/>
    <x v="69"/>
  </r>
  <r>
    <x v="2"/>
    <s v="GB"/>
    <s v="GBP"/>
    <n v="1401997790"/>
    <d v="2014-06-05T19:49:50"/>
    <n v="1397677790"/>
    <d v="2014-04-16T19:49:50"/>
    <b v="0"/>
    <x v="84"/>
  </r>
  <r>
    <x v="2"/>
    <s v="US"/>
    <s v="USD"/>
    <n v="1395158130"/>
    <d v="2014-03-18T15:55:30"/>
    <n v="1392569730"/>
    <d v="2014-02-16T16:55:30"/>
    <b v="0"/>
    <x v="51"/>
  </r>
  <r>
    <x v="2"/>
    <s v="US"/>
    <s v="USD"/>
    <n v="1359738000"/>
    <d v="2013-02-01T17:00:00"/>
    <n v="1355489140"/>
    <d v="2012-12-14T12:45:40"/>
    <b v="0"/>
    <x v="78"/>
  </r>
  <r>
    <x v="2"/>
    <s v="US"/>
    <s v="USD"/>
    <n v="1381006294"/>
    <d v="2013-10-05T20:51:34"/>
    <n v="1379710294"/>
    <d v="2013-09-20T20:51:34"/>
    <b v="0"/>
    <x v="78"/>
  </r>
  <r>
    <x v="2"/>
    <s v="CA"/>
    <s v="CAD"/>
    <n v="1461530721"/>
    <d v="2016-04-24T20:45:21"/>
    <n v="1460666721"/>
    <d v="2016-04-14T20:45:21"/>
    <b v="0"/>
    <x v="29"/>
  </r>
  <r>
    <x v="2"/>
    <s v="US"/>
    <s v="USD"/>
    <n v="1362711728"/>
    <d v="2013-03-08T03:02:08"/>
    <n v="1360119728"/>
    <d v="2013-02-06T03:02:08"/>
    <b v="0"/>
    <x v="62"/>
  </r>
  <r>
    <x v="2"/>
    <s v="US"/>
    <s v="USD"/>
    <n v="1323994754"/>
    <d v="2011-12-16T00:19:14"/>
    <n v="1321402754"/>
    <d v="2011-11-16T00:19:14"/>
    <b v="0"/>
    <x v="84"/>
  </r>
  <r>
    <x v="2"/>
    <s v="US"/>
    <s v="USD"/>
    <n v="1434092876"/>
    <d v="2015-06-12T07:07:56"/>
    <n v="1431414476"/>
    <d v="2015-05-12T07:07:56"/>
    <b v="0"/>
    <x v="17"/>
  </r>
  <r>
    <x v="2"/>
    <s v="US"/>
    <s v="USD"/>
    <n v="1437149004"/>
    <d v="2015-07-17T16:03:24"/>
    <n v="1434557004"/>
    <d v="2015-06-17T16:03:24"/>
    <b v="0"/>
    <x v="29"/>
  </r>
  <r>
    <x v="2"/>
    <s v="US"/>
    <s v="USD"/>
    <n v="1409009306"/>
    <d v="2014-08-25T23:28:26"/>
    <n v="1406417306"/>
    <d v="2014-07-26T23:28:26"/>
    <b v="0"/>
    <x v="41"/>
  </r>
  <r>
    <x v="2"/>
    <s v="US"/>
    <s v="USD"/>
    <n v="1448204621"/>
    <d v="2015-11-22T15:03:41"/>
    <n v="1445609021"/>
    <d v="2015-10-23T14:03:41"/>
    <b v="0"/>
    <x v="29"/>
  </r>
  <r>
    <x v="2"/>
    <s v="IT"/>
    <s v="EUR"/>
    <n v="1489142688"/>
    <d v="2017-03-10T10:44:48"/>
    <n v="1486550688"/>
    <d v="2017-02-08T10:44:48"/>
    <b v="0"/>
    <x v="78"/>
  </r>
  <r>
    <x v="0"/>
    <s v="US"/>
    <s v="USD"/>
    <n v="1423724400"/>
    <d v="2015-02-12T07:00:00"/>
    <n v="1421274954"/>
    <d v="2015-01-14T22:35:54"/>
    <b v="0"/>
    <x v="33"/>
  </r>
  <r>
    <x v="0"/>
    <s v="US"/>
    <s v="USD"/>
    <n v="1424149140"/>
    <d v="2015-02-17T04:59:00"/>
    <n v="1421964718"/>
    <d v="2015-01-22T22:11:58"/>
    <b v="0"/>
    <x v="59"/>
  </r>
  <r>
    <x v="0"/>
    <s v="GB"/>
    <s v="GBP"/>
    <n v="1429793446"/>
    <d v="2015-04-23T12:50:46"/>
    <n v="1428583846"/>
    <d v="2015-04-09T12:50:46"/>
    <b v="0"/>
    <x v="42"/>
  </r>
  <r>
    <x v="0"/>
    <s v="US"/>
    <s v="USD"/>
    <n v="1414608843"/>
    <d v="2014-10-29T18:54:03"/>
    <n v="1412794443"/>
    <d v="2014-10-08T18:54:03"/>
    <b v="0"/>
    <x v="52"/>
  </r>
  <r>
    <x v="0"/>
    <s v="US"/>
    <s v="USD"/>
    <n v="1470430800"/>
    <d v="2016-08-05T21:00:00"/>
    <n v="1467865967"/>
    <d v="2016-07-07T04:32:47"/>
    <b v="0"/>
    <x v="136"/>
  </r>
  <r>
    <x v="0"/>
    <s v="GB"/>
    <s v="GBP"/>
    <n v="1404913180"/>
    <d v="2014-07-09T13:39:40"/>
    <n v="1403703580"/>
    <d v="2014-06-25T13:39:40"/>
    <b v="0"/>
    <x v="142"/>
  </r>
  <r>
    <x v="0"/>
    <s v="US"/>
    <s v="USD"/>
    <n v="1405658752"/>
    <d v="2014-07-18T04:45:52"/>
    <n v="1403066752"/>
    <d v="2014-06-18T04:45:52"/>
    <b v="0"/>
    <x v="44"/>
  </r>
  <r>
    <x v="0"/>
    <s v="US"/>
    <s v="USD"/>
    <n v="1469811043"/>
    <d v="2016-07-29T16:50:43"/>
    <n v="1467219043"/>
    <d v="2016-06-29T16:50:43"/>
    <b v="0"/>
    <x v="9"/>
  </r>
  <r>
    <x v="0"/>
    <s v="US"/>
    <s v="USD"/>
    <n v="1426132800"/>
    <d v="2015-03-12T04:00:00"/>
    <n v="1424477934"/>
    <d v="2015-02-21T00:18:54"/>
    <b v="0"/>
    <x v="54"/>
  </r>
  <r>
    <x v="0"/>
    <s v="US"/>
    <s v="USD"/>
    <n v="1423693903"/>
    <d v="2015-02-11T22:31:43"/>
    <n v="1421101903"/>
    <d v="2015-01-12T22:31:43"/>
    <b v="0"/>
    <x v="36"/>
  </r>
  <r>
    <x v="0"/>
    <s v="US"/>
    <s v="USD"/>
    <n v="1473393600"/>
    <d v="2016-09-09T04:00:00"/>
    <n v="1470778559"/>
    <d v="2016-08-09T21:35:59"/>
    <b v="0"/>
    <x v="33"/>
  </r>
  <r>
    <x v="0"/>
    <s v="US"/>
    <s v="USD"/>
    <n v="1439357559"/>
    <d v="2015-08-12T05:32:39"/>
    <n v="1435469559"/>
    <d v="2015-06-28T05:32:39"/>
    <b v="0"/>
    <x v="54"/>
  </r>
  <r>
    <x v="0"/>
    <s v="AU"/>
    <s v="AUD"/>
    <n v="1437473005"/>
    <d v="2015-07-21T10:03:25"/>
    <n v="1434881005"/>
    <d v="2015-06-21T10:03:25"/>
    <b v="0"/>
    <x v="196"/>
  </r>
  <r>
    <x v="0"/>
    <s v="GB"/>
    <s v="GBP"/>
    <n v="1457031600"/>
    <d v="2016-03-03T19:00:00"/>
    <n v="1455640559"/>
    <d v="2016-02-16T16:35:59"/>
    <b v="0"/>
    <x v="83"/>
  </r>
  <r>
    <x v="0"/>
    <s v="US"/>
    <s v="USD"/>
    <n v="1402095600"/>
    <d v="2014-06-06T23:00:00"/>
    <n v="1400675841"/>
    <d v="2014-05-21T12:37:21"/>
    <b v="0"/>
    <x v="9"/>
  </r>
  <r>
    <x v="0"/>
    <s v="GB"/>
    <s v="GBP"/>
    <n v="1404564028"/>
    <d v="2014-07-05T12:40:28"/>
    <n v="1401972028"/>
    <d v="2014-06-05T12:40:28"/>
    <b v="0"/>
    <x v="64"/>
  </r>
  <r>
    <x v="0"/>
    <s v="GB"/>
    <s v="GBP"/>
    <n v="1404858840"/>
    <d v="2014-07-08T22:34:00"/>
    <n v="1402266840"/>
    <d v="2014-06-08T22:34:00"/>
    <b v="0"/>
    <x v="225"/>
  </r>
  <r>
    <x v="0"/>
    <s v="GB"/>
    <s v="GBP"/>
    <n v="1438358400"/>
    <d v="2015-07-31T16:00:00"/>
    <n v="1437063121"/>
    <d v="2015-07-16T16:12:01"/>
    <b v="0"/>
    <x v="237"/>
  </r>
  <r>
    <x v="0"/>
    <s v="GB"/>
    <s v="GBP"/>
    <n v="1466179200"/>
    <d v="2016-06-17T16:00:00"/>
    <n v="1463466070"/>
    <d v="2016-05-17T06:21:10"/>
    <b v="0"/>
    <x v="208"/>
  </r>
  <r>
    <x v="0"/>
    <s v="GB"/>
    <s v="GBP"/>
    <n v="1420377366"/>
    <d v="2015-01-04T13:16:06"/>
    <n v="1415193366"/>
    <d v="2014-11-05T13:16:06"/>
    <b v="0"/>
    <x v="162"/>
  </r>
  <r>
    <x v="0"/>
    <s v="AU"/>
    <s v="AUD"/>
    <n v="1412938800"/>
    <d v="2014-10-10T11:00:00"/>
    <n v="1411019409"/>
    <d v="2014-09-18T05:50:09"/>
    <b v="0"/>
    <x v="62"/>
  </r>
  <r>
    <x v="0"/>
    <s v="GB"/>
    <s v="GBP"/>
    <n v="1438875107"/>
    <d v="2015-08-06T15:31:47"/>
    <n v="1436283107"/>
    <d v="2015-07-07T15:31:47"/>
    <b v="0"/>
    <x v="240"/>
  </r>
  <r>
    <x v="0"/>
    <s v="US"/>
    <s v="USD"/>
    <n v="1437004800"/>
    <d v="2015-07-16T00:00:00"/>
    <n v="1433295276"/>
    <d v="2015-06-03T01:34:36"/>
    <b v="0"/>
    <x v="261"/>
  </r>
  <r>
    <x v="0"/>
    <s v="GB"/>
    <s v="GBP"/>
    <n v="1411987990"/>
    <d v="2014-09-29T10:53:10"/>
    <n v="1409395990"/>
    <d v="2014-08-30T10:53:10"/>
    <b v="0"/>
    <x v="23"/>
  </r>
  <r>
    <x v="0"/>
    <s v="GB"/>
    <s v="GBP"/>
    <n v="1440245273"/>
    <d v="2015-08-22T12:07:53"/>
    <n v="1438085273"/>
    <d v="2015-07-28T12:07:53"/>
    <b v="0"/>
    <x v="59"/>
  </r>
  <r>
    <x v="0"/>
    <s v="GB"/>
    <s v="GBP"/>
    <n v="1438772400"/>
    <d v="2015-08-05T11:00:00"/>
    <n v="1435645490"/>
    <d v="2015-06-30T06:24:50"/>
    <b v="0"/>
    <x v="88"/>
  </r>
  <r>
    <x v="0"/>
    <s v="US"/>
    <s v="USD"/>
    <n v="1435611438"/>
    <d v="2015-06-29T20:57:18"/>
    <n v="1433019438"/>
    <d v="2015-05-30T20:57:18"/>
    <b v="0"/>
    <x v="251"/>
  </r>
  <r>
    <x v="0"/>
    <s v="US"/>
    <s v="USD"/>
    <n v="1440274735"/>
    <d v="2015-08-22T20:18:55"/>
    <n v="1437682735"/>
    <d v="2015-07-23T20:18:55"/>
    <b v="0"/>
    <x v="50"/>
  </r>
  <r>
    <x v="0"/>
    <s v="US"/>
    <s v="USD"/>
    <n v="1459348740"/>
    <d v="2016-03-30T14:39:00"/>
    <n v="1458647725"/>
    <d v="2016-03-22T11:55:25"/>
    <b v="0"/>
    <x v="64"/>
  </r>
  <r>
    <x v="0"/>
    <s v="US"/>
    <s v="USD"/>
    <n v="1401595140"/>
    <d v="2014-06-01T03:59:00"/>
    <n v="1398828064"/>
    <d v="2014-04-30T03:21:04"/>
    <b v="0"/>
    <x v="7"/>
  </r>
  <r>
    <x v="0"/>
    <s v="GB"/>
    <s v="GBP"/>
    <n v="1424692503"/>
    <d v="2015-02-23T11:55:03"/>
    <n v="1422100503"/>
    <d v="2015-01-24T11:55:03"/>
    <b v="0"/>
    <x v="52"/>
  </r>
  <r>
    <x v="0"/>
    <s v="CA"/>
    <s v="CAD"/>
    <n v="1428292800"/>
    <d v="2015-04-06T04:00:00"/>
    <n v="1424368298"/>
    <d v="2015-02-19T17:51:38"/>
    <b v="0"/>
    <x v="183"/>
  </r>
  <r>
    <x v="0"/>
    <s v="US"/>
    <s v="USD"/>
    <n v="1481737761"/>
    <d v="2016-12-14T17:49:21"/>
    <n v="1479577761"/>
    <d v="2016-11-19T17:49:21"/>
    <b v="0"/>
    <x v="93"/>
  </r>
  <r>
    <x v="0"/>
    <s v="GB"/>
    <s v="GBP"/>
    <n v="1431164115"/>
    <d v="2015-05-09T09:35:15"/>
    <n v="1428572115"/>
    <d v="2015-04-09T09:35:15"/>
    <b v="0"/>
    <x v="31"/>
  </r>
  <r>
    <x v="0"/>
    <s v="CA"/>
    <s v="CAD"/>
    <n v="1470595109"/>
    <d v="2016-08-07T18:38:29"/>
    <n v="1468003109"/>
    <d v="2016-07-08T18:38:29"/>
    <b v="0"/>
    <x v="25"/>
  </r>
  <r>
    <x v="0"/>
    <s v="GB"/>
    <s v="GBP"/>
    <n v="1438531200"/>
    <d v="2015-08-02T16:00:00"/>
    <n v="1435921992"/>
    <d v="2015-07-03T11:13:12"/>
    <b v="0"/>
    <x v="39"/>
  </r>
  <r>
    <x v="0"/>
    <s v="GB"/>
    <s v="GBP"/>
    <n v="1425136462"/>
    <d v="2015-02-28T15:14:22"/>
    <n v="1421680462"/>
    <d v="2015-01-19T15:14:22"/>
    <b v="0"/>
    <x v="51"/>
  </r>
  <r>
    <x v="0"/>
    <s v="US"/>
    <s v="USD"/>
    <n v="1443018086"/>
    <d v="2015-09-23T14:21:26"/>
    <n v="1441290086"/>
    <d v="2015-09-03T14:21:26"/>
    <b v="0"/>
    <x v="332"/>
  </r>
  <r>
    <x v="0"/>
    <s v="GB"/>
    <s v="GBP"/>
    <n v="1434285409"/>
    <d v="2015-06-14T12:36:49"/>
    <n v="1431693409"/>
    <d v="2015-05-15T12:36:49"/>
    <b v="0"/>
    <x v="201"/>
  </r>
  <r>
    <x v="0"/>
    <s v="GB"/>
    <s v="GBP"/>
    <n v="1456444800"/>
    <d v="2016-02-26T00:00:00"/>
    <n v="1454337589"/>
    <d v="2016-02-01T14:39:49"/>
    <b v="0"/>
    <x v="9"/>
  </r>
  <r>
    <x v="0"/>
    <s v="GB"/>
    <s v="GBP"/>
    <n v="1411510135"/>
    <d v="2014-09-23T22:08:55"/>
    <n v="1408918135"/>
    <d v="2014-08-24T22:08:55"/>
    <b v="0"/>
    <x v="2"/>
  </r>
  <r>
    <x v="0"/>
    <s v="US"/>
    <s v="USD"/>
    <n v="1427469892"/>
    <d v="2015-03-27T15:24:52"/>
    <n v="1424881492"/>
    <d v="2015-02-25T16:24:52"/>
    <b v="0"/>
    <x v="225"/>
  </r>
  <r>
    <x v="0"/>
    <s v="GB"/>
    <s v="GBP"/>
    <n v="1427842740"/>
    <d v="2015-03-31T22:59:00"/>
    <n v="1425428206"/>
    <d v="2015-03-04T00:16:46"/>
    <b v="0"/>
    <x v="25"/>
  </r>
  <r>
    <x v="0"/>
    <s v="US"/>
    <s v="USD"/>
    <n v="1434159780"/>
    <d v="2015-06-13T01:43:00"/>
    <n v="1431412196"/>
    <d v="2015-05-12T06:29:56"/>
    <b v="0"/>
    <x v="41"/>
  </r>
  <r>
    <x v="0"/>
    <s v="GB"/>
    <s v="GBP"/>
    <n v="1449255686"/>
    <d v="2015-12-04T19:01:26"/>
    <n v="1446663686"/>
    <d v="2015-11-04T19:01:26"/>
    <b v="0"/>
    <x v="13"/>
  </r>
  <r>
    <x v="0"/>
    <s v="US"/>
    <s v="USD"/>
    <n v="1436511600"/>
    <d v="2015-07-10T07:00:00"/>
    <n v="1434415812"/>
    <d v="2015-06-16T00:50:12"/>
    <b v="0"/>
    <x v="10"/>
  </r>
  <r>
    <x v="0"/>
    <s v="US"/>
    <s v="USD"/>
    <n v="1464971400"/>
    <d v="2016-06-03T16:30:00"/>
    <n v="1462379066"/>
    <d v="2016-05-04T16:24:26"/>
    <b v="0"/>
    <x v="23"/>
  </r>
  <r>
    <x v="0"/>
    <s v="GB"/>
    <s v="GBP"/>
    <n v="1443826800"/>
    <d v="2015-10-02T23:00:00"/>
    <n v="1441606869"/>
    <d v="2015-09-07T06:21:09"/>
    <b v="0"/>
    <x v="174"/>
  </r>
  <r>
    <x v="0"/>
    <s v="GB"/>
    <s v="GBP"/>
    <n v="1464863118"/>
    <d v="2016-06-02T10:25:18"/>
    <n v="1462443918"/>
    <d v="2016-05-05T10:25:18"/>
    <b v="0"/>
    <x v="88"/>
  </r>
  <r>
    <x v="0"/>
    <s v="US"/>
    <s v="USD"/>
    <n v="1399867140"/>
    <d v="2014-05-12T03:59:00"/>
    <n v="1398802148"/>
    <d v="2014-04-29T20:09:08"/>
    <b v="0"/>
    <x v="202"/>
  </r>
  <r>
    <x v="0"/>
    <s v="US"/>
    <s v="USD"/>
    <n v="1437076070"/>
    <d v="2015-07-16T19:47:50"/>
    <n v="1434484070"/>
    <d v="2015-06-16T19:47:50"/>
    <b v="0"/>
    <x v="47"/>
  </r>
  <r>
    <x v="0"/>
    <s v="GB"/>
    <s v="GBP"/>
    <n v="1416780000"/>
    <d v="2014-11-23T22:00:00"/>
    <n v="1414342894"/>
    <d v="2014-10-26T17:01:34"/>
    <b v="0"/>
    <x v="195"/>
  </r>
  <r>
    <x v="0"/>
    <s v="US"/>
    <s v="USD"/>
    <n v="1444528800"/>
    <d v="2015-10-11T02:00:00"/>
    <n v="1442804633"/>
    <d v="2015-09-21T03:03:53"/>
    <b v="0"/>
    <x v="2"/>
  </r>
  <r>
    <x v="0"/>
    <s v="GB"/>
    <s v="GBP"/>
    <n v="1422658930"/>
    <d v="2015-01-30T23:02:10"/>
    <n v="1421362930"/>
    <d v="2015-01-15T23:02:10"/>
    <b v="0"/>
    <x v="64"/>
  </r>
  <r>
    <x v="0"/>
    <s v="GB"/>
    <s v="GBP"/>
    <n v="1449273600"/>
    <d v="2015-12-05T00:00:00"/>
    <n v="1446742417"/>
    <d v="2015-11-05T16:53:37"/>
    <b v="0"/>
    <x v="251"/>
  </r>
  <r>
    <x v="0"/>
    <s v="US"/>
    <s v="USD"/>
    <n v="1487393940"/>
    <d v="2017-02-18T04:59:00"/>
    <n v="1484115418"/>
    <d v="2017-01-11T06:16:58"/>
    <b v="0"/>
    <x v="202"/>
  </r>
  <r>
    <x v="0"/>
    <s v="CA"/>
    <s v="CAD"/>
    <n v="1449701284"/>
    <d v="2015-12-09T22:48:04"/>
    <n v="1446241684"/>
    <d v="2015-10-30T21:48:04"/>
    <b v="0"/>
    <x v="64"/>
  </r>
  <r>
    <x v="0"/>
    <s v="US"/>
    <s v="USD"/>
    <n v="1407967200"/>
    <d v="2014-08-13T22:00:00"/>
    <n v="1406039696"/>
    <d v="2014-07-22T14:34:56"/>
    <b v="0"/>
    <x v="241"/>
  </r>
  <r>
    <x v="0"/>
    <s v="US"/>
    <s v="USD"/>
    <n v="1408942740"/>
    <d v="2014-08-25T04:59:00"/>
    <n v="1406958354"/>
    <d v="2014-08-02T05:45:54"/>
    <b v="0"/>
    <x v="162"/>
  </r>
  <r>
    <x v="0"/>
    <s v="GB"/>
    <s v="GBP"/>
    <n v="1426698000"/>
    <d v="2015-03-18T17:00:00"/>
    <n v="1424825479"/>
    <d v="2015-02-25T00:51:19"/>
    <b v="0"/>
    <x v="462"/>
  </r>
  <r>
    <x v="2"/>
    <s v="GB"/>
    <s v="GBP"/>
    <n v="1450032297"/>
    <d v="2015-12-13T18:44:57"/>
    <n v="1444844697"/>
    <d v="2015-10-14T17:44:57"/>
    <b v="0"/>
    <x v="29"/>
  </r>
  <r>
    <x v="2"/>
    <s v="GB"/>
    <s v="GBP"/>
    <n v="1403348400"/>
    <d v="2014-06-21T11:00:00"/>
    <n v="1401058295"/>
    <d v="2014-05-25T22:51:35"/>
    <b v="0"/>
    <x v="78"/>
  </r>
  <r>
    <x v="2"/>
    <s v="US"/>
    <s v="USD"/>
    <n v="1465790400"/>
    <d v="2016-06-13T04:00:00"/>
    <n v="1462210950"/>
    <d v="2016-05-02T17:42:30"/>
    <b v="0"/>
    <x v="78"/>
  </r>
  <r>
    <x v="2"/>
    <s v="AT"/>
    <s v="EUR"/>
    <n v="1483535180"/>
    <d v="2017-01-04T13:06:20"/>
    <n v="1480943180"/>
    <d v="2016-12-05T13:06:20"/>
    <b v="0"/>
    <x v="29"/>
  </r>
  <r>
    <x v="2"/>
    <s v="US"/>
    <s v="USD"/>
    <n v="1433723033"/>
    <d v="2015-06-08T00:23:53"/>
    <n v="1428539033"/>
    <d v="2015-04-09T00:23:53"/>
    <b v="0"/>
    <x v="70"/>
  </r>
  <r>
    <x v="2"/>
    <s v="US"/>
    <s v="USD"/>
    <n v="1432917394"/>
    <d v="2015-05-29T16:36:34"/>
    <n v="1429029394"/>
    <d v="2015-04-14T16:36:34"/>
    <b v="0"/>
    <x v="78"/>
  </r>
  <r>
    <x v="2"/>
    <s v="US"/>
    <s v="USD"/>
    <n v="1464031265"/>
    <d v="2016-05-23T19:21:05"/>
    <n v="1458847265"/>
    <d v="2016-03-24T19:21:05"/>
    <b v="0"/>
    <x v="78"/>
  </r>
  <r>
    <x v="2"/>
    <s v="US"/>
    <s v="USD"/>
    <n v="1432913659"/>
    <d v="2015-05-29T15:34:19"/>
    <n v="1430321659"/>
    <d v="2015-04-29T15:34:19"/>
    <b v="0"/>
    <x v="83"/>
  </r>
  <r>
    <x v="2"/>
    <s v="GB"/>
    <s v="GBP"/>
    <n v="1461406600"/>
    <d v="2016-04-23T10:16:40"/>
    <n v="1458814600"/>
    <d v="2016-03-24T10:16:40"/>
    <b v="0"/>
    <x v="29"/>
  </r>
  <r>
    <x v="2"/>
    <s v="US"/>
    <s v="USD"/>
    <n v="1409962211"/>
    <d v="2014-09-06T00:10:11"/>
    <n v="1407370211"/>
    <d v="2014-08-07T00:10:11"/>
    <b v="0"/>
    <x v="62"/>
  </r>
  <r>
    <x v="2"/>
    <s v="IE"/>
    <s v="EUR"/>
    <n v="1454109420"/>
    <d v="2016-01-29T23:17:00"/>
    <n v="1453334629"/>
    <d v="2016-01-21T00:03:49"/>
    <b v="0"/>
    <x v="78"/>
  </r>
  <r>
    <x v="2"/>
    <s v="US"/>
    <s v="USD"/>
    <n v="1403312703"/>
    <d v="2014-06-21T01:05:03"/>
    <n v="1400720703"/>
    <d v="2014-05-22T01:05:03"/>
    <b v="0"/>
    <x v="79"/>
  </r>
  <r>
    <x v="2"/>
    <s v="CA"/>
    <s v="CAD"/>
    <n v="1410669297"/>
    <d v="2014-09-14T04:34:57"/>
    <n v="1405485297"/>
    <d v="2014-07-16T04:34:57"/>
    <b v="0"/>
    <x v="78"/>
  </r>
  <r>
    <x v="2"/>
    <s v="GB"/>
    <s v="GBP"/>
    <n v="1431018719"/>
    <d v="2015-05-07T17:11:59"/>
    <n v="1429290719"/>
    <d v="2015-04-17T17:11:59"/>
    <b v="0"/>
    <x v="25"/>
  </r>
  <r>
    <x v="2"/>
    <s v="US"/>
    <s v="USD"/>
    <n v="1454110440"/>
    <d v="2016-01-29T23:34:00"/>
    <n v="1451607071"/>
    <d v="2016-01-01T00:11:11"/>
    <b v="0"/>
    <x v="81"/>
  </r>
  <r>
    <x v="2"/>
    <s v="US"/>
    <s v="USD"/>
    <n v="1439069640"/>
    <d v="2015-08-08T21:34:00"/>
    <n v="1433897647"/>
    <d v="2015-06-10T00:54:07"/>
    <b v="0"/>
    <x v="79"/>
  </r>
  <r>
    <x v="2"/>
    <s v="MX"/>
    <s v="MXN"/>
    <n v="1487613600"/>
    <d v="2017-02-20T18:00:00"/>
    <n v="1482444295"/>
    <d v="2016-12-22T22:04:55"/>
    <b v="0"/>
    <x v="41"/>
  </r>
  <r>
    <x v="2"/>
    <s v="NL"/>
    <s v="EUR"/>
    <n v="1417778880"/>
    <d v="2014-12-05T11:28:00"/>
    <n v="1415711095"/>
    <d v="2014-11-11T13:04:55"/>
    <b v="0"/>
    <x v="78"/>
  </r>
  <r>
    <x v="2"/>
    <s v="AU"/>
    <s v="AUD"/>
    <n v="1444984904"/>
    <d v="2015-10-16T08:41:44"/>
    <n v="1439800904"/>
    <d v="2015-08-17T08:41:44"/>
    <b v="0"/>
    <x v="29"/>
  </r>
  <r>
    <x v="2"/>
    <s v="US"/>
    <s v="USD"/>
    <n v="1466363576"/>
    <d v="2016-06-19T19:12:56"/>
    <n v="1461179576"/>
    <d v="2016-04-20T19:12:56"/>
    <b v="0"/>
    <x v="82"/>
  </r>
  <r>
    <x v="2"/>
    <s v="AU"/>
    <s v="AUD"/>
    <n v="1443103848"/>
    <d v="2015-09-24T14:10:48"/>
    <n v="1441894248"/>
    <d v="2015-09-10T14:10:48"/>
    <b v="0"/>
    <x v="83"/>
  </r>
  <r>
    <x v="2"/>
    <s v="US"/>
    <s v="USD"/>
    <n v="1403636229"/>
    <d v="2014-06-24T18:57:09"/>
    <n v="1401044229"/>
    <d v="2014-05-25T18:57:09"/>
    <b v="0"/>
    <x v="83"/>
  </r>
  <r>
    <x v="2"/>
    <s v="US"/>
    <s v="USD"/>
    <n v="1410279123"/>
    <d v="2014-09-09T16:12:03"/>
    <n v="1405095123"/>
    <d v="2014-07-11T16:12:03"/>
    <b v="0"/>
    <x v="29"/>
  </r>
  <r>
    <x v="2"/>
    <s v="GB"/>
    <s v="GBP"/>
    <n v="1437139080"/>
    <d v="2015-07-17T13:18:00"/>
    <n v="1434552207"/>
    <d v="2015-06-17T14:43:27"/>
    <b v="0"/>
    <x v="83"/>
  </r>
  <r>
    <x v="2"/>
    <s v="US"/>
    <s v="USD"/>
    <n v="1420512259"/>
    <d v="2015-01-06T02:44:19"/>
    <n v="1415328259"/>
    <d v="2014-11-07T02:44:19"/>
    <b v="0"/>
    <x v="78"/>
  </r>
  <r>
    <x v="2"/>
    <s v="US"/>
    <s v="USD"/>
    <n v="1476482400"/>
    <d v="2016-10-14T22:00:00"/>
    <n v="1473893721"/>
    <d v="2016-09-14T22:55:21"/>
    <b v="0"/>
    <x v="84"/>
  </r>
  <r>
    <x v="2"/>
    <s v="US"/>
    <s v="USD"/>
    <n v="1467604800"/>
    <d v="2016-07-04T04:00:00"/>
    <n v="1465533672"/>
    <d v="2016-06-10T04:41:12"/>
    <b v="0"/>
    <x v="73"/>
  </r>
  <r>
    <x v="2"/>
    <s v="US"/>
    <s v="USD"/>
    <n v="1475697054"/>
    <d v="2016-10-05T19:50:54"/>
    <n v="1473105054"/>
    <d v="2016-09-05T19:50:54"/>
    <b v="0"/>
    <x v="65"/>
  </r>
  <r>
    <x v="2"/>
    <s v="US"/>
    <s v="USD"/>
    <n v="1468937681"/>
    <d v="2016-07-19T14:14:41"/>
    <n v="1466345681"/>
    <d v="2016-06-19T14:14:41"/>
    <b v="0"/>
    <x v="81"/>
  </r>
  <r>
    <x v="2"/>
    <s v="US"/>
    <s v="USD"/>
    <n v="1400301165"/>
    <d v="2014-05-17T04:32:45"/>
    <n v="1397709165"/>
    <d v="2014-04-17T04:32:45"/>
    <b v="0"/>
    <x v="82"/>
  </r>
  <r>
    <x v="2"/>
    <s v="US"/>
    <s v="USD"/>
    <n v="1419183813"/>
    <d v="2014-12-21T17:43:33"/>
    <n v="1417455813"/>
    <d v="2014-12-01T17:43:33"/>
    <b v="0"/>
    <x v="62"/>
  </r>
  <r>
    <x v="2"/>
    <s v="US"/>
    <s v="USD"/>
    <n v="1434768438"/>
    <d v="2015-06-20T02:47:18"/>
    <n v="1429584438"/>
    <d v="2015-04-21T02:47:18"/>
    <b v="0"/>
    <x v="78"/>
  </r>
  <r>
    <x v="2"/>
    <s v="US"/>
    <s v="USD"/>
    <n v="1422473831"/>
    <d v="2015-01-28T19:37:11"/>
    <n v="1419881831"/>
    <d v="2014-12-29T19:37:11"/>
    <b v="0"/>
    <x v="22"/>
  </r>
  <r>
    <x v="2"/>
    <s v="US"/>
    <s v="USD"/>
    <n v="1484684186"/>
    <d v="2017-01-17T20:16:26"/>
    <n v="1482092186"/>
    <d v="2016-12-18T20:16:26"/>
    <b v="0"/>
    <x v="83"/>
  </r>
  <r>
    <x v="2"/>
    <s v="US"/>
    <s v="USD"/>
    <n v="1462417493"/>
    <d v="2016-05-05T03:04:53"/>
    <n v="1459825493"/>
    <d v="2016-04-05T03:04:53"/>
    <b v="0"/>
    <x v="83"/>
  </r>
  <r>
    <x v="2"/>
    <s v="US"/>
    <s v="USD"/>
    <n v="1437069079"/>
    <d v="2015-07-16T17:51:19"/>
    <n v="1434477079"/>
    <d v="2015-06-16T17:51:19"/>
    <b v="0"/>
    <x v="78"/>
  </r>
  <r>
    <x v="2"/>
    <s v="US"/>
    <s v="USD"/>
    <n v="1480525200"/>
    <d v="2016-11-30T17:00:00"/>
    <n v="1477781724"/>
    <d v="2016-10-29T22:55:24"/>
    <b v="0"/>
    <x v="79"/>
  </r>
  <r>
    <x v="2"/>
    <s v="GB"/>
    <s v="GBP"/>
    <n v="1435934795"/>
    <d v="2015-07-03T14:46:35"/>
    <n v="1430750795"/>
    <d v="2015-05-04T14:46:35"/>
    <b v="0"/>
    <x v="80"/>
  </r>
  <r>
    <x v="2"/>
    <s v="US"/>
    <s v="USD"/>
    <n v="1453310661"/>
    <d v="2016-01-20T17:24:21"/>
    <n v="1450718661"/>
    <d v="2015-12-21T17:24:21"/>
    <b v="0"/>
    <x v="29"/>
  </r>
  <r>
    <x v="2"/>
    <s v="US"/>
    <s v="USD"/>
    <n v="1440090300"/>
    <d v="2015-08-20T17:05:00"/>
    <n v="1436305452"/>
    <d v="2015-07-07T21:44:12"/>
    <b v="0"/>
    <x v="60"/>
  </r>
  <r>
    <x v="2"/>
    <s v="US"/>
    <s v="USD"/>
    <n v="1417620036"/>
    <d v="2014-12-03T15:20:36"/>
    <n v="1412432436"/>
    <d v="2014-10-04T14:20:36"/>
    <b v="0"/>
    <x v="78"/>
  </r>
  <r>
    <x v="2"/>
    <s v="US"/>
    <s v="USD"/>
    <n v="1462112318"/>
    <d v="2016-05-01T14:18:38"/>
    <n v="1459520318"/>
    <d v="2016-04-01T14:18:38"/>
    <b v="0"/>
    <x v="80"/>
  </r>
  <r>
    <x v="2"/>
    <s v="US"/>
    <s v="USD"/>
    <n v="1454734740"/>
    <d v="2016-02-06T04:59:00"/>
    <n v="1451684437"/>
    <d v="2016-01-01T21:40:37"/>
    <b v="0"/>
    <x v="81"/>
  </r>
  <r>
    <x v="2"/>
    <s v="US"/>
    <s v="USD"/>
    <n v="1417800435"/>
    <d v="2014-12-05T17:27:15"/>
    <n v="1415208435"/>
    <d v="2014-11-05T17:27:15"/>
    <b v="0"/>
    <x v="80"/>
  </r>
  <r>
    <x v="2"/>
    <s v="US"/>
    <s v="USD"/>
    <n v="1426294201"/>
    <d v="2015-03-14T00:50:01"/>
    <n v="1423705801"/>
    <d v="2015-02-12T01:50:01"/>
    <b v="0"/>
    <x v="81"/>
  </r>
  <r>
    <x v="2"/>
    <s v="US"/>
    <s v="USD"/>
    <n v="1442635140"/>
    <d v="2015-09-19T03:59:00"/>
    <n v="1442243484"/>
    <d v="2015-09-14T15:11:24"/>
    <b v="0"/>
    <x v="29"/>
  </r>
  <r>
    <x v="2"/>
    <s v="US"/>
    <s v="USD"/>
    <n v="1420971324"/>
    <d v="2015-01-11T10:15:24"/>
    <n v="1418379324"/>
    <d v="2014-12-12T10:15:24"/>
    <b v="0"/>
    <x v="29"/>
  </r>
  <r>
    <x v="2"/>
    <s v="US"/>
    <s v="USD"/>
    <n v="1413608340"/>
    <d v="2014-10-18T04:59:00"/>
    <n v="1412945440"/>
    <d v="2014-10-10T12:50:40"/>
    <b v="0"/>
    <x v="78"/>
  </r>
  <r>
    <x v="2"/>
    <s v="US"/>
    <s v="USD"/>
    <n v="1409344985"/>
    <d v="2014-08-29T20:43:05"/>
    <n v="1406752985"/>
    <d v="2014-07-30T20:43:05"/>
    <b v="0"/>
    <x v="25"/>
  </r>
  <r>
    <x v="2"/>
    <s v="US"/>
    <s v="USD"/>
    <n v="1407553200"/>
    <d v="2014-08-09T03:00:00"/>
    <n v="1405100992"/>
    <d v="2014-07-11T17:49:52"/>
    <b v="0"/>
    <x v="83"/>
  </r>
  <r>
    <x v="2"/>
    <s v="US"/>
    <s v="USD"/>
    <n v="1460751128"/>
    <d v="2016-04-15T20:12:08"/>
    <n v="1455570728"/>
    <d v="2016-02-15T21:12:08"/>
    <b v="0"/>
    <x v="73"/>
  </r>
  <r>
    <x v="2"/>
    <s v="US"/>
    <s v="USD"/>
    <n v="1409000400"/>
    <d v="2014-08-25T21:00:00"/>
    <n v="1408381704"/>
    <d v="2014-08-18T17:08:24"/>
    <b v="0"/>
    <x v="57"/>
  </r>
  <r>
    <x v="2"/>
    <s v="US"/>
    <s v="USD"/>
    <n v="1420768800"/>
    <d v="2015-01-09T02:00:00"/>
    <n v="1415644395"/>
    <d v="2014-11-10T18:33:15"/>
    <b v="0"/>
    <x v="84"/>
  </r>
  <r>
    <x v="2"/>
    <s v="US"/>
    <s v="USD"/>
    <n v="1428100815"/>
    <d v="2015-04-03T22:40:15"/>
    <n v="1422920415"/>
    <d v="2015-02-02T23:40:15"/>
    <b v="0"/>
    <x v="78"/>
  </r>
  <r>
    <x v="2"/>
    <s v="US"/>
    <s v="USD"/>
    <n v="1403470800"/>
    <d v="2014-06-22T21:00:00"/>
    <n v="1403356792"/>
    <d v="2014-06-21T13:19:52"/>
    <b v="0"/>
    <x v="80"/>
  </r>
  <r>
    <x v="2"/>
    <s v="US"/>
    <s v="USD"/>
    <n v="1481522400"/>
    <d v="2016-12-12T06:00:00"/>
    <n v="1480283321"/>
    <d v="2016-11-27T21:48:41"/>
    <b v="0"/>
    <x v="8"/>
  </r>
  <r>
    <x v="2"/>
    <s v="US"/>
    <s v="USD"/>
    <n v="1444577345"/>
    <d v="2015-10-11T15:29:05"/>
    <n v="1441985458"/>
    <d v="2015-09-11T15:30:58"/>
    <b v="0"/>
    <x v="83"/>
  </r>
  <r>
    <x v="2"/>
    <s v="US"/>
    <s v="USD"/>
    <n v="1446307053"/>
    <d v="2015-10-31T15:57:33"/>
    <n v="1443715053"/>
    <d v="2015-10-01T15:57:33"/>
    <b v="0"/>
    <x v="8"/>
  </r>
  <r>
    <x v="2"/>
    <s v="US"/>
    <s v="USD"/>
    <n v="1469325158"/>
    <d v="2016-07-24T01:52:38"/>
    <n v="1464141158"/>
    <d v="2016-05-25T01:52:38"/>
    <b v="0"/>
    <x v="78"/>
  </r>
  <r>
    <x v="2"/>
    <s v="US"/>
    <s v="USD"/>
    <n v="1407562632"/>
    <d v="2014-08-09T05:37:12"/>
    <n v="1404970632"/>
    <d v="2014-07-10T05:37:12"/>
    <b v="0"/>
    <x v="63"/>
  </r>
  <r>
    <x v="2"/>
    <s v="US"/>
    <s v="USD"/>
    <n v="1423345339"/>
    <d v="2015-02-07T21:42:19"/>
    <n v="1418161339"/>
    <d v="2014-12-09T21:42:19"/>
    <b v="0"/>
    <x v="84"/>
  </r>
  <r>
    <x v="2"/>
    <s v="US"/>
    <s v="USD"/>
    <n v="1440412396"/>
    <d v="2015-08-24T10:33:16"/>
    <n v="1437820396"/>
    <d v="2015-07-25T10:33:16"/>
    <b v="0"/>
    <x v="29"/>
  </r>
  <r>
    <x v="2"/>
    <s v="US"/>
    <s v="USD"/>
    <n v="1441771218"/>
    <d v="2015-09-09T04:00:18"/>
    <n v="1436587218"/>
    <d v="2015-07-11T04:00:18"/>
    <b v="0"/>
    <x v="80"/>
  </r>
  <r>
    <x v="2"/>
    <s v="GB"/>
    <s v="GBP"/>
    <n v="1415534400"/>
    <d v="2014-11-09T12:00:00"/>
    <n v="1414538031"/>
    <d v="2014-10-28T23:13:51"/>
    <b v="0"/>
    <x v="80"/>
  </r>
  <r>
    <x v="2"/>
    <s v="US"/>
    <s v="USD"/>
    <n v="1473211313"/>
    <d v="2016-09-07T01:21:53"/>
    <n v="1472001713"/>
    <d v="2016-08-24T01:21:53"/>
    <b v="0"/>
    <x v="57"/>
  </r>
  <r>
    <x v="2"/>
    <s v="US"/>
    <s v="USD"/>
    <n v="1438390800"/>
    <d v="2015-08-01T01:00:00"/>
    <n v="1436888066"/>
    <d v="2015-07-14T15:34:26"/>
    <b v="0"/>
    <x v="63"/>
  </r>
  <r>
    <x v="2"/>
    <s v="US"/>
    <s v="USD"/>
    <n v="1463259837"/>
    <d v="2016-05-14T21:03:57"/>
    <n v="1458075837"/>
    <d v="2016-03-15T21:03:57"/>
    <b v="0"/>
    <x v="84"/>
  </r>
  <r>
    <x v="2"/>
    <s v="US"/>
    <s v="USD"/>
    <n v="1465407219"/>
    <d v="2016-06-08T17:33:39"/>
    <n v="1462815219"/>
    <d v="2016-05-09T17:33:39"/>
    <b v="0"/>
    <x v="81"/>
  </r>
  <r>
    <x v="2"/>
    <s v="US"/>
    <s v="USD"/>
    <n v="1416944760"/>
    <d v="2014-11-25T19:46:00"/>
    <n v="1413527001"/>
    <d v="2014-10-17T06:23:21"/>
    <b v="0"/>
    <x v="29"/>
  </r>
  <r>
    <x v="2"/>
    <s v="GB"/>
    <s v="GBP"/>
    <n v="1434139887"/>
    <d v="2015-06-12T20:11:27"/>
    <n v="1428955887"/>
    <d v="2015-04-13T20:11:27"/>
    <b v="0"/>
    <x v="29"/>
  </r>
  <r>
    <x v="2"/>
    <s v="US"/>
    <s v="USD"/>
    <n v="1435429626"/>
    <d v="2015-06-27T18:27:06"/>
    <n v="1431973626"/>
    <d v="2015-05-18T18:27:06"/>
    <b v="0"/>
    <x v="25"/>
  </r>
  <r>
    <x v="2"/>
    <s v="US"/>
    <s v="USD"/>
    <n v="1452827374"/>
    <d v="2016-01-15T03:09:34"/>
    <n v="1450235374"/>
    <d v="2015-12-16T03:09:34"/>
    <b v="0"/>
    <x v="55"/>
  </r>
  <r>
    <x v="2"/>
    <s v="US"/>
    <s v="USD"/>
    <n v="1410041339"/>
    <d v="2014-09-06T22:08:59"/>
    <n v="1404857339"/>
    <d v="2014-07-08T22:08:59"/>
    <b v="0"/>
    <x v="84"/>
  </r>
  <r>
    <x v="2"/>
    <s v="GB"/>
    <s v="GBP"/>
    <n v="1426365994"/>
    <d v="2015-03-14T20:46:34"/>
    <n v="1421185594"/>
    <d v="2015-01-13T21:46:34"/>
    <b v="0"/>
    <x v="29"/>
  </r>
  <r>
    <x v="2"/>
    <s v="GB"/>
    <s v="GBP"/>
    <n v="1458117190"/>
    <d v="2016-03-16T08:33:10"/>
    <n v="1455528790"/>
    <d v="2016-02-15T09:33:10"/>
    <b v="0"/>
    <x v="83"/>
  </r>
  <r>
    <x v="2"/>
    <s v="GB"/>
    <s v="GBP"/>
    <n v="1400498789"/>
    <d v="2014-05-19T11:26:29"/>
    <n v="1398511589"/>
    <d v="2014-04-26T11:26:29"/>
    <b v="0"/>
    <x v="63"/>
  </r>
  <r>
    <x v="2"/>
    <s v="US"/>
    <s v="USD"/>
    <n v="1442381847"/>
    <d v="2015-09-16T05:37:27"/>
    <n v="1440826647"/>
    <d v="2015-08-29T05:37:27"/>
    <b v="0"/>
    <x v="82"/>
  </r>
  <r>
    <x v="2"/>
    <s v="US"/>
    <s v="USD"/>
    <n v="1446131207"/>
    <d v="2015-10-29T15:06:47"/>
    <n v="1443712007"/>
    <d v="2015-10-01T15:06:47"/>
    <b v="0"/>
    <x v="9"/>
  </r>
  <r>
    <x v="2"/>
    <s v="US"/>
    <s v="USD"/>
    <n v="1407250329"/>
    <d v="2014-08-05T14:52:09"/>
    <n v="1404658329"/>
    <d v="2014-07-06T14:52:09"/>
    <b v="0"/>
    <x v="79"/>
  </r>
  <r>
    <x v="2"/>
    <s v="CA"/>
    <s v="CAD"/>
    <n v="1427306470"/>
    <d v="2015-03-25T18:01:10"/>
    <n v="1424718070"/>
    <d v="2015-02-23T19:01:10"/>
    <b v="0"/>
    <x v="62"/>
  </r>
  <r>
    <x v="0"/>
    <s v="US"/>
    <s v="USD"/>
    <n v="1411679804"/>
    <d v="2014-09-25T21:16:44"/>
    <n v="1409087804"/>
    <d v="2014-08-26T21:16:44"/>
    <b v="0"/>
    <x v="83"/>
  </r>
  <r>
    <x v="0"/>
    <s v="GB"/>
    <s v="GBP"/>
    <n v="1431982727"/>
    <d v="2015-05-18T20:58:47"/>
    <n v="1428094727"/>
    <d v="2015-04-03T20:58:47"/>
    <b v="0"/>
    <x v="79"/>
  </r>
  <r>
    <x v="0"/>
    <s v="US"/>
    <s v="USD"/>
    <n v="1422068400"/>
    <d v="2015-01-24T03:00:00"/>
    <n v="1420774779"/>
    <d v="2015-01-09T03:39:39"/>
    <b v="0"/>
    <x v="73"/>
  </r>
  <r>
    <x v="0"/>
    <s v="US"/>
    <s v="USD"/>
    <n v="1431143940"/>
    <d v="2015-05-09T03:59:00"/>
    <n v="1428585710"/>
    <d v="2015-04-09T13:21:50"/>
    <b v="0"/>
    <x v="206"/>
  </r>
  <r>
    <x v="0"/>
    <s v="US"/>
    <s v="USD"/>
    <n v="1410444068"/>
    <d v="2014-09-11T14:01:08"/>
    <n v="1407852068"/>
    <d v="2014-08-12T14:01:08"/>
    <b v="0"/>
    <x v="473"/>
  </r>
  <r>
    <x v="0"/>
    <s v="US"/>
    <s v="USD"/>
    <n v="1424715779"/>
    <d v="2015-02-23T18:22:59"/>
    <n v="1423506179"/>
    <d v="2015-02-09T18:22:59"/>
    <b v="0"/>
    <x v="133"/>
  </r>
  <r>
    <x v="0"/>
    <s v="US"/>
    <s v="USD"/>
    <n v="1405400400"/>
    <d v="2014-07-15T05:00:00"/>
    <n v="1402934629"/>
    <d v="2014-06-16T16:03:49"/>
    <b v="0"/>
    <x v="64"/>
  </r>
  <r>
    <x v="0"/>
    <s v="US"/>
    <s v="USD"/>
    <n v="1457135846"/>
    <d v="2016-03-04T23:57:26"/>
    <n v="1454543846"/>
    <d v="2016-02-03T23:57:26"/>
    <b v="0"/>
    <x v="54"/>
  </r>
  <r>
    <x v="0"/>
    <s v="US"/>
    <s v="USD"/>
    <n v="1401024758"/>
    <d v="2014-05-25T13:32:38"/>
    <n v="1398432758"/>
    <d v="2014-04-25T13:32:38"/>
    <b v="0"/>
    <x v="58"/>
  </r>
  <r>
    <x v="0"/>
    <s v="GB"/>
    <s v="GBP"/>
    <n v="1431007264"/>
    <d v="2015-05-07T14:01:04"/>
    <n v="1428415264"/>
    <d v="2015-04-07T14:01:04"/>
    <b v="0"/>
    <x v="95"/>
  </r>
  <r>
    <x v="0"/>
    <s v="CA"/>
    <s v="CAD"/>
    <n v="1410761280"/>
    <d v="2014-09-15T06:08:00"/>
    <n v="1408604363"/>
    <d v="2014-08-21T06:59:23"/>
    <b v="0"/>
    <x v="82"/>
  </r>
  <r>
    <x v="0"/>
    <s v="AU"/>
    <s v="AUD"/>
    <n v="1424516400"/>
    <d v="2015-02-21T11:00:00"/>
    <n v="1421812637"/>
    <d v="2015-01-21T03:57:17"/>
    <b v="0"/>
    <x v="44"/>
  </r>
  <r>
    <x v="0"/>
    <s v="US"/>
    <s v="USD"/>
    <n v="1465081053"/>
    <d v="2016-06-04T22:57:33"/>
    <n v="1462489053"/>
    <d v="2016-05-05T22:57:33"/>
    <b v="0"/>
    <x v="241"/>
  </r>
  <r>
    <x v="0"/>
    <s v="CA"/>
    <s v="CAD"/>
    <n v="1402845364"/>
    <d v="2014-06-15T15:16:04"/>
    <n v="1400253364"/>
    <d v="2014-05-16T15:16:04"/>
    <b v="0"/>
    <x v="77"/>
  </r>
  <r>
    <x v="0"/>
    <s v="US"/>
    <s v="USD"/>
    <n v="1472490000"/>
    <d v="2016-08-29T17:00:00"/>
    <n v="1467468008"/>
    <d v="2016-07-02T14:00:08"/>
    <b v="0"/>
    <x v="70"/>
  </r>
  <r>
    <x v="0"/>
    <s v="US"/>
    <s v="USD"/>
    <n v="1413176340"/>
    <d v="2014-10-13T04:59:00"/>
    <n v="1412091423"/>
    <d v="2014-09-30T15:37:03"/>
    <b v="0"/>
    <x v="69"/>
  </r>
  <r>
    <x v="0"/>
    <s v="GB"/>
    <s v="GBP"/>
    <n v="1405249113"/>
    <d v="2014-07-13T10:58:33"/>
    <n v="1402657113"/>
    <d v="2014-06-13T10:58:33"/>
    <b v="0"/>
    <x v="165"/>
  </r>
  <r>
    <x v="0"/>
    <s v="US"/>
    <s v="USD"/>
    <n v="1422636814"/>
    <d v="2015-01-30T16:53:34"/>
    <n v="1420044814"/>
    <d v="2014-12-31T16:53:34"/>
    <b v="0"/>
    <x v="58"/>
  </r>
  <r>
    <x v="0"/>
    <s v="US"/>
    <s v="USD"/>
    <n v="1409187600"/>
    <d v="2014-08-28T01:00:00"/>
    <n v="1406316312"/>
    <d v="2014-07-25T19:25:12"/>
    <b v="0"/>
    <x v="20"/>
  </r>
  <r>
    <x v="0"/>
    <s v="US"/>
    <s v="USD"/>
    <n v="1421606018"/>
    <d v="2015-01-18T18:33:38"/>
    <n v="1418150018"/>
    <d v="2014-12-09T18:33:38"/>
    <b v="0"/>
    <x v="51"/>
  </r>
  <r>
    <x v="2"/>
    <s v="US"/>
    <s v="USD"/>
    <n v="1425250955"/>
    <d v="2015-03-01T23:02:35"/>
    <n v="1422658955"/>
    <d v="2015-01-30T23:02:35"/>
    <b v="0"/>
    <x v="29"/>
  </r>
  <r>
    <x v="2"/>
    <s v="CA"/>
    <s v="CAD"/>
    <n v="1450297080"/>
    <d v="2015-12-16T20:18:00"/>
    <n v="1448565459"/>
    <d v="2015-11-26T19:17:39"/>
    <b v="0"/>
    <x v="91"/>
  </r>
  <r>
    <x v="2"/>
    <s v="US"/>
    <s v="USD"/>
    <n v="1428894380"/>
    <d v="2015-04-13T03:06:20"/>
    <n v="1426302380"/>
    <d v="2015-03-14T03:06:20"/>
    <b v="0"/>
    <x v="78"/>
  </r>
  <r>
    <x v="2"/>
    <s v="US"/>
    <s v="USD"/>
    <n v="1433714198"/>
    <d v="2015-06-07T21:56:38"/>
    <n v="1431122198"/>
    <d v="2015-05-08T21:56:38"/>
    <b v="0"/>
    <x v="29"/>
  </r>
  <r>
    <x v="2"/>
    <s v="US"/>
    <s v="USD"/>
    <n v="1432437660"/>
    <d v="2015-05-24T03:21:00"/>
    <n v="1429845660"/>
    <d v="2015-04-24T03:21:00"/>
    <b v="0"/>
    <x v="78"/>
  </r>
  <r>
    <x v="2"/>
    <s v="GB"/>
    <s v="GBP"/>
    <n v="1471265092"/>
    <d v="2016-08-15T12:44:52"/>
    <n v="1468673092"/>
    <d v="2016-07-16T12:44:52"/>
    <b v="0"/>
    <x v="84"/>
  </r>
  <r>
    <x v="2"/>
    <s v="US"/>
    <s v="USD"/>
    <n v="1480007460"/>
    <d v="2016-11-24T17:11:00"/>
    <n v="1475760567"/>
    <d v="2016-10-06T13:29:27"/>
    <b v="0"/>
    <x v="62"/>
  </r>
  <r>
    <x v="2"/>
    <s v="US"/>
    <s v="USD"/>
    <n v="1433259293"/>
    <d v="2015-06-02T15:34:53"/>
    <n v="1428075293"/>
    <d v="2015-04-03T15:34:53"/>
    <b v="0"/>
    <x v="82"/>
  </r>
  <r>
    <x v="2"/>
    <s v="US"/>
    <s v="USD"/>
    <n v="1447965917"/>
    <d v="2015-11-19T20:45:17"/>
    <n v="1445370317"/>
    <d v="2015-10-20T19:45:17"/>
    <b v="0"/>
    <x v="84"/>
  </r>
  <r>
    <x v="2"/>
    <s v="US"/>
    <s v="USD"/>
    <n v="1453538752"/>
    <d v="2016-01-23T08:45:52"/>
    <n v="1450946752"/>
    <d v="2015-12-24T08:45:52"/>
    <b v="0"/>
    <x v="78"/>
  </r>
  <r>
    <x v="1"/>
    <s v="US"/>
    <s v="USD"/>
    <n v="1412536573"/>
    <d v="2014-10-05T19:16:13"/>
    <n v="1408648573"/>
    <d v="2014-08-21T19:16:13"/>
    <b v="0"/>
    <x v="6"/>
  </r>
  <r>
    <x v="1"/>
    <s v="US"/>
    <s v="USD"/>
    <n v="1476676800"/>
    <d v="2016-10-17T04:00:00"/>
    <n v="1473957239"/>
    <d v="2016-09-15T16:33:59"/>
    <b v="0"/>
    <x v="22"/>
  </r>
  <r>
    <x v="1"/>
    <s v="US"/>
    <s v="USD"/>
    <n v="1444330821"/>
    <d v="2015-10-08T19:00:21"/>
    <n v="1441738821"/>
    <d v="2015-09-08T19:00:21"/>
    <b v="0"/>
    <x v="83"/>
  </r>
  <r>
    <x v="1"/>
    <s v="US"/>
    <s v="USD"/>
    <n v="1489669203"/>
    <d v="2017-03-16T13:00:03"/>
    <n v="1487944803"/>
    <d v="2017-02-24T14:00:03"/>
    <b v="0"/>
    <x v="78"/>
  </r>
  <r>
    <x v="1"/>
    <s v="US"/>
    <s v="USD"/>
    <n v="1434476849"/>
    <d v="2015-06-16T17:47:29"/>
    <n v="1431884849"/>
    <d v="2015-05-17T17:47:29"/>
    <b v="0"/>
    <x v="202"/>
  </r>
  <r>
    <x v="1"/>
    <s v="US"/>
    <s v="USD"/>
    <n v="1462402850"/>
    <d v="2016-05-04T23:00:50"/>
    <n v="1459810850"/>
    <d v="2016-04-04T23:00:50"/>
    <b v="0"/>
    <x v="9"/>
  </r>
  <r>
    <x v="1"/>
    <s v="US"/>
    <s v="USD"/>
    <n v="1427498172"/>
    <d v="2015-03-27T23:16:12"/>
    <n v="1422317772"/>
    <d v="2015-01-27T00:16:12"/>
    <b v="0"/>
    <x v="83"/>
  </r>
  <r>
    <x v="1"/>
    <s v="US"/>
    <s v="USD"/>
    <n v="1462729317"/>
    <d v="2016-05-08T17:41:57"/>
    <n v="1457548917"/>
    <d v="2016-03-09T18:41:57"/>
    <b v="0"/>
    <x v="78"/>
  </r>
  <r>
    <x v="1"/>
    <s v="GB"/>
    <s v="GBP"/>
    <n v="1465258325"/>
    <d v="2016-06-07T00:12:05"/>
    <n v="1462666325"/>
    <d v="2016-05-08T00:12:05"/>
    <b v="0"/>
    <x v="78"/>
  </r>
  <r>
    <x v="1"/>
    <s v="US"/>
    <s v="USD"/>
    <n v="1410459023"/>
    <d v="2014-09-11T18:10:23"/>
    <n v="1407867023"/>
    <d v="2014-08-12T18:10:23"/>
    <b v="0"/>
    <x v="78"/>
  </r>
  <r>
    <x v="0"/>
    <s v="US"/>
    <s v="USD"/>
    <n v="1427342400"/>
    <d v="2015-03-26T04:00:00"/>
    <n v="1424927159"/>
    <d v="2015-02-26T05:05:59"/>
    <b v="0"/>
    <x v="52"/>
  </r>
  <r>
    <x v="0"/>
    <s v="US"/>
    <s v="USD"/>
    <n v="1425193140"/>
    <d v="2015-03-01T06:59:00"/>
    <n v="1422769906"/>
    <d v="2015-02-01T05:51:46"/>
    <b v="0"/>
    <x v="9"/>
  </r>
  <r>
    <x v="0"/>
    <s v="US"/>
    <s v="USD"/>
    <n v="1435835824"/>
    <d v="2015-07-02T11:17:04"/>
    <n v="1433243824"/>
    <d v="2015-06-02T11:17:04"/>
    <b v="0"/>
    <x v="15"/>
  </r>
  <r>
    <x v="0"/>
    <s v="US"/>
    <s v="USD"/>
    <n v="1407360720"/>
    <d v="2014-08-06T21:32:00"/>
    <n v="1404769819"/>
    <d v="2014-07-07T21:50:19"/>
    <b v="0"/>
    <x v="193"/>
  </r>
  <r>
    <x v="0"/>
    <s v="US"/>
    <s v="USD"/>
    <n v="1436290233"/>
    <d v="2015-07-07T17:30:33"/>
    <n v="1433698233"/>
    <d v="2015-06-07T17:30:33"/>
    <b v="0"/>
    <x v="70"/>
  </r>
  <r>
    <x v="0"/>
    <s v="US"/>
    <s v="USD"/>
    <n v="1442425412"/>
    <d v="2015-09-16T17:43:32"/>
    <n v="1439833412"/>
    <d v="2015-08-17T17:43:32"/>
    <b v="0"/>
    <x v="130"/>
  </r>
  <r>
    <x v="0"/>
    <s v="US"/>
    <s v="USD"/>
    <n v="1425872692"/>
    <d v="2015-03-09T03:44:52"/>
    <n v="1423284292"/>
    <d v="2015-02-07T04:44:52"/>
    <b v="0"/>
    <x v="26"/>
  </r>
  <r>
    <x v="0"/>
    <s v="US"/>
    <s v="USD"/>
    <n v="1471406340"/>
    <d v="2016-08-17T03:59:00"/>
    <n v="1470227660"/>
    <d v="2016-08-03T12:34:20"/>
    <b v="0"/>
    <x v="5"/>
  </r>
  <r>
    <x v="0"/>
    <s v="CA"/>
    <s v="CAD"/>
    <n v="1430693460"/>
    <d v="2015-05-03T22:51:00"/>
    <n v="1428087153"/>
    <d v="2015-04-03T18:52:33"/>
    <b v="0"/>
    <x v="57"/>
  </r>
  <r>
    <x v="0"/>
    <s v="US"/>
    <s v="USD"/>
    <n v="1405699451"/>
    <d v="2014-07-18T16:04:11"/>
    <n v="1403107451"/>
    <d v="2014-06-18T16:04:11"/>
    <b v="0"/>
    <x v="110"/>
  </r>
  <r>
    <x v="0"/>
    <s v="US"/>
    <s v="USD"/>
    <n v="1409500078"/>
    <d v="2014-08-31T15:47:58"/>
    <n v="1406908078"/>
    <d v="2014-08-01T15:47:58"/>
    <b v="0"/>
    <x v="68"/>
  </r>
  <r>
    <x v="0"/>
    <s v="US"/>
    <s v="USD"/>
    <n v="1480899600"/>
    <d v="2016-12-05T01:00:00"/>
    <n v="1479609520"/>
    <d v="2016-11-20T02:38:40"/>
    <b v="0"/>
    <x v="57"/>
  </r>
  <r>
    <x v="0"/>
    <s v="US"/>
    <s v="USD"/>
    <n v="1451620800"/>
    <d v="2016-01-01T04:00:00"/>
    <n v="1449171508"/>
    <d v="2015-12-03T19:38:28"/>
    <b v="0"/>
    <x v="51"/>
  </r>
  <r>
    <x v="0"/>
    <s v="US"/>
    <s v="USD"/>
    <n v="1411695300"/>
    <d v="2014-09-26T01:35:00"/>
    <n v="1409275671"/>
    <d v="2014-08-29T01:27:51"/>
    <b v="0"/>
    <x v="45"/>
  </r>
  <r>
    <x v="0"/>
    <s v="US"/>
    <s v="USD"/>
    <n v="1417057200"/>
    <d v="2014-11-27T03:00:00"/>
    <n v="1414599886"/>
    <d v="2014-10-29T16:24:46"/>
    <b v="0"/>
    <x v="116"/>
  </r>
  <r>
    <x v="0"/>
    <s v="GB"/>
    <s v="GBP"/>
    <n v="1457870400"/>
    <d v="2016-03-13T12:00:00"/>
    <n v="1456421530"/>
    <d v="2016-02-25T17:32:10"/>
    <b v="0"/>
    <x v="25"/>
  </r>
  <r>
    <x v="0"/>
    <s v="US"/>
    <s v="USD"/>
    <n v="1427076840"/>
    <d v="2015-03-23T02:14:00"/>
    <n v="1421960934"/>
    <d v="2015-01-22T21:08:54"/>
    <b v="0"/>
    <x v="209"/>
  </r>
  <r>
    <x v="0"/>
    <s v="US"/>
    <s v="USD"/>
    <n v="1413784740"/>
    <d v="2014-10-20T05:59:00"/>
    <n v="1412954547"/>
    <d v="2014-10-10T15:22:27"/>
    <b v="0"/>
    <x v="38"/>
  </r>
  <r>
    <x v="0"/>
    <s v="US"/>
    <s v="USD"/>
    <n v="1420524000"/>
    <d v="2015-01-06T06:00:00"/>
    <n v="1419104823"/>
    <d v="2014-12-20T19:47:03"/>
    <b v="0"/>
    <x v="67"/>
  </r>
  <r>
    <x v="0"/>
    <s v="US"/>
    <s v="USD"/>
    <n v="1440381600"/>
    <d v="2015-08-24T02:00:00"/>
    <n v="1438639130"/>
    <d v="2015-08-03T21:58:50"/>
    <b v="0"/>
    <x v="54"/>
  </r>
  <r>
    <x v="0"/>
    <s v="IE"/>
    <s v="EUR"/>
    <n v="1443014756"/>
    <d v="2015-09-23T13:25:56"/>
    <n v="1439126756"/>
    <d v="2015-08-09T13:25:56"/>
    <b v="1"/>
    <x v="174"/>
  </r>
  <r>
    <x v="0"/>
    <s v="GB"/>
    <s v="GBP"/>
    <n v="1455208143"/>
    <d v="2016-02-11T16:29:03"/>
    <n v="1452616143"/>
    <d v="2016-01-12T16:29:03"/>
    <b v="1"/>
    <x v="211"/>
  </r>
  <r>
    <x v="0"/>
    <s v="US"/>
    <s v="USD"/>
    <n v="1415722236"/>
    <d v="2014-11-11T16:10:36"/>
    <n v="1410534636"/>
    <d v="2014-09-12T15:10:36"/>
    <b v="1"/>
    <x v="486"/>
  </r>
  <r>
    <x v="0"/>
    <s v="US"/>
    <s v="USD"/>
    <n v="1472020881"/>
    <d v="2016-08-24T06:41:21"/>
    <n v="1469428881"/>
    <d v="2016-07-25T06:41:21"/>
    <b v="1"/>
    <x v="423"/>
  </r>
  <r>
    <x v="0"/>
    <s v="NZ"/>
    <s v="NZD"/>
    <n v="1477886400"/>
    <d v="2016-10-31T04:00:00"/>
    <n v="1476228128"/>
    <d v="2016-10-11T23:22:08"/>
    <b v="0"/>
    <x v="112"/>
  </r>
  <r>
    <x v="0"/>
    <s v="GB"/>
    <s v="GBP"/>
    <n v="1462100406"/>
    <d v="2016-05-01T11:00:06"/>
    <n v="1456920006"/>
    <d v="2016-03-02T12:00:06"/>
    <b v="0"/>
    <x v="66"/>
  </r>
  <r>
    <x v="0"/>
    <s v="US"/>
    <s v="USD"/>
    <n v="1476316800"/>
    <d v="2016-10-13T00:00:00"/>
    <n v="1473837751"/>
    <d v="2016-09-14T07:22:31"/>
    <b v="0"/>
    <x v="236"/>
  </r>
  <r>
    <x v="0"/>
    <s v="GB"/>
    <s v="GBP"/>
    <n v="1466412081"/>
    <d v="2016-06-20T08:41:21"/>
    <n v="1463820081"/>
    <d v="2016-05-21T08:41:21"/>
    <b v="0"/>
    <x v="33"/>
  </r>
  <r>
    <x v="0"/>
    <s v="US"/>
    <s v="USD"/>
    <n v="1450673940"/>
    <d v="2015-12-21T04:59:00"/>
    <n v="1448756962"/>
    <d v="2015-11-29T00:29:22"/>
    <b v="0"/>
    <x v="487"/>
  </r>
  <r>
    <x v="0"/>
    <s v="US"/>
    <s v="USD"/>
    <n v="1452174420"/>
    <d v="2016-01-07T13:47:00"/>
    <n v="1449150420"/>
    <d v="2015-12-03T13:47:00"/>
    <b v="0"/>
    <x v="74"/>
  </r>
  <r>
    <x v="0"/>
    <s v="US"/>
    <s v="USD"/>
    <n v="1485547530"/>
    <d v="2017-01-27T20:05:30"/>
    <n v="1483646730"/>
    <d v="2017-01-05T20:05:30"/>
    <b v="0"/>
    <x v="251"/>
  </r>
  <r>
    <x v="0"/>
    <s v="US"/>
    <s v="USD"/>
    <n v="1476037510"/>
    <d v="2016-10-09T18:25:10"/>
    <n v="1473445510"/>
    <d v="2016-09-09T18:25:10"/>
    <b v="0"/>
    <x v="31"/>
  </r>
  <r>
    <x v="0"/>
    <s v="US"/>
    <s v="USD"/>
    <n v="1455998867"/>
    <d v="2016-02-20T20:07:47"/>
    <n v="1453406867"/>
    <d v="2016-01-21T20:07:47"/>
    <b v="0"/>
    <x v="19"/>
  </r>
  <r>
    <x v="0"/>
    <s v="GB"/>
    <s v="GBP"/>
    <n v="1412335772"/>
    <d v="2014-10-03T11:29:32"/>
    <n v="1409743772"/>
    <d v="2014-09-03T11:29:32"/>
    <b v="0"/>
    <x v="211"/>
  </r>
  <r>
    <x v="0"/>
    <s v="US"/>
    <s v="USD"/>
    <n v="1484841471"/>
    <d v="2017-01-19T15:57:51"/>
    <n v="1482249471"/>
    <d v="2016-12-20T15:57:51"/>
    <b v="0"/>
    <x v="437"/>
  </r>
  <r>
    <x v="0"/>
    <s v="US"/>
    <s v="USD"/>
    <n v="1432677240"/>
    <d v="2015-05-26T21:54:00"/>
    <n v="1427493240"/>
    <d v="2015-03-27T21:54:00"/>
    <b v="0"/>
    <x v="413"/>
  </r>
  <r>
    <x v="0"/>
    <s v="US"/>
    <s v="USD"/>
    <n v="1488171540"/>
    <d v="2017-02-27T04:59:00"/>
    <n v="1486661793"/>
    <d v="2017-02-09T17:36:33"/>
    <b v="0"/>
    <x v="248"/>
  </r>
  <r>
    <x v="0"/>
    <s v="US"/>
    <s v="USD"/>
    <n v="1402892700"/>
    <d v="2014-06-16T04:25:00"/>
    <n v="1400474329"/>
    <d v="2014-05-19T04:38:49"/>
    <b v="0"/>
    <x v="488"/>
  </r>
  <r>
    <x v="0"/>
    <s v="US"/>
    <s v="USD"/>
    <n v="1488333600"/>
    <d v="2017-03-01T02:00:00"/>
    <n v="1487094360"/>
    <d v="2017-02-14T17:46:00"/>
    <b v="0"/>
    <x v="9"/>
  </r>
  <r>
    <x v="0"/>
    <s v="US"/>
    <s v="USD"/>
    <n v="1485885600"/>
    <d v="2017-01-31T18:00:00"/>
    <n v="1484682670"/>
    <d v="2017-01-17T19:51:10"/>
    <b v="0"/>
    <x v="22"/>
  </r>
  <r>
    <x v="0"/>
    <s v="US"/>
    <s v="USD"/>
    <n v="1468445382"/>
    <d v="2016-07-13T21:29:42"/>
    <n v="1465853382"/>
    <d v="2016-06-13T21:29:42"/>
    <b v="0"/>
    <x v="489"/>
  </r>
  <r>
    <x v="0"/>
    <s v="US"/>
    <s v="USD"/>
    <n v="1356552252"/>
    <d v="2012-12-26T20:04:12"/>
    <n v="1353960252"/>
    <d v="2012-11-26T20:04:12"/>
    <b v="0"/>
    <x v="201"/>
  </r>
  <r>
    <x v="0"/>
    <s v="US"/>
    <s v="USD"/>
    <n v="1456811940"/>
    <d v="2016-03-01T05:59:00"/>
    <n v="1454098976"/>
    <d v="2016-01-29T20:22:56"/>
    <b v="0"/>
    <x v="57"/>
  </r>
  <r>
    <x v="0"/>
    <s v="US"/>
    <s v="USD"/>
    <n v="1416089324"/>
    <d v="2014-11-15T22:08:44"/>
    <n v="1413493724"/>
    <d v="2014-10-16T21:08:44"/>
    <b v="0"/>
    <x v="490"/>
  </r>
  <r>
    <x v="0"/>
    <s v="US"/>
    <s v="USD"/>
    <n v="1412611905"/>
    <d v="2014-10-06T16:11:45"/>
    <n v="1410019905"/>
    <d v="2014-09-06T16:11:45"/>
    <b v="0"/>
    <x v="115"/>
  </r>
  <r>
    <x v="0"/>
    <s v="CA"/>
    <s v="CAD"/>
    <n v="1418580591"/>
    <d v="2014-12-14T18:09:51"/>
    <n v="1415988591"/>
    <d v="2014-11-14T18:09:51"/>
    <b v="0"/>
    <x v="174"/>
  </r>
  <r>
    <x v="0"/>
    <s v="US"/>
    <s v="USD"/>
    <n v="1429938683"/>
    <d v="2015-04-25T05:11:23"/>
    <n v="1428124283"/>
    <d v="2015-04-04T05:11:23"/>
    <b v="0"/>
    <x v="9"/>
  </r>
  <r>
    <x v="0"/>
    <s v="US"/>
    <s v="USD"/>
    <n v="1453352719"/>
    <d v="2016-01-21T05:05:19"/>
    <n v="1450760719"/>
    <d v="2015-12-22T05:05:19"/>
    <b v="0"/>
    <x v="55"/>
  </r>
  <r>
    <x v="0"/>
    <s v="US"/>
    <s v="USD"/>
    <n v="1417012840"/>
    <d v="2014-11-26T14:40:40"/>
    <n v="1414417240"/>
    <d v="2014-10-27T13:40:40"/>
    <b v="0"/>
    <x v="130"/>
  </r>
  <r>
    <x v="0"/>
    <s v="US"/>
    <s v="USD"/>
    <n v="1424548719"/>
    <d v="2015-02-21T19:58:39"/>
    <n v="1419364719"/>
    <d v="2014-12-23T19:58:39"/>
    <b v="0"/>
    <x v="41"/>
  </r>
  <r>
    <x v="0"/>
    <s v="ES"/>
    <s v="EUR"/>
    <n v="1450911540"/>
    <d v="2015-12-23T22:59:00"/>
    <n v="1448536516"/>
    <d v="2015-11-26T11:15:16"/>
    <b v="0"/>
    <x v="20"/>
  </r>
  <r>
    <x v="0"/>
    <s v="US"/>
    <s v="USD"/>
    <n v="1423587130"/>
    <d v="2015-02-10T16:52:10"/>
    <n v="1421772730"/>
    <d v="2015-01-20T16:52:10"/>
    <b v="0"/>
    <x v="165"/>
  </r>
  <r>
    <x v="0"/>
    <s v="US"/>
    <s v="USD"/>
    <n v="1434917049"/>
    <d v="2015-06-21T20:04:09"/>
    <n v="1432325049"/>
    <d v="2015-05-22T20:04:09"/>
    <b v="0"/>
    <x v="329"/>
  </r>
  <r>
    <x v="0"/>
    <s v="US"/>
    <s v="USD"/>
    <n v="1415163600"/>
    <d v="2014-11-05T05:00:00"/>
    <n v="1412737080"/>
    <d v="2014-10-08T02:58:00"/>
    <b v="0"/>
    <x v="491"/>
  </r>
  <r>
    <x v="0"/>
    <s v="US"/>
    <s v="USD"/>
    <n v="1402459200"/>
    <d v="2014-06-11T04:00:00"/>
    <n v="1401125238"/>
    <d v="2014-05-26T17:27:18"/>
    <b v="0"/>
    <x v="244"/>
  </r>
  <r>
    <x v="0"/>
    <s v="US"/>
    <s v="USD"/>
    <n v="1405688952"/>
    <d v="2014-07-18T13:09:12"/>
    <n v="1400504952"/>
    <d v="2014-05-19T13:09:12"/>
    <b v="0"/>
    <x v="17"/>
  </r>
  <r>
    <x v="0"/>
    <s v="US"/>
    <s v="USD"/>
    <n v="1408566243"/>
    <d v="2014-08-20T20:24:03"/>
    <n v="1405974243"/>
    <d v="2014-07-21T20:24:03"/>
    <b v="0"/>
    <x v="180"/>
  </r>
  <r>
    <x v="0"/>
    <s v="FR"/>
    <s v="EUR"/>
    <n v="1437429600"/>
    <d v="2015-07-20T22:00:00"/>
    <n v="1433747376"/>
    <d v="2015-06-08T07:09:36"/>
    <b v="0"/>
    <x v="14"/>
  </r>
  <r>
    <x v="0"/>
    <s v="US"/>
    <s v="USD"/>
    <n v="1401159600"/>
    <d v="2014-05-27T03:00:00"/>
    <n v="1398801620"/>
    <d v="2014-04-29T20:00:20"/>
    <b v="0"/>
    <x v="334"/>
  </r>
  <r>
    <x v="0"/>
    <s v="US"/>
    <s v="USD"/>
    <n v="1439583533"/>
    <d v="2015-08-14T20:18:53"/>
    <n v="1434399533"/>
    <d v="2015-06-15T20:18:53"/>
    <b v="0"/>
    <x v="209"/>
  </r>
  <r>
    <x v="0"/>
    <s v="US"/>
    <s v="USD"/>
    <n v="1479794340"/>
    <d v="2016-11-22T05:59:00"/>
    <n v="1476715869"/>
    <d v="2016-10-17T14:51:09"/>
    <b v="0"/>
    <x v="273"/>
  </r>
  <r>
    <x v="0"/>
    <s v="US"/>
    <s v="USD"/>
    <n v="1472338409"/>
    <d v="2016-08-27T22:53:29"/>
    <n v="1468450409"/>
    <d v="2016-07-13T22:53:29"/>
    <b v="0"/>
    <x v="95"/>
  </r>
  <r>
    <x v="0"/>
    <s v="GB"/>
    <s v="GBP"/>
    <n v="1434039186"/>
    <d v="2015-06-11T16:13:06"/>
    <n v="1430151186"/>
    <d v="2015-04-27T16:13:06"/>
    <b v="0"/>
    <x v="79"/>
  </r>
  <r>
    <x v="0"/>
    <s v="US"/>
    <s v="USD"/>
    <n v="1349567475"/>
    <d v="2012-10-06T23:51:15"/>
    <n v="1346975475"/>
    <d v="2012-09-06T23:51:15"/>
    <b v="0"/>
    <x v="0"/>
  </r>
  <r>
    <x v="0"/>
    <s v="GB"/>
    <s v="GBP"/>
    <n v="1401465600"/>
    <d v="2014-05-30T16:00:00"/>
    <n v="1399032813"/>
    <d v="2014-05-02T12:13:33"/>
    <b v="0"/>
    <x v="108"/>
  </r>
  <r>
    <x v="0"/>
    <s v="GB"/>
    <s v="GBP"/>
    <n v="1488538892"/>
    <d v="2017-03-03T11:01:32"/>
    <n v="1487329292"/>
    <d v="2017-02-17T11:01:32"/>
    <b v="0"/>
    <x v="20"/>
  </r>
  <r>
    <x v="0"/>
    <s v="US"/>
    <s v="USD"/>
    <n v="1426866851"/>
    <d v="2015-03-20T15:54:11"/>
    <n v="1424278451"/>
    <d v="2015-02-18T16:54:11"/>
    <b v="0"/>
    <x v="492"/>
  </r>
  <r>
    <x v="0"/>
    <s v="US"/>
    <s v="USD"/>
    <n v="1471242025"/>
    <d v="2016-08-15T06:20:25"/>
    <n v="1468650025"/>
    <d v="2016-07-16T06:20:25"/>
    <b v="0"/>
    <x v="221"/>
  </r>
  <r>
    <x v="0"/>
    <s v="US"/>
    <s v="USD"/>
    <n v="1416285300"/>
    <d v="2014-11-18T04:35:00"/>
    <n v="1413824447"/>
    <d v="2014-10-20T17:00:47"/>
    <b v="0"/>
    <x v="493"/>
  </r>
  <r>
    <x v="0"/>
    <s v="US"/>
    <s v="USD"/>
    <n v="1442426171"/>
    <d v="2015-09-16T17:56:11"/>
    <n v="1439834171"/>
    <d v="2015-08-17T17:56:11"/>
    <b v="0"/>
    <x v="14"/>
  </r>
  <r>
    <x v="0"/>
    <s v="US"/>
    <s v="USD"/>
    <n v="1476479447"/>
    <d v="2016-10-14T21:10:47"/>
    <n v="1471295447"/>
    <d v="2016-08-15T21:10:47"/>
    <b v="0"/>
    <x v="60"/>
  </r>
  <r>
    <x v="0"/>
    <s v="US"/>
    <s v="USD"/>
    <n v="1441933459"/>
    <d v="2015-09-11T01:04:19"/>
    <n v="1439341459"/>
    <d v="2015-08-12T01:04:19"/>
    <b v="0"/>
    <x v="20"/>
  </r>
  <r>
    <x v="0"/>
    <s v="US"/>
    <s v="USD"/>
    <n v="1471487925"/>
    <d v="2016-08-18T02:38:45"/>
    <n v="1468895925"/>
    <d v="2016-07-19T02:38:45"/>
    <b v="0"/>
    <x v="23"/>
  </r>
  <r>
    <x v="0"/>
    <s v="US"/>
    <s v="USD"/>
    <n v="1477972740"/>
    <d v="2016-11-01T03:59:00"/>
    <n v="1475326255"/>
    <d v="2016-10-01T12:50:55"/>
    <b v="0"/>
    <x v="494"/>
  </r>
  <r>
    <x v="0"/>
    <s v="US"/>
    <s v="USD"/>
    <n v="1367674009"/>
    <d v="2013-05-04T13:26:49"/>
    <n v="1365082009"/>
    <d v="2013-04-04T13:26:49"/>
    <b v="0"/>
    <x v="495"/>
  </r>
  <r>
    <x v="0"/>
    <s v="US"/>
    <s v="USD"/>
    <n v="1376654340"/>
    <d v="2013-08-16T11:59:00"/>
    <n v="1373568644"/>
    <d v="2013-07-11T18:50:44"/>
    <b v="0"/>
    <x v="313"/>
  </r>
  <r>
    <x v="0"/>
    <s v="US"/>
    <s v="USD"/>
    <n v="1285995540"/>
    <d v="2010-10-02T04:59:00"/>
    <n v="1279574773"/>
    <d v="2010-07-19T21:26:13"/>
    <b v="0"/>
    <x v="58"/>
  </r>
  <r>
    <x v="0"/>
    <s v="US"/>
    <s v="USD"/>
    <n v="1457071397"/>
    <d v="2016-03-04T06:03:17"/>
    <n v="1451887397"/>
    <d v="2016-01-04T06:03:17"/>
    <b v="0"/>
    <x v="74"/>
  </r>
  <r>
    <x v="0"/>
    <s v="US"/>
    <s v="USD"/>
    <n v="1388303940"/>
    <d v="2013-12-29T07:59:00"/>
    <n v="1386011038"/>
    <d v="2013-12-02T19:03:58"/>
    <b v="0"/>
    <x v="163"/>
  </r>
  <r>
    <x v="0"/>
    <s v="US"/>
    <s v="USD"/>
    <n v="1435359600"/>
    <d v="2015-06-26T23:00:00"/>
    <n v="1434999621"/>
    <d v="2015-06-22T19:00:21"/>
    <b v="0"/>
    <x v="288"/>
  </r>
  <r>
    <x v="0"/>
    <s v="US"/>
    <s v="USD"/>
    <n v="1453323048"/>
    <d v="2016-01-20T20:50:48"/>
    <n v="1450731048"/>
    <d v="2015-12-21T20:50:48"/>
    <b v="0"/>
    <x v="195"/>
  </r>
  <r>
    <x v="0"/>
    <s v="GB"/>
    <s v="GBP"/>
    <n v="1444149047"/>
    <d v="2015-10-06T16:30:47"/>
    <n v="1441557047"/>
    <d v="2015-09-06T16:30:47"/>
    <b v="0"/>
    <x v="77"/>
  </r>
  <r>
    <x v="0"/>
    <s v="CA"/>
    <s v="CAD"/>
    <n v="1429152600"/>
    <d v="2015-04-16T02:50:00"/>
    <n v="1426815699"/>
    <d v="2015-03-20T01:41:39"/>
    <b v="0"/>
    <x v="130"/>
  </r>
  <r>
    <x v="0"/>
    <s v="US"/>
    <s v="USD"/>
    <n v="1454433998"/>
    <d v="2016-02-02T17:26:38"/>
    <n v="1453137998"/>
    <d v="2016-01-18T17:26:38"/>
    <b v="0"/>
    <x v="239"/>
  </r>
  <r>
    <x v="0"/>
    <s v="US"/>
    <s v="USD"/>
    <n v="1408679055"/>
    <d v="2014-08-22T03:44:15"/>
    <n v="1406087055"/>
    <d v="2014-07-23T03:44:15"/>
    <b v="0"/>
    <x v="31"/>
  </r>
  <r>
    <x v="0"/>
    <s v="US"/>
    <s v="USD"/>
    <n v="1410324720"/>
    <d v="2014-09-10T04:52:00"/>
    <n v="1407784586"/>
    <d v="2014-08-11T19:16:26"/>
    <b v="0"/>
    <x v="6"/>
  </r>
  <r>
    <x v="0"/>
    <s v="US"/>
    <s v="USD"/>
    <n v="1461762960"/>
    <d v="2016-04-27T13:16:00"/>
    <n v="1457999054"/>
    <d v="2016-03-14T23:44:14"/>
    <b v="0"/>
    <x v="9"/>
  </r>
  <r>
    <x v="0"/>
    <s v="US"/>
    <s v="USD"/>
    <n v="1420060920"/>
    <d v="2014-12-31T21:22:00"/>
    <n v="1417556262"/>
    <d v="2014-12-02T21:37:42"/>
    <b v="0"/>
    <x v="5"/>
  </r>
  <r>
    <x v="0"/>
    <s v="US"/>
    <s v="USD"/>
    <n v="1434241255"/>
    <d v="2015-06-14T00:20:55"/>
    <n v="1431649255"/>
    <d v="2015-05-15T00:20:55"/>
    <b v="0"/>
    <x v="241"/>
  </r>
  <r>
    <x v="0"/>
    <s v="US"/>
    <s v="USD"/>
    <n v="1462420960"/>
    <d v="2016-05-05T04:02:40"/>
    <n v="1459828960"/>
    <d v="2016-04-05T04:02:40"/>
    <b v="0"/>
    <x v="82"/>
  </r>
  <r>
    <x v="2"/>
    <s v="GB"/>
    <s v="GBP"/>
    <n v="1486547945"/>
    <d v="2017-02-08T09:59:05"/>
    <n v="1483955945"/>
    <d v="2017-01-09T09:59:05"/>
    <b v="1"/>
    <x v="2"/>
  </r>
  <r>
    <x v="2"/>
    <s v="US"/>
    <s v="USD"/>
    <n v="1432828740"/>
    <d v="2015-05-28T15:59:00"/>
    <n v="1430237094"/>
    <d v="2015-04-28T16:04:54"/>
    <b v="0"/>
    <x v="84"/>
  </r>
  <r>
    <x v="2"/>
    <s v="US"/>
    <s v="USD"/>
    <n v="1412222340"/>
    <d v="2014-10-02T03:59:00"/>
    <n v="1407781013"/>
    <d v="2014-08-11T18:16:53"/>
    <b v="0"/>
    <x v="83"/>
  </r>
  <r>
    <x v="2"/>
    <s v="US"/>
    <s v="USD"/>
    <n v="1425258240"/>
    <d v="2015-03-02T01:04:00"/>
    <n v="1422043154"/>
    <d v="2015-01-23T19:59:14"/>
    <b v="0"/>
    <x v="78"/>
  </r>
  <r>
    <x v="2"/>
    <s v="US"/>
    <s v="USD"/>
    <n v="1420844390"/>
    <d v="2015-01-09T22:59:50"/>
    <n v="1415660390"/>
    <d v="2014-11-10T22:59:50"/>
    <b v="0"/>
    <x v="29"/>
  </r>
  <r>
    <x v="2"/>
    <s v="US"/>
    <s v="USD"/>
    <n v="1412003784"/>
    <d v="2014-09-29T15:16:24"/>
    <n v="1406819784"/>
    <d v="2014-07-31T15:16:24"/>
    <b v="0"/>
    <x v="78"/>
  </r>
  <r>
    <x v="2"/>
    <s v="GB"/>
    <s v="GBP"/>
    <n v="1459694211"/>
    <d v="2016-04-03T14:36:51"/>
    <n v="1457105811"/>
    <d v="2016-03-04T15:36:51"/>
    <b v="0"/>
    <x v="78"/>
  </r>
  <r>
    <x v="2"/>
    <s v="IT"/>
    <s v="EUR"/>
    <n v="1463734740"/>
    <d v="2016-05-20T08:59:00"/>
    <n v="1459414740"/>
    <d v="2016-03-31T08:59:00"/>
    <b v="0"/>
    <x v="83"/>
  </r>
  <r>
    <x v="2"/>
    <s v="US"/>
    <s v="USD"/>
    <n v="1407536846"/>
    <d v="2014-08-08T22:27:26"/>
    <n v="1404944846"/>
    <d v="2014-07-09T22:27:26"/>
    <b v="0"/>
    <x v="202"/>
  </r>
  <r>
    <x v="2"/>
    <s v="US"/>
    <s v="USD"/>
    <n v="1443422134"/>
    <d v="2015-09-28T06:35:34"/>
    <n v="1440830134"/>
    <d v="2015-08-29T06:35:34"/>
    <b v="0"/>
    <x v="79"/>
  </r>
  <r>
    <x v="2"/>
    <s v="US"/>
    <s v="USD"/>
    <n v="1407955748"/>
    <d v="2014-08-13T18:49:08"/>
    <n v="1405363748"/>
    <d v="2014-07-14T18:49:08"/>
    <b v="0"/>
    <x v="78"/>
  </r>
  <r>
    <x v="2"/>
    <s v="US"/>
    <s v="USD"/>
    <n v="1443636000"/>
    <d v="2015-09-30T18:00:00"/>
    <n v="1441111892"/>
    <d v="2015-09-01T12:51:32"/>
    <b v="0"/>
    <x v="85"/>
  </r>
  <r>
    <x v="2"/>
    <s v="US"/>
    <s v="USD"/>
    <n v="1477174138"/>
    <d v="2016-10-22T22:08:58"/>
    <n v="1474150138"/>
    <d v="2016-09-17T22:08:58"/>
    <b v="0"/>
    <x v="23"/>
  </r>
  <r>
    <x v="2"/>
    <s v="US"/>
    <s v="USD"/>
    <n v="1448175540"/>
    <d v="2015-11-22T06:59:00"/>
    <n v="1445483246"/>
    <d v="2015-10-22T03:07:26"/>
    <b v="0"/>
    <x v="250"/>
  </r>
  <r>
    <x v="2"/>
    <s v="US"/>
    <s v="USD"/>
    <n v="1406683172"/>
    <d v="2014-07-30T01:19:32"/>
    <n v="1404523172"/>
    <d v="2014-07-05T01:19:32"/>
    <b v="0"/>
    <x v="84"/>
  </r>
  <r>
    <x v="2"/>
    <s v="AU"/>
    <s v="AUD"/>
    <n v="1468128537"/>
    <d v="2016-07-10T05:28:57"/>
    <n v="1465536537"/>
    <d v="2016-06-10T05:28:57"/>
    <b v="0"/>
    <x v="41"/>
  </r>
  <r>
    <x v="2"/>
    <s v="NZ"/>
    <s v="NZD"/>
    <n v="1441837879"/>
    <d v="2015-09-09T22:31:19"/>
    <n v="1439245879"/>
    <d v="2015-08-10T22:31:19"/>
    <b v="0"/>
    <x v="29"/>
  </r>
  <r>
    <x v="2"/>
    <s v="US"/>
    <s v="USD"/>
    <n v="1445013352"/>
    <d v="2015-10-16T16:35:52"/>
    <n v="1442421352"/>
    <d v="2015-09-16T16:35:52"/>
    <b v="0"/>
    <x v="84"/>
  </r>
  <r>
    <x v="2"/>
    <s v="US"/>
    <s v="USD"/>
    <n v="1418587234"/>
    <d v="2014-12-14T20:00:34"/>
    <n v="1415995234"/>
    <d v="2014-11-14T20:00:34"/>
    <b v="0"/>
    <x v="63"/>
  </r>
  <r>
    <x v="2"/>
    <s v="GB"/>
    <s v="GBP"/>
    <n v="1481132169"/>
    <d v="2016-12-07T17:36:09"/>
    <n v="1479317769"/>
    <d v="2016-11-16T17:36:09"/>
    <b v="0"/>
    <x v="38"/>
  </r>
  <r>
    <x v="2"/>
    <s v="US"/>
    <s v="USD"/>
    <n v="1429595940"/>
    <d v="2015-04-21T05:59:00"/>
    <n v="1428082481"/>
    <d v="2015-04-03T17:34:41"/>
    <b v="0"/>
    <x v="27"/>
  </r>
  <r>
    <x v="2"/>
    <s v="US"/>
    <s v="USD"/>
    <n v="1477791960"/>
    <d v="2016-10-30T01:46:00"/>
    <n v="1476549262"/>
    <d v="2016-10-15T16:34:22"/>
    <b v="0"/>
    <x v="84"/>
  </r>
  <r>
    <x v="2"/>
    <s v="US"/>
    <s v="USD"/>
    <n v="1434309540"/>
    <d v="2015-06-14T19:19:00"/>
    <n v="1429287900"/>
    <d v="2015-04-17T16:25:00"/>
    <b v="0"/>
    <x v="63"/>
  </r>
  <r>
    <x v="2"/>
    <s v="FR"/>
    <s v="EUR"/>
    <n v="1457617359"/>
    <d v="2016-03-10T13:42:39"/>
    <n v="1455025359"/>
    <d v="2016-02-09T13:42:39"/>
    <b v="0"/>
    <x v="83"/>
  </r>
  <r>
    <x v="2"/>
    <s v="US"/>
    <s v="USD"/>
    <n v="1471573640"/>
    <d v="2016-08-19T02:27:20"/>
    <n v="1467253640"/>
    <d v="2016-06-30T02:27:20"/>
    <b v="0"/>
    <x v="9"/>
  </r>
  <r>
    <x v="2"/>
    <s v="US"/>
    <s v="USD"/>
    <n v="1444405123"/>
    <d v="2015-10-09T15:38:43"/>
    <n v="1439221123"/>
    <d v="2015-08-10T15:38:43"/>
    <b v="0"/>
    <x v="133"/>
  </r>
  <r>
    <x v="2"/>
    <s v="CA"/>
    <s v="CAD"/>
    <n v="1488495478"/>
    <d v="2017-03-02T22:57:58"/>
    <n v="1485903478"/>
    <d v="2017-01-31T22:57:58"/>
    <b v="0"/>
    <x v="84"/>
  </r>
  <r>
    <x v="2"/>
    <s v="US"/>
    <s v="USD"/>
    <n v="1424920795"/>
    <d v="2015-02-26T03:19:55"/>
    <n v="1422328795"/>
    <d v="2015-01-27T03:19:55"/>
    <b v="0"/>
    <x v="83"/>
  </r>
  <r>
    <x v="2"/>
    <s v="US"/>
    <s v="USD"/>
    <n v="1427040435"/>
    <d v="2015-03-22T16:07:15"/>
    <n v="1424452035"/>
    <d v="2015-02-20T17:07:15"/>
    <b v="0"/>
    <x v="74"/>
  </r>
  <r>
    <x v="2"/>
    <s v="US"/>
    <s v="USD"/>
    <n v="1419644444"/>
    <d v="2014-12-27T01:40:44"/>
    <n v="1414456844"/>
    <d v="2014-10-28T00:40:44"/>
    <b v="0"/>
    <x v="63"/>
  </r>
  <r>
    <x v="2"/>
    <s v="US"/>
    <s v="USD"/>
    <n v="1442722891"/>
    <d v="2015-09-20T04:21:31"/>
    <n v="1440130891"/>
    <d v="2015-08-21T04:21:31"/>
    <b v="0"/>
    <x v="81"/>
  </r>
  <r>
    <x v="2"/>
    <s v="US"/>
    <s v="USD"/>
    <n v="1447628946"/>
    <d v="2015-11-15T23:09:06"/>
    <n v="1445033346"/>
    <d v="2015-10-16T22:09:06"/>
    <b v="0"/>
    <x v="78"/>
  </r>
  <r>
    <x v="2"/>
    <s v="US"/>
    <s v="USD"/>
    <n v="1409547600"/>
    <d v="2014-09-01T05:00:00"/>
    <n v="1406986278"/>
    <d v="2014-08-02T13:31:18"/>
    <b v="0"/>
    <x v="83"/>
  </r>
  <r>
    <x v="2"/>
    <s v="US"/>
    <s v="USD"/>
    <n v="1430851680"/>
    <d v="2015-05-05T18:48:00"/>
    <n v="1428340931"/>
    <d v="2015-04-06T17:22:11"/>
    <b v="0"/>
    <x v="79"/>
  </r>
  <r>
    <x v="2"/>
    <s v="US"/>
    <s v="USD"/>
    <n v="1443561159"/>
    <d v="2015-09-29T21:12:39"/>
    <n v="1440969159"/>
    <d v="2015-08-30T21:12:39"/>
    <b v="0"/>
    <x v="82"/>
  </r>
  <r>
    <x v="2"/>
    <s v="IT"/>
    <s v="EUR"/>
    <n v="1439827559"/>
    <d v="2015-08-17T16:05:59"/>
    <n v="1434643559"/>
    <d v="2015-06-18T16:05:59"/>
    <b v="0"/>
    <x v="83"/>
  </r>
  <r>
    <x v="2"/>
    <s v="US"/>
    <s v="USD"/>
    <n v="1482294990"/>
    <d v="2016-12-21T04:36:30"/>
    <n v="1477107390"/>
    <d v="2016-10-22T03:36:30"/>
    <b v="0"/>
    <x v="84"/>
  </r>
  <r>
    <x v="2"/>
    <s v="US"/>
    <s v="USD"/>
    <n v="1420724460"/>
    <d v="2015-01-08T13:41:00"/>
    <n v="1418046247"/>
    <d v="2014-12-08T13:44:07"/>
    <b v="0"/>
    <x v="83"/>
  </r>
  <r>
    <x v="2"/>
    <s v="US"/>
    <s v="USD"/>
    <n v="1468029540"/>
    <d v="2016-07-09T01:59:00"/>
    <n v="1465304483"/>
    <d v="2016-06-07T13:01:23"/>
    <b v="0"/>
    <x v="43"/>
  </r>
  <r>
    <x v="2"/>
    <s v="US"/>
    <s v="USD"/>
    <n v="1430505545"/>
    <d v="2015-05-01T18:39:05"/>
    <n v="1425325145"/>
    <d v="2015-03-02T19:39:05"/>
    <b v="0"/>
    <x v="82"/>
  </r>
  <r>
    <x v="2"/>
    <s v="US"/>
    <s v="USD"/>
    <n v="1471214743"/>
    <d v="2016-08-14T22:45:43"/>
    <n v="1468622743"/>
    <d v="2016-07-15T22:45:43"/>
    <b v="0"/>
    <x v="82"/>
  </r>
  <r>
    <x v="2"/>
    <s v="US"/>
    <s v="USD"/>
    <n v="1444946400"/>
    <d v="2015-10-15T22:00:00"/>
    <n v="1441723912"/>
    <d v="2015-09-08T14:51:52"/>
    <b v="0"/>
    <x v="64"/>
  </r>
  <r>
    <x v="2"/>
    <s v="CA"/>
    <s v="CAD"/>
    <n v="1401595140"/>
    <d v="2014-06-01T03:59:00"/>
    <n v="1398980941"/>
    <d v="2014-05-01T21:49:01"/>
    <b v="0"/>
    <x v="57"/>
  </r>
  <r>
    <x v="2"/>
    <s v="US"/>
    <s v="USD"/>
    <n v="1442775956"/>
    <d v="2015-09-20T19:05:56"/>
    <n v="1437591956"/>
    <d v="2015-07-22T19:05:56"/>
    <b v="0"/>
    <x v="29"/>
  </r>
  <r>
    <x v="2"/>
    <s v="US"/>
    <s v="USD"/>
    <n v="1470011780"/>
    <d v="2016-08-01T00:36:20"/>
    <n v="1464827780"/>
    <d v="2016-06-02T00:36:20"/>
    <b v="0"/>
    <x v="29"/>
  </r>
  <r>
    <x v="2"/>
    <s v="US"/>
    <s v="USD"/>
    <n v="1432151326"/>
    <d v="2015-05-20T19:48:46"/>
    <n v="1429559326"/>
    <d v="2015-04-20T19:48:46"/>
    <b v="0"/>
    <x v="25"/>
  </r>
  <r>
    <x v="2"/>
    <s v="GB"/>
    <s v="GBP"/>
    <n v="1475848800"/>
    <d v="2016-10-07T14:00:00"/>
    <n v="1474027501"/>
    <d v="2016-09-16T12:05:01"/>
    <b v="0"/>
    <x v="288"/>
  </r>
  <r>
    <x v="2"/>
    <s v="US"/>
    <s v="USD"/>
    <n v="1454890620"/>
    <d v="2016-02-08T00:17:00"/>
    <n v="1450724449"/>
    <d v="2015-12-21T19:00:49"/>
    <b v="0"/>
    <x v="74"/>
  </r>
  <r>
    <x v="2"/>
    <s v="US"/>
    <s v="USD"/>
    <n v="1455251591"/>
    <d v="2016-02-12T04:33:11"/>
    <n v="1452659591"/>
    <d v="2016-01-13T04:33:11"/>
    <b v="0"/>
    <x v="81"/>
  </r>
  <r>
    <x v="2"/>
    <s v="US"/>
    <s v="USD"/>
    <n v="1413816975"/>
    <d v="2014-10-20T14:56:15"/>
    <n v="1411224975"/>
    <d v="2014-09-20T14:56:15"/>
    <b v="0"/>
    <x v="62"/>
  </r>
  <r>
    <x v="2"/>
    <s v="FR"/>
    <s v="EUR"/>
    <n v="1437033360"/>
    <d v="2015-07-16T07:56:00"/>
    <n v="1434445937"/>
    <d v="2015-06-16T09:12:17"/>
    <b v="0"/>
    <x v="8"/>
  </r>
  <r>
    <x v="2"/>
    <s v="GB"/>
    <s v="GBP"/>
    <n v="1471939818"/>
    <d v="2016-08-23T08:10:18"/>
    <n v="1467619818"/>
    <d v="2016-07-04T08:10:18"/>
    <b v="0"/>
    <x v="240"/>
  </r>
  <r>
    <x v="2"/>
    <s v="US"/>
    <s v="USD"/>
    <n v="1434080706"/>
    <d v="2015-06-12T03:45:06"/>
    <n v="1428896706"/>
    <d v="2015-04-13T03:45:06"/>
    <b v="0"/>
    <x v="84"/>
  </r>
  <r>
    <x v="2"/>
    <s v="AU"/>
    <s v="AUD"/>
    <n v="1422928800"/>
    <d v="2015-02-03T02:00:00"/>
    <n v="1420235311"/>
    <d v="2015-01-02T21:48:31"/>
    <b v="0"/>
    <x v="81"/>
  </r>
  <r>
    <x v="2"/>
    <s v="US"/>
    <s v="USD"/>
    <n v="1413694800"/>
    <d v="2014-10-19T05:00:00"/>
    <n v="1408986916"/>
    <d v="2014-08-25T17:15:16"/>
    <b v="0"/>
    <x v="162"/>
  </r>
  <r>
    <x v="2"/>
    <s v="GB"/>
    <s v="GBP"/>
    <n v="1442440800"/>
    <d v="2015-09-16T22:00:00"/>
    <n v="1440497876"/>
    <d v="2015-08-25T10:17:56"/>
    <b v="0"/>
    <x v="80"/>
  </r>
  <r>
    <x v="2"/>
    <s v="US"/>
    <s v="USD"/>
    <n v="1431372751"/>
    <d v="2015-05-11T19:32:31"/>
    <n v="1430767951"/>
    <d v="2015-05-04T19:32:31"/>
    <b v="0"/>
    <x v="60"/>
  </r>
  <r>
    <x v="2"/>
    <s v="US"/>
    <s v="USD"/>
    <n v="1430234394"/>
    <d v="2015-04-28T15:19:54"/>
    <n v="1425053994"/>
    <d v="2015-02-27T16:19:54"/>
    <b v="0"/>
    <x v="84"/>
  </r>
  <r>
    <x v="2"/>
    <s v="US"/>
    <s v="USD"/>
    <n v="1409194810"/>
    <d v="2014-08-28T03:00:10"/>
    <n v="1406170810"/>
    <d v="2014-07-24T03:00:10"/>
    <b v="0"/>
    <x v="229"/>
  </r>
  <r>
    <x v="2"/>
    <s v="US"/>
    <s v="USD"/>
    <n v="1487465119"/>
    <d v="2017-02-19T00:45:19"/>
    <n v="1484009119"/>
    <d v="2017-01-10T00:45:19"/>
    <b v="0"/>
    <x v="29"/>
  </r>
  <r>
    <x v="2"/>
    <s v="US"/>
    <s v="USD"/>
    <n v="1412432220"/>
    <d v="2014-10-04T14:17:00"/>
    <n v="1409753820"/>
    <d v="2014-09-03T14:17:00"/>
    <b v="0"/>
    <x v="88"/>
  </r>
  <r>
    <x v="2"/>
    <s v="US"/>
    <s v="USD"/>
    <n v="1477968934"/>
    <d v="2016-11-01T02:55:34"/>
    <n v="1472784934"/>
    <d v="2016-09-02T02:55:34"/>
    <b v="0"/>
    <x v="82"/>
  </r>
  <r>
    <x v="2"/>
    <s v="US"/>
    <s v="USD"/>
    <n v="1429291982"/>
    <d v="2015-04-17T17:33:02"/>
    <n v="1426699982"/>
    <d v="2015-03-18T17:33:02"/>
    <b v="0"/>
    <x v="77"/>
  </r>
  <r>
    <x v="2"/>
    <s v="US"/>
    <s v="USD"/>
    <n v="1411312250"/>
    <d v="2014-09-21T15:10:50"/>
    <n v="1406128250"/>
    <d v="2014-07-23T15:10:50"/>
    <b v="0"/>
    <x v="78"/>
  </r>
  <r>
    <x v="2"/>
    <s v="SE"/>
    <s v="SEK"/>
    <n v="1465123427"/>
    <d v="2016-06-05T10:43:47"/>
    <n v="1462531427"/>
    <d v="2016-05-06T10:43:47"/>
    <b v="0"/>
    <x v="29"/>
  </r>
  <r>
    <x v="2"/>
    <s v="US"/>
    <s v="USD"/>
    <n v="1427890925"/>
    <d v="2015-04-01T12:22:05"/>
    <n v="1426681325"/>
    <d v="2015-03-18T12:22:05"/>
    <b v="0"/>
    <x v="73"/>
  </r>
  <r>
    <x v="2"/>
    <s v="GB"/>
    <s v="GBP"/>
    <n v="1464354720"/>
    <d v="2016-05-27T13:12:00"/>
    <n v="1463648360"/>
    <d v="2016-05-19T08:59:20"/>
    <b v="0"/>
    <x v="29"/>
  </r>
  <r>
    <x v="2"/>
    <s v="SE"/>
    <s v="SEK"/>
    <n v="1467473723"/>
    <d v="2016-07-02T15:35:23"/>
    <n v="1465832123"/>
    <d v="2016-06-13T15:35:23"/>
    <b v="0"/>
    <x v="84"/>
  </r>
  <r>
    <x v="2"/>
    <s v="US"/>
    <s v="USD"/>
    <n v="1427414732"/>
    <d v="2015-03-27T00:05:32"/>
    <n v="1424826332"/>
    <d v="2015-02-25T01:05:32"/>
    <b v="0"/>
    <x v="29"/>
  </r>
  <r>
    <x v="2"/>
    <s v="NL"/>
    <s v="EUR"/>
    <n v="1462484196"/>
    <d v="2016-05-05T21:36:36"/>
    <n v="1457303796"/>
    <d v="2016-03-06T22:36:36"/>
    <b v="0"/>
    <x v="73"/>
  </r>
  <r>
    <x v="1"/>
    <s v="CA"/>
    <s v="CAD"/>
    <n v="1411748335"/>
    <d v="2014-09-26T16:18:55"/>
    <n v="1406564335"/>
    <d v="2014-07-28T16:18:55"/>
    <b v="0"/>
    <x v="29"/>
  </r>
  <r>
    <x v="1"/>
    <s v="US"/>
    <s v="USD"/>
    <n v="1478733732"/>
    <d v="2016-11-09T23:22:12"/>
    <n v="1478298132"/>
    <d v="2016-11-04T22:22:12"/>
    <b v="0"/>
    <x v="84"/>
  </r>
  <r>
    <x v="1"/>
    <s v="US"/>
    <s v="USD"/>
    <n v="1468108198"/>
    <d v="2016-07-09T23:49:58"/>
    <n v="1465516198"/>
    <d v="2016-06-09T23:49:58"/>
    <b v="0"/>
    <x v="493"/>
  </r>
  <r>
    <x v="1"/>
    <s v="US"/>
    <s v="USD"/>
    <n v="1422902601"/>
    <d v="2015-02-02T18:43:21"/>
    <n v="1417718601"/>
    <d v="2014-12-04T18:43:21"/>
    <b v="0"/>
    <x v="80"/>
  </r>
  <r>
    <x v="1"/>
    <s v="US"/>
    <s v="USD"/>
    <n v="1452142672"/>
    <d v="2016-01-07T04:57:52"/>
    <n v="1449550672"/>
    <d v="2015-12-08T04:57:52"/>
    <b v="0"/>
    <x v="78"/>
  </r>
  <r>
    <x v="1"/>
    <s v="US"/>
    <s v="USD"/>
    <n v="1459121162"/>
    <d v="2016-03-27T23:26:02"/>
    <n v="1456532762"/>
    <d v="2016-02-27T00:26:02"/>
    <b v="0"/>
    <x v="57"/>
  </r>
  <r>
    <x v="1"/>
    <s v="US"/>
    <s v="USD"/>
    <n v="1425242029"/>
    <d v="2015-03-01T20:33:49"/>
    <n v="1422650029"/>
    <d v="2015-01-30T20:33:49"/>
    <b v="0"/>
    <x v="78"/>
  </r>
  <r>
    <x v="3"/>
    <s v="US"/>
    <s v="USD"/>
    <n v="1489690141"/>
    <d v="2017-03-16T18:49:01"/>
    <n v="1487101741"/>
    <d v="2017-02-14T19:49:01"/>
    <b v="0"/>
    <x v="27"/>
  </r>
  <r>
    <x v="3"/>
    <s v="US"/>
    <s v="USD"/>
    <n v="1492542819"/>
    <d v="2017-04-18T19:13:39"/>
    <n v="1489090419"/>
    <d v="2017-03-09T20:13:39"/>
    <b v="0"/>
    <x v="29"/>
  </r>
  <r>
    <x v="3"/>
    <s v="US"/>
    <s v="USD"/>
    <n v="1492145940"/>
    <d v="2017-04-14T04:59:00"/>
    <n v="1489504916"/>
    <d v="2017-03-14T15:21:56"/>
    <b v="0"/>
    <x v="80"/>
  </r>
  <r>
    <x v="3"/>
    <s v="US"/>
    <s v="USD"/>
    <n v="1491656045"/>
    <d v="2017-04-08T12:54:05"/>
    <n v="1489067645"/>
    <d v="2017-03-09T13:54:05"/>
    <b v="0"/>
    <x v="8"/>
  </r>
  <r>
    <x v="3"/>
    <s v="US"/>
    <s v="USD"/>
    <n v="1492759460"/>
    <d v="2017-04-21T07:24:20"/>
    <n v="1487579060"/>
    <d v="2017-02-20T08:24:20"/>
    <b v="0"/>
    <x v="29"/>
  </r>
  <r>
    <x v="3"/>
    <s v="GB"/>
    <s v="GBP"/>
    <n v="1490358834"/>
    <d v="2017-03-24T12:33:54"/>
    <n v="1487770434"/>
    <d v="2017-02-22T13:33:54"/>
    <b v="0"/>
    <x v="38"/>
  </r>
  <r>
    <x v="3"/>
    <s v="GB"/>
    <s v="GBP"/>
    <n v="1490631419"/>
    <d v="2017-03-27T16:16:59"/>
    <n v="1488820619"/>
    <d v="2017-03-06T17:16:59"/>
    <b v="0"/>
    <x v="8"/>
  </r>
  <r>
    <x v="3"/>
    <s v="US"/>
    <s v="USD"/>
    <n v="1491277121"/>
    <d v="2017-04-04T03:38:41"/>
    <n v="1489376321"/>
    <d v="2017-03-13T03:38:41"/>
    <b v="0"/>
    <x v="63"/>
  </r>
  <r>
    <x v="3"/>
    <s v="GB"/>
    <s v="GBP"/>
    <n v="1491001140"/>
    <d v="2017-03-31T22:59:00"/>
    <n v="1487847954"/>
    <d v="2017-02-23T11:05:54"/>
    <b v="0"/>
    <x v="19"/>
  </r>
  <r>
    <x v="3"/>
    <s v="US"/>
    <s v="USD"/>
    <n v="1493838720"/>
    <d v="2017-05-03T19:12:00"/>
    <n v="1489439669"/>
    <d v="2017-03-13T21:14:29"/>
    <b v="0"/>
    <x v="29"/>
  </r>
  <r>
    <x v="3"/>
    <s v="GB"/>
    <s v="GBP"/>
    <n v="1491233407"/>
    <d v="2017-04-03T15:30:07"/>
    <n v="1489591807"/>
    <d v="2017-03-15T15:30:07"/>
    <b v="0"/>
    <x v="78"/>
  </r>
  <r>
    <x v="3"/>
    <s v="MX"/>
    <s v="MXN"/>
    <n v="1490416380"/>
    <d v="2017-03-25T04:33:00"/>
    <n v="1487485760"/>
    <d v="2017-02-19T06:29:20"/>
    <b v="0"/>
    <x v="79"/>
  </r>
  <r>
    <x v="3"/>
    <s v="FR"/>
    <s v="EUR"/>
    <n v="1491581703"/>
    <d v="2017-04-07T16:15:03"/>
    <n v="1488993303"/>
    <d v="2017-03-08T17:15:03"/>
    <b v="0"/>
    <x v="80"/>
  </r>
  <r>
    <x v="3"/>
    <s v="NL"/>
    <s v="EUR"/>
    <n v="1492372800"/>
    <d v="2017-04-16T20:00:00"/>
    <n v="1488823488"/>
    <d v="2017-03-06T18:04:48"/>
    <b v="0"/>
    <x v="22"/>
  </r>
  <r>
    <x v="3"/>
    <s v="GB"/>
    <s v="GBP"/>
    <n v="1489922339"/>
    <d v="2017-03-19T11:18:59"/>
    <n v="1487333939"/>
    <d v="2017-02-17T12:18:59"/>
    <b v="0"/>
    <x v="83"/>
  </r>
  <r>
    <x v="3"/>
    <s v="GB"/>
    <s v="GBP"/>
    <n v="1491726956"/>
    <d v="2017-04-09T08:35:56"/>
    <n v="1489480556"/>
    <d v="2017-03-14T08:35:56"/>
    <b v="0"/>
    <x v="78"/>
  </r>
  <r>
    <x v="3"/>
    <s v="US"/>
    <s v="USD"/>
    <n v="1489903200"/>
    <d v="2017-03-19T06:00:00"/>
    <n v="1488459307"/>
    <d v="2017-03-02T12:55:07"/>
    <b v="0"/>
    <x v="209"/>
  </r>
  <r>
    <x v="3"/>
    <s v="US"/>
    <s v="USD"/>
    <n v="1490659134"/>
    <d v="2017-03-27T23:58:54"/>
    <n v="1485478734"/>
    <d v="2017-01-27T00:58:54"/>
    <b v="0"/>
    <x v="78"/>
  </r>
  <r>
    <x v="3"/>
    <s v="MX"/>
    <s v="MXN"/>
    <n v="1492356166"/>
    <d v="2017-04-16T15:22:46"/>
    <n v="1488471766"/>
    <d v="2017-03-02T16:22:46"/>
    <b v="0"/>
    <x v="8"/>
  </r>
  <r>
    <x v="0"/>
    <s v="US"/>
    <s v="USD"/>
    <n v="1415319355"/>
    <d v="2014-11-07T00:15:55"/>
    <n v="1411859755"/>
    <d v="2014-09-27T23:15:55"/>
    <b v="1"/>
    <x v="496"/>
  </r>
  <r>
    <x v="0"/>
    <s v="US"/>
    <s v="USD"/>
    <n v="1412136000"/>
    <d v="2014-10-01T04:00:00"/>
    <n v="1410278284"/>
    <d v="2014-09-09T15:58:04"/>
    <b v="1"/>
    <x v="7"/>
  </r>
  <r>
    <x v="0"/>
    <s v="US"/>
    <s v="USD"/>
    <n v="1354845600"/>
    <d v="2012-12-07T02:00:00"/>
    <n v="1352766300"/>
    <d v="2012-11-13T00:25:00"/>
    <b v="1"/>
    <x v="20"/>
  </r>
  <r>
    <x v="0"/>
    <s v="US"/>
    <s v="USD"/>
    <n v="1295928000"/>
    <d v="2011-01-25T04:00:00"/>
    <n v="1288160403"/>
    <d v="2010-10-27T06:20:03"/>
    <b v="1"/>
    <x v="201"/>
  </r>
  <r>
    <x v="0"/>
    <s v="US"/>
    <s v="USD"/>
    <n v="1410379774"/>
    <d v="2014-09-10T20:09:34"/>
    <n v="1407787774"/>
    <d v="2014-08-11T20:09:34"/>
    <b v="1"/>
    <x v="69"/>
  </r>
  <r>
    <x v="0"/>
    <s v="GB"/>
    <s v="GBP"/>
    <n v="1383425367"/>
    <d v="2013-11-02T20:49:27"/>
    <n v="1380833367"/>
    <d v="2013-10-03T20:49:27"/>
    <b v="1"/>
    <x v="85"/>
  </r>
  <r>
    <x v="0"/>
    <s v="US"/>
    <s v="USD"/>
    <n v="1304225940"/>
    <d v="2011-05-01T04:59:00"/>
    <n v="1301542937"/>
    <d v="2011-03-31T03:42:17"/>
    <b v="1"/>
    <x v="198"/>
  </r>
  <r>
    <x v="0"/>
    <s v="US"/>
    <s v="USD"/>
    <n v="1333310458"/>
    <d v="2012-04-01T20:00:58"/>
    <n v="1330722058"/>
    <d v="2012-03-02T21:00:58"/>
    <b v="1"/>
    <x v="252"/>
  </r>
  <r>
    <x v="0"/>
    <s v="GB"/>
    <s v="GBP"/>
    <n v="1356004725"/>
    <d v="2012-12-20T11:58:45"/>
    <n v="1353412725"/>
    <d v="2012-11-20T11:58:45"/>
    <b v="1"/>
    <x v="177"/>
  </r>
  <r>
    <x v="0"/>
    <s v="US"/>
    <s v="USD"/>
    <n v="1338591144"/>
    <d v="2012-06-01T22:52:24"/>
    <n v="1335567144"/>
    <d v="2012-04-27T22:52:24"/>
    <b v="1"/>
    <x v="30"/>
  </r>
  <r>
    <x v="0"/>
    <s v="US"/>
    <s v="USD"/>
    <n v="1405746000"/>
    <d v="2014-07-19T05:00:00"/>
    <n v="1404932105"/>
    <d v="2014-07-09T18:55:05"/>
    <b v="1"/>
    <x v="14"/>
  </r>
  <r>
    <x v="0"/>
    <s v="US"/>
    <s v="USD"/>
    <n v="1374523752"/>
    <d v="2013-07-22T20:09:12"/>
    <n v="1371931752"/>
    <d v="2013-06-22T20:09:12"/>
    <b v="1"/>
    <x v="50"/>
  </r>
  <r>
    <x v="0"/>
    <s v="US"/>
    <s v="USD"/>
    <n v="1326927600"/>
    <d v="2012-01-18T23:00:00"/>
    <n v="1323221761"/>
    <d v="2011-12-07T01:36:01"/>
    <b v="1"/>
    <x v="47"/>
  </r>
  <r>
    <x v="0"/>
    <s v="US"/>
    <s v="USD"/>
    <n v="1407905940"/>
    <d v="2014-08-13T04:59:00"/>
    <n v="1405923687"/>
    <d v="2014-07-21T06:21:27"/>
    <b v="1"/>
    <x v="7"/>
  </r>
  <r>
    <x v="0"/>
    <s v="GB"/>
    <s v="GBP"/>
    <n v="1413377522"/>
    <d v="2014-10-15T12:52:02"/>
    <n v="1410785522"/>
    <d v="2014-09-15T12:52:02"/>
    <b v="1"/>
    <x v="142"/>
  </r>
  <r>
    <x v="0"/>
    <s v="US"/>
    <s v="USD"/>
    <n v="1404698400"/>
    <d v="2014-07-07T02:00:00"/>
    <n v="1402331262"/>
    <d v="2014-06-09T16:27:42"/>
    <b v="1"/>
    <x v="287"/>
  </r>
  <r>
    <x v="0"/>
    <s v="US"/>
    <s v="USD"/>
    <n v="1402855525"/>
    <d v="2014-06-15T18:05:25"/>
    <n v="1400263525"/>
    <d v="2014-05-16T18:05:25"/>
    <b v="1"/>
    <x v="250"/>
  </r>
  <r>
    <x v="0"/>
    <s v="US"/>
    <s v="USD"/>
    <n v="1402341615"/>
    <d v="2014-06-09T19:20:15"/>
    <n v="1399490415"/>
    <d v="2014-05-07T19:20:15"/>
    <b v="1"/>
    <x v="26"/>
  </r>
  <r>
    <x v="0"/>
    <s v="US"/>
    <s v="USD"/>
    <n v="1304395140"/>
    <d v="2011-05-03T03:59:00"/>
    <n v="1302493760"/>
    <d v="2011-04-11T03:49:20"/>
    <b v="1"/>
    <x v="64"/>
  </r>
  <r>
    <x v="0"/>
    <s v="US"/>
    <s v="USD"/>
    <n v="1416988740"/>
    <d v="2014-11-26T07:59:00"/>
    <n v="1414514153"/>
    <d v="2014-10-28T16:35:53"/>
    <b v="1"/>
    <x v="497"/>
  </r>
  <r>
    <x v="0"/>
    <s v="US"/>
    <s v="USD"/>
    <n v="1406952781"/>
    <d v="2014-08-02T04:13:01"/>
    <n v="1405743181"/>
    <d v="2014-07-19T04:13:01"/>
    <b v="1"/>
    <x v="165"/>
  </r>
  <r>
    <x v="0"/>
    <s v="US"/>
    <s v="USD"/>
    <n v="1402696800"/>
    <d v="2014-06-13T22:00:00"/>
    <n v="1399948353"/>
    <d v="2014-05-13T02:32:33"/>
    <b v="1"/>
    <x v="42"/>
  </r>
  <r>
    <x v="0"/>
    <s v="US"/>
    <s v="USD"/>
    <n v="1386910740"/>
    <d v="2013-12-13T04:59:00"/>
    <n v="1384364561"/>
    <d v="2013-11-13T17:42:41"/>
    <b v="1"/>
    <x v="141"/>
  </r>
  <r>
    <x v="0"/>
    <s v="US"/>
    <s v="USD"/>
    <n v="1404273600"/>
    <d v="2014-07-02T04:00:00"/>
    <n v="1401414944"/>
    <d v="2014-05-30T01:55:44"/>
    <b v="1"/>
    <x v="26"/>
  </r>
  <r>
    <x v="0"/>
    <s v="GB"/>
    <s v="GBP"/>
    <n v="1462545358"/>
    <d v="2016-05-06T14:35:58"/>
    <n v="1459953358"/>
    <d v="2016-04-06T14:35:58"/>
    <b v="1"/>
    <x v="27"/>
  </r>
  <r>
    <x v="0"/>
    <s v="US"/>
    <s v="USD"/>
    <n v="1329240668"/>
    <d v="2012-02-14T17:31:08"/>
    <n v="1326648668"/>
    <d v="2012-01-15T17:31:08"/>
    <b v="1"/>
    <x v="60"/>
  </r>
  <r>
    <x v="0"/>
    <s v="US"/>
    <s v="USD"/>
    <n v="1411765492"/>
    <d v="2014-09-26T21:04:52"/>
    <n v="1409173492"/>
    <d v="2014-08-27T21:04:52"/>
    <b v="1"/>
    <x v="142"/>
  </r>
  <r>
    <x v="0"/>
    <s v="US"/>
    <s v="USD"/>
    <n v="1408999508"/>
    <d v="2014-08-25T20:45:08"/>
    <n v="1407789908"/>
    <d v="2014-08-11T20:45:08"/>
    <b v="1"/>
    <x v="23"/>
  </r>
  <r>
    <x v="0"/>
    <s v="US"/>
    <s v="USD"/>
    <n v="1297977427"/>
    <d v="2011-02-17T21:17:07"/>
    <n v="1292793427"/>
    <d v="2010-12-19T21:17:07"/>
    <b v="1"/>
    <x v="65"/>
  </r>
  <r>
    <x v="0"/>
    <s v="US"/>
    <s v="USD"/>
    <n v="1376838000"/>
    <d v="2013-08-18T15:00:00"/>
    <n v="1374531631"/>
    <d v="2013-07-22T22:20:31"/>
    <b v="1"/>
    <x v="165"/>
  </r>
  <r>
    <x v="0"/>
    <s v="US"/>
    <s v="USD"/>
    <n v="1403366409"/>
    <d v="2014-06-21T16:00:09"/>
    <n v="1400774409"/>
    <d v="2014-05-22T16:00:09"/>
    <b v="1"/>
    <x v="13"/>
  </r>
  <r>
    <x v="0"/>
    <s v="GB"/>
    <s v="GBP"/>
    <n v="1405521075"/>
    <d v="2014-07-16T14:31:15"/>
    <n v="1402929075"/>
    <d v="2014-06-16T14:31:15"/>
    <b v="1"/>
    <x v="76"/>
  </r>
  <r>
    <x v="0"/>
    <s v="US"/>
    <s v="USD"/>
    <n v="1367859071"/>
    <d v="2013-05-06T16:51:11"/>
    <n v="1365699071"/>
    <d v="2013-04-11T16:51:11"/>
    <b v="1"/>
    <x v="95"/>
  </r>
  <r>
    <x v="0"/>
    <s v="GB"/>
    <s v="GBP"/>
    <n v="1403258049"/>
    <d v="2014-06-20T09:54:09"/>
    <n v="1400666049"/>
    <d v="2014-05-21T09:54:09"/>
    <b v="1"/>
    <x v="43"/>
  </r>
  <r>
    <x v="0"/>
    <s v="GB"/>
    <s v="GBP"/>
    <n v="1402848000"/>
    <d v="2014-06-15T16:00:00"/>
    <n v="1400570787"/>
    <d v="2014-05-20T07:26:27"/>
    <b v="1"/>
    <x v="41"/>
  </r>
  <r>
    <x v="0"/>
    <s v="US"/>
    <s v="USD"/>
    <n v="1328029200"/>
    <d v="2012-01-31T17:00:00"/>
    <n v="1323211621"/>
    <d v="2011-12-06T22:47:01"/>
    <b v="1"/>
    <x v="299"/>
  </r>
  <r>
    <x v="0"/>
    <s v="US"/>
    <s v="USD"/>
    <n v="1377284669"/>
    <d v="2013-08-23T19:04:29"/>
    <n v="1375729469"/>
    <d v="2013-08-05T19:04:29"/>
    <b v="1"/>
    <x v="32"/>
  </r>
  <r>
    <x v="0"/>
    <s v="US"/>
    <s v="USD"/>
    <n v="1404258631"/>
    <d v="2014-07-01T23:50:31"/>
    <n v="1401666631"/>
    <d v="2014-06-01T23:50:31"/>
    <b v="1"/>
    <x v="67"/>
  </r>
  <r>
    <x v="0"/>
    <s v="GB"/>
    <s v="GBP"/>
    <n v="1405553241"/>
    <d v="2014-07-16T23:27:21"/>
    <n v="1404948441"/>
    <d v="2014-07-09T23:27:21"/>
    <b v="1"/>
    <x v="54"/>
  </r>
  <r>
    <x v="0"/>
    <s v="GB"/>
    <s v="GBP"/>
    <n v="1410901200"/>
    <d v="2014-09-16T21:00:00"/>
    <n v="1408313438"/>
    <d v="2014-08-17T22:10:38"/>
    <b v="1"/>
    <x v="16"/>
  </r>
  <r>
    <x v="0"/>
    <s v="US"/>
    <s v="USD"/>
    <n v="1407167973"/>
    <d v="2014-08-04T15:59:33"/>
    <n v="1405439973"/>
    <d v="2014-07-15T15:59:33"/>
    <b v="1"/>
    <x v="138"/>
  </r>
  <r>
    <x v="2"/>
    <s v="GB"/>
    <s v="GBP"/>
    <n v="1433930302"/>
    <d v="2015-06-10T09:58:22"/>
    <n v="1432115902"/>
    <d v="2015-05-20T09:58:22"/>
    <b v="0"/>
    <x v="82"/>
  </r>
  <r>
    <x v="2"/>
    <s v="SE"/>
    <s v="SEK"/>
    <n v="1432455532"/>
    <d v="2015-05-24T08:18:52"/>
    <n v="1429863532"/>
    <d v="2015-04-24T08:18:52"/>
    <b v="0"/>
    <x v="10"/>
  </r>
  <r>
    <x v="2"/>
    <s v="CA"/>
    <s v="CAD"/>
    <n v="1481258275"/>
    <d v="2016-12-09T04:37:55"/>
    <n v="1478662675"/>
    <d v="2016-11-09T03:37:55"/>
    <b v="0"/>
    <x v="78"/>
  </r>
  <r>
    <x v="2"/>
    <s v="US"/>
    <s v="USD"/>
    <n v="1471370869"/>
    <d v="2016-08-16T18:07:49"/>
    <n v="1466186869"/>
    <d v="2016-06-17T18:07:49"/>
    <b v="0"/>
    <x v="80"/>
  </r>
  <r>
    <x v="2"/>
    <s v="GB"/>
    <s v="GBP"/>
    <n v="1425160800"/>
    <d v="2015-02-28T22:00:00"/>
    <n v="1421274859"/>
    <d v="2015-01-14T22:34:19"/>
    <b v="0"/>
    <x v="22"/>
  </r>
  <r>
    <x v="2"/>
    <s v="GB"/>
    <s v="GBP"/>
    <n v="1424474056"/>
    <d v="2015-02-20T23:14:16"/>
    <n v="1420586056"/>
    <d v="2015-01-06T23:14:16"/>
    <b v="0"/>
    <x v="54"/>
  </r>
  <r>
    <x v="2"/>
    <s v="US"/>
    <s v="USD"/>
    <n v="1437960598"/>
    <d v="2015-07-27T01:29:58"/>
    <n v="1435368598"/>
    <d v="2015-06-27T01:29:58"/>
    <b v="0"/>
    <x v="78"/>
  </r>
  <r>
    <x v="2"/>
    <s v="US"/>
    <s v="USD"/>
    <n v="1423750542"/>
    <d v="2015-02-12T14:15:42"/>
    <n v="1421158542"/>
    <d v="2015-01-13T14:15:42"/>
    <b v="0"/>
    <x v="70"/>
  </r>
  <r>
    <x v="2"/>
    <s v="US"/>
    <s v="USD"/>
    <n v="1438437600"/>
    <d v="2015-08-01T14:00:00"/>
    <n v="1433254875"/>
    <d v="2015-06-02T14:21:15"/>
    <b v="0"/>
    <x v="79"/>
  </r>
  <r>
    <x v="2"/>
    <s v="NO"/>
    <s v="NOK"/>
    <n v="1423050618"/>
    <d v="2015-02-04T11:50:18"/>
    <n v="1420458618"/>
    <d v="2015-01-05T11:50:18"/>
    <b v="0"/>
    <x v="80"/>
  </r>
  <r>
    <x v="2"/>
    <s v="DK"/>
    <s v="DKK"/>
    <n v="1424081477"/>
    <d v="2015-02-16T10:11:17"/>
    <n v="1420798277"/>
    <d v="2015-01-09T10:11:17"/>
    <b v="0"/>
    <x v="83"/>
  </r>
  <r>
    <x v="2"/>
    <s v="US"/>
    <s v="USD"/>
    <n v="1410037200"/>
    <d v="2014-09-06T21:00:00"/>
    <n v="1407435418"/>
    <d v="2014-08-07T18:16:58"/>
    <b v="0"/>
    <x v="28"/>
  </r>
  <r>
    <x v="2"/>
    <s v="US"/>
    <s v="USD"/>
    <n v="1461994440"/>
    <d v="2016-04-30T05:34:00"/>
    <n v="1459410101"/>
    <d v="2016-03-31T07:41:41"/>
    <b v="0"/>
    <x v="29"/>
  </r>
  <r>
    <x v="2"/>
    <s v="GB"/>
    <s v="GBP"/>
    <n v="1409509477"/>
    <d v="2014-08-31T18:24:37"/>
    <n v="1407695077"/>
    <d v="2014-08-10T18:24:37"/>
    <b v="0"/>
    <x v="84"/>
  </r>
  <r>
    <x v="2"/>
    <s v="US"/>
    <s v="USD"/>
    <n v="1450072740"/>
    <d v="2015-12-14T05:59:00"/>
    <n v="1445027346"/>
    <d v="2015-10-16T20:29:06"/>
    <b v="0"/>
    <x v="20"/>
  </r>
  <r>
    <x v="2"/>
    <s v="US"/>
    <s v="USD"/>
    <n v="1443224622"/>
    <d v="2015-09-25T23:43:42"/>
    <n v="1440632622"/>
    <d v="2015-08-26T23:43:42"/>
    <b v="0"/>
    <x v="79"/>
  </r>
  <r>
    <x v="2"/>
    <s v="US"/>
    <s v="USD"/>
    <n v="1437149640"/>
    <d v="2015-07-17T16:14:00"/>
    <n v="1434558479"/>
    <d v="2015-06-17T16:27:59"/>
    <b v="0"/>
    <x v="78"/>
  </r>
  <r>
    <x v="2"/>
    <s v="GB"/>
    <s v="GBP"/>
    <n v="1430470772"/>
    <d v="2015-05-01T08:59:32"/>
    <n v="1427878772"/>
    <d v="2015-04-01T08:59:32"/>
    <b v="0"/>
    <x v="8"/>
  </r>
  <r>
    <x v="2"/>
    <s v="US"/>
    <s v="USD"/>
    <n v="1442644651"/>
    <d v="2015-09-19T06:37:31"/>
    <n v="1440052651"/>
    <d v="2015-08-20T06:37:31"/>
    <b v="0"/>
    <x v="78"/>
  </r>
  <r>
    <x v="2"/>
    <s v="US"/>
    <s v="USD"/>
    <n v="1429767607"/>
    <d v="2015-04-23T05:40:07"/>
    <n v="1424587207"/>
    <d v="2015-02-22T06:40:07"/>
    <b v="0"/>
    <x v="17"/>
  </r>
  <r>
    <x v="0"/>
    <s v="US"/>
    <s v="USD"/>
    <n v="1406557877"/>
    <d v="2014-07-28T14:31:17"/>
    <n v="1404743477"/>
    <d v="2014-07-07T14:31:17"/>
    <b v="1"/>
    <x v="141"/>
  </r>
  <r>
    <x v="0"/>
    <s v="US"/>
    <s v="USD"/>
    <n v="1403305200"/>
    <d v="2014-06-20T23:00:00"/>
    <n v="1400512658"/>
    <d v="2014-05-19T15:17:38"/>
    <b v="1"/>
    <x v="334"/>
  </r>
  <r>
    <x v="0"/>
    <s v="US"/>
    <s v="USD"/>
    <n v="1338523140"/>
    <d v="2012-06-01T03:59:00"/>
    <n v="1334442519"/>
    <d v="2012-04-14T22:28:39"/>
    <b v="1"/>
    <x v="65"/>
  </r>
  <r>
    <x v="0"/>
    <s v="US"/>
    <s v="USD"/>
    <n v="1408068000"/>
    <d v="2014-08-15T02:00:00"/>
    <n v="1405346680"/>
    <d v="2014-07-14T14:04:40"/>
    <b v="1"/>
    <x v="498"/>
  </r>
  <r>
    <x v="0"/>
    <s v="US"/>
    <s v="USD"/>
    <n v="1407524751"/>
    <d v="2014-08-08T19:05:51"/>
    <n v="1404932751"/>
    <d v="2014-07-09T19:05:51"/>
    <b v="1"/>
    <x v="225"/>
  </r>
  <r>
    <x v="0"/>
    <s v="GB"/>
    <s v="GBP"/>
    <n v="1437934759"/>
    <d v="2015-07-26T18:19:19"/>
    <n v="1434478759"/>
    <d v="2015-06-16T18:19:19"/>
    <b v="1"/>
    <x v="5"/>
  </r>
  <r>
    <x v="0"/>
    <s v="GB"/>
    <s v="GBP"/>
    <n v="1452038100"/>
    <d v="2016-01-05T23:55:00"/>
    <n v="1448823673"/>
    <d v="2015-11-29T19:01:13"/>
    <b v="1"/>
    <x v="248"/>
  </r>
  <r>
    <x v="0"/>
    <s v="US"/>
    <s v="USD"/>
    <n v="1441857540"/>
    <d v="2015-09-10T03:59:00"/>
    <n v="1438617471"/>
    <d v="2015-08-03T15:57:51"/>
    <b v="1"/>
    <x v="179"/>
  </r>
  <r>
    <x v="0"/>
    <s v="GB"/>
    <s v="GBP"/>
    <n v="1436625000"/>
    <d v="2015-07-11T14:30:00"/>
    <n v="1433934371"/>
    <d v="2015-06-10T11:06:11"/>
    <b v="1"/>
    <x v="2"/>
  </r>
  <r>
    <x v="0"/>
    <s v="US"/>
    <s v="USD"/>
    <n v="1478264784"/>
    <d v="2016-11-04T13:06:24"/>
    <n v="1475672784"/>
    <d v="2016-10-05T13:06:24"/>
    <b v="1"/>
    <x v="201"/>
  </r>
  <r>
    <x v="0"/>
    <s v="GB"/>
    <s v="GBP"/>
    <n v="1419984000"/>
    <d v="2014-12-31T00:00:00"/>
    <n v="1417132986"/>
    <d v="2014-11-28T00:03:06"/>
    <b v="1"/>
    <x v="192"/>
  </r>
  <r>
    <x v="0"/>
    <s v="US"/>
    <s v="USD"/>
    <n v="1427063747"/>
    <d v="2015-03-22T22:35:47"/>
    <n v="1424043347"/>
    <d v="2015-02-15T23:35:47"/>
    <b v="1"/>
    <x v="46"/>
  </r>
  <r>
    <x v="0"/>
    <s v="US"/>
    <s v="USD"/>
    <n v="1489352400"/>
    <d v="2017-03-12T21:00:00"/>
    <n v="1486411204"/>
    <d v="2017-02-06T20:00:04"/>
    <b v="1"/>
    <x v="211"/>
  </r>
  <r>
    <x v="0"/>
    <s v="GB"/>
    <s v="GBP"/>
    <n v="1436114603"/>
    <d v="2015-07-05T16:43:23"/>
    <n v="1433090603"/>
    <d v="2015-05-31T16:43:23"/>
    <b v="1"/>
    <x v="116"/>
  </r>
  <r>
    <x v="0"/>
    <s v="US"/>
    <s v="USD"/>
    <n v="1445722140"/>
    <d v="2015-10-24T21:29:00"/>
    <n v="1443016697"/>
    <d v="2015-09-23T13:58:17"/>
    <b v="1"/>
    <x v="87"/>
  </r>
  <r>
    <x v="0"/>
    <s v="US"/>
    <s v="USD"/>
    <n v="1440100976"/>
    <d v="2015-08-20T20:02:56"/>
    <n v="1437508976"/>
    <d v="2015-07-21T20:02:56"/>
    <b v="1"/>
    <x v="142"/>
  </r>
  <r>
    <x v="0"/>
    <s v="US"/>
    <s v="USD"/>
    <n v="1484024400"/>
    <d v="2017-01-10T05:00:00"/>
    <n v="1479932713"/>
    <d v="2016-11-23T20:25:13"/>
    <b v="1"/>
    <x v="499"/>
  </r>
  <r>
    <x v="0"/>
    <s v="US"/>
    <s v="USD"/>
    <n v="1464987600"/>
    <d v="2016-06-03T21:00:00"/>
    <n v="1463145938"/>
    <d v="2016-05-13T13:25:38"/>
    <b v="1"/>
    <x v="70"/>
  </r>
  <r>
    <x v="0"/>
    <s v="GB"/>
    <s v="GBP"/>
    <n v="1446213612"/>
    <d v="2015-10-30T14:00:12"/>
    <n v="1443621612"/>
    <d v="2015-09-30T14:00:12"/>
    <b v="1"/>
    <x v="64"/>
  </r>
  <r>
    <x v="0"/>
    <s v="GB"/>
    <s v="GBP"/>
    <n v="1484687436"/>
    <d v="2017-01-17T21:10:36"/>
    <n v="1482095436"/>
    <d v="2016-12-18T21:10:36"/>
    <b v="0"/>
    <x v="209"/>
  </r>
  <r>
    <x v="0"/>
    <s v="US"/>
    <s v="USD"/>
    <n v="1450328340"/>
    <d v="2015-12-17T04:59:00"/>
    <n v="1447606884"/>
    <d v="2015-11-15T17:01:24"/>
    <b v="1"/>
    <x v="77"/>
  </r>
  <r>
    <x v="0"/>
    <s v="US"/>
    <s v="USD"/>
    <n v="1416470398"/>
    <d v="2014-11-20T07:59:58"/>
    <n v="1413874798"/>
    <d v="2014-10-21T06:59:58"/>
    <b v="1"/>
    <x v="91"/>
  </r>
  <r>
    <x v="0"/>
    <s v="US"/>
    <s v="USD"/>
    <n v="1412135940"/>
    <d v="2014-10-01T03:59:00"/>
    <n v="1410840126"/>
    <d v="2014-09-16T04:02:06"/>
    <b v="1"/>
    <x v="77"/>
  </r>
  <r>
    <x v="0"/>
    <s v="US"/>
    <s v="USD"/>
    <n v="1460846347"/>
    <d v="2016-04-16T22:39:07"/>
    <n v="1458254347"/>
    <d v="2016-03-17T22:39:07"/>
    <b v="0"/>
    <x v="33"/>
  </r>
  <r>
    <x v="0"/>
    <s v="US"/>
    <s v="USD"/>
    <n v="1462334340"/>
    <d v="2016-05-04T03:59:00"/>
    <n v="1459711917"/>
    <d v="2016-04-03T19:31:57"/>
    <b v="1"/>
    <x v="55"/>
  </r>
  <r>
    <x v="0"/>
    <s v="US"/>
    <s v="USD"/>
    <n v="1488482355"/>
    <d v="2017-03-02T19:19:15"/>
    <n v="1485890355"/>
    <d v="2017-01-31T19:19:15"/>
    <b v="0"/>
    <x v="42"/>
  </r>
  <r>
    <x v="0"/>
    <s v="GB"/>
    <s v="GBP"/>
    <n v="1485991860"/>
    <d v="2017-02-01T23:31:00"/>
    <n v="1483124208"/>
    <d v="2016-12-30T18:56:48"/>
    <b v="0"/>
    <x v="248"/>
  </r>
  <r>
    <x v="0"/>
    <s v="US"/>
    <s v="USD"/>
    <n v="1467361251"/>
    <d v="2016-07-01T08:20:51"/>
    <n v="1464769251"/>
    <d v="2016-06-01T08:20:51"/>
    <b v="1"/>
    <x v="331"/>
  </r>
  <r>
    <x v="0"/>
    <s v="US"/>
    <s v="USD"/>
    <n v="1482962433"/>
    <d v="2016-12-28T22:00:33"/>
    <n v="1480370433"/>
    <d v="2016-11-28T22:00:33"/>
    <b v="0"/>
    <x v="238"/>
  </r>
  <r>
    <x v="0"/>
    <s v="US"/>
    <s v="USD"/>
    <n v="1443499140"/>
    <d v="2015-09-29T03:59:00"/>
    <n v="1441452184"/>
    <d v="2015-09-05T11:23:04"/>
    <b v="1"/>
    <x v="314"/>
  </r>
  <r>
    <x v="0"/>
    <s v="GB"/>
    <s v="GBP"/>
    <n v="1435752898"/>
    <d v="2015-07-01T12:14:58"/>
    <n v="1433160898"/>
    <d v="2015-06-01T12:14:58"/>
    <b v="1"/>
    <x v="1"/>
  </r>
  <r>
    <x v="0"/>
    <s v="GB"/>
    <s v="GBP"/>
    <n v="1445817540"/>
    <d v="2015-10-25T23:59:00"/>
    <n v="1443665293"/>
    <d v="2015-10-01T02:08:13"/>
    <b v="1"/>
    <x v="201"/>
  </r>
  <r>
    <x v="0"/>
    <s v="GB"/>
    <s v="GBP"/>
    <n v="1487286000"/>
    <d v="2017-02-16T23:00:00"/>
    <n v="1484843948"/>
    <d v="2017-01-19T16:39:08"/>
    <b v="0"/>
    <x v="69"/>
  </r>
  <r>
    <x v="0"/>
    <s v="US"/>
    <s v="USD"/>
    <n v="1413269940"/>
    <d v="2014-10-14T06:59:00"/>
    <n v="1410421670"/>
    <d v="2014-09-11T07:47:50"/>
    <b v="1"/>
    <x v="157"/>
  </r>
  <r>
    <x v="0"/>
    <s v="US"/>
    <s v="USD"/>
    <n v="1411150092"/>
    <d v="2014-09-19T18:08:12"/>
    <n v="1408558092"/>
    <d v="2014-08-20T18:08:12"/>
    <b v="1"/>
    <x v="275"/>
  </r>
  <r>
    <x v="0"/>
    <s v="US"/>
    <s v="USD"/>
    <n v="1444348800"/>
    <d v="2015-10-09T00:00:00"/>
    <n v="1442283562"/>
    <d v="2015-09-15T02:19:22"/>
    <b v="1"/>
    <x v="26"/>
  </r>
  <r>
    <x v="0"/>
    <s v="GB"/>
    <s v="GBP"/>
    <n v="1480613982"/>
    <d v="2016-12-01T17:39:42"/>
    <n v="1478018382"/>
    <d v="2016-11-01T16:39:42"/>
    <b v="0"/>
    <x v="50"/>
  </r>
  <r>
    <x v="0"/>
    <s v="US"/>
    <s v="USD"/>
    <n v="1434074400"/>
    <d v="2015-06-12T02:00:00"/>
    <n v="1431354258"/>
    <d v="2015-05-11T14:24:18"/>
    <b v="0"/>
    <x v="500"/>
  </r>
  <r>
    <x v="0"/>
    <s v="US"/>
    <s v="USD"/>
    <n v="1442030340"/>
    <d v="2015-09-12T03:59:00"/>
    <n v="1439551200"/>
    <d v="2015-08-14T11:20:00"/>
    <b v="1"/>
    <x v="189"/>
  </r>
  <r>
    <x v="0"/>
    <s v="GB"/>
    <s v="GBP"/>
    <n v="1436696712"/>
    <d v="2015-07-12T10:25:12"/>
    <n v="1434104712"/>
    <d v="2015-06-12T10:25:12"/>
    <b v="1"/>
    <x v="7"/>
  </r>
  <r>
    <x v="0"/>
    <s v="US"/>
    <s v="USD"/>
    <n v="1428178757"/>
    <d v="2015-04-04T20:19:17"/>
    <n v="1425590357"/>
    <d v="2015-03-05T21:19:17"/>
    <b v="1"/>
    <x v="452"/>
  </r>
  <r>
    <x v="0"/>
    <s v="US"/>
    <s v="USD"/>
    <n v="1434822914"/>
    <d v="2015-06-20T17:55:14"/>
    <n v="1432230914"/>
    <d v="2015-05-21T17:55:14"/>
    <b v="1"/>
    <x v="106"/>
  </r>
  <r>
    <x v="0"/>
    <s v="US"/>
    <s v="USD"/>
    <n v="1415213324"/>
    <d v="2014-11-05T18:48:44"/>
    <n v="1412617724"/>
    <d v="2014-10-06T17:48:44"/>
    <b v="1"/>
    <x v="496"/>
  </r>
  <r>
    <x v="0"/>
    <s v="US"/>
    <s v="USD"/>
    <n v="1434907966"/>
    <d v="2015-06-21T17:32:46"/>
    <n v="1432315966"/>
    <d v="2015-05-22T17:32:46"/>
    <b v="1"/>
    <x v="9"/>
  </r>
  <r>
    <x v="0"/>
    <s v="GB"/>
    <s v="GBP"/>
    <n v="1473247240"/>
    <d v="2016-09-07T11:20:40"/>
    <n v="1470655240"/>
    <d v="2016-08-08T11:20:40"/>
    <b v="1"/>
    <x v="133"/>
  </r>
  <r>
    <x v="0"/>
    <s v="US"/>
    <s v="USD"/>
    <n v="1473306300"/>
    <d v="2016-09-08T03:45:00"/>
    <n v="1471701028"/>
    <d v="2016-08-20T13:50:28"/>
    <b v="1"/>
    <x v="248"/>
  </r>
  <r>
    <x v="0"/>
    <s v="GB"/>
    <s v="GBP"/>
    <n v="1427331809"/>
    <d v="2015-03-26T01:03:29"/>
    <n v="1424743409"/>
    <d v="2015-02-24T02:03:29"/>
    <b v="1"/>
    <x v="153"/>
  </r>
  <r>
    <x v="0"/>
    <s v="GB"/>
    <s v="GBP"/>
    <n v="1412706375"/>
    <d v="2014-10-07T18:26:15"/>
    <n v="1410114375"/>
    <d v="2014-09-07T18:26:15"/>
    <b v="1"/>
    <x v="59"/>
  </r>
  <r>
    <x v="0"/>
    <s v="US"/>
    <s v="USD"/>
    <n v="1433995140"/>
    <d v="2015-06-11T03:59:00"/>
    <n v="1432129577"/>
    <d v="2015-05-20T13:46:17"/>
    <b v="1"/>
    <x v="282"/>
  </r>
  <r>
    <x v="0"/>
    <s v="GB"/>
    <s v="GBP"/>
    <n v="1487769952"/>
    <d v="2017-02-22T13:25:52"/>
    <n v="1485177952"/>
    <d v="2017-01-23T13:25:52"/>
    <b v="0"/>
    <x v="14"/>
  </r>
  <r>
    <x v="0"/>
    <s v="US"/>
    <s v="USD"/>
    <n v="1420751861"/>
    <d v="2015-01-08T21:17:41"/>
    <n v="1418159861"/>
    <d v="2014-12-09T21:17:41"/>
    <b v="1"/>
    <x v="11"/>
  </r>
  <r>
    <x v="0"/>
    <s v="US"/>
    <s v="USD"/>
    <n v="1475294340"/>
    <d v="2016-10-01T03:59:00"/>
    <n v="1472753745"/>
    <d v="2016-09-01T18:15:45"/>
    <b v="1"/>
    <x v="174"/>
  </r>
  <r>
    <x v="0"/>
    <s v="US"/>
    <s v="USD"/>
    <n v="1448903318"/>
    <d v="2015-11-30T17:08:38"/>
    <n v="1445875718"/>
    <d v="2015-10-26T16:08:38"/>
    <b v="1"/>
    <x v="196"/>
  </r>
  <r>
    <x v="0"/>
    <s v="US"/>
    <s v="USD"/>
    <n v="1437067476"/>
    <d v="2015-07-16T17:24:36"/>
    <n v="1434475476"/>
    <d v="2015-06-16T17:24:36"/>
    <b v="1"/>
    <x v="72"/>
  </r>
  <r>
    <x v="0"/>
    <s v="US"/>
    <s v="USD"/>
    <n v="1419220800"/>
    <d v="2014-12-22T04:00:00"/>
    <n v="1416555262"/>
    <d v="2014-11-21T07:34:22"/>
    <b v="1"/>
    <x v="179"/>
  </r>
  <r>
    <x v="0"/>
    <s v="US"/>
    <s v="USD"/>
    <n v="1446238800"/>
    <d v="2015-10-30T21:00:00"/>
    <n v="1444220588"/>
    <d v="2015-10-07T12:23:08"/>
    <b v="1"/>
    <x v="32"/>
  </r>
  <r>
    <x v="0"/>
    <s v="US"/>
    <s v="USD"/>
    <n v="1422482400"/>
    <d v="2015-01-28T22:00:00"/>
    <n v="1421089938"/>
    <d v="2015-01-12T19:12:18"/>
    <b v="1"/>
    <x v="72"/>
  </r>
  <r>
    <x v="0"/>
    <s v="IE"/>
    <s v="EUR"/>
    <n v="1449162000"/>
    <d v="2015-12-03T17:00:00"/>
    <n v="1446570315"/>
    <d v="2015-11-03T17:05:15"/>
    <b v="1"/>
    <x v="287"/>
  </r>
  <r>
    <x v="0"/>
    <s v="US"/>
    <s v="USD"/>
    <n v="1434142800"/>
    <d v="2015-06-12T21:00:00"/>
    <n v="1431435122"/>
    <d v="2015-05-12T12:52:02"/>
    <b v="1"/>
    <x v="430"/>
  </r>
  <r>
    <x v="0"/>
    <s v="US"/>
    <s v="USD"/>
    <n v="1437156660"/>
    <d v="2015-07-17T18:11:00"/>
    <n v="1434564660"/>
    <d v="2015-06-17T18:11:00"/>
    <b v="1"/>
    <x v="449"/>
  </r>
  <r>
    <x v="0"/>
    <s v="US"/>
    <s v="USD"/>
    <n v="1472074928"/>
    <d v="2016-08-24T21:42:08"/>
    <n v="1470692528"/>
    <d v="2016-08-08T21:42:08"/>
    <b v="1"/>
    <x v="288"/>
  </r>
  <r>
    <x v="0"/>
    <s v="GB"/>
    <s v="GBP"/>
    <n v="1434452400"/>
    <d v="2015-06-16T11:00:00"/>
    <n v="1431509397"/>
    <d v="2015-05-13T09:29:57"/>
    <b v="1"/>
    <x v="16"/>
  </r>
  <r>
    <x v="0"/>
    <s v="GB"/>
    <s v="GBP"/>
    <n v="1436705265"/>
    <d v="2015-07-12T12:47:45"/>
    <n v="1434113265"/>
    <d v="2015-06-12T12:47:45"/>
    <b v="1"/>
    <x v="209"/>
  </r>
  <r>
    <x v="0"/>
    <s v="GB"/>
    <s v="GBP"/>
    <n v="1414927775"/>
    <d v="2014-11-02T11:29:35"/>
    <n v="1412332175"/>
    <d v="2014-10-03T10:29:35"/>
    <b v="1"/>
    <x v="13"/>
  </r>
  <r>
    <x v="0"/>
    <s v="US"/>
    <s v="USD"/>
    <n v="1446814809"/>
    <d v="2015-11-06T13:00:09"/>
    <n v="1444219209"/>
    <d v="2015-10-07T12:00:09"/>
    <b v="1"/>
    <x v="108"/>
  </r>
  <r>
    <x v="0"/>
    <s v="US"/>
    <s v="USD"/>
    <n v="1473879600"/>
    <d v="2016-09-14T19:00:00"/>
    <n v="1472498042"/>
    <d v="2016-08-29T19:14:02"/>
    <b v="1"/>
    <x v="64"/>
  </r>
  <r>
    <x v="0"/>
    <s v="US"/>
    <s v="USD"/>
    <n v="1458075600"/>
    <d v="2016-03-15T21:00:00"/>
    <n v="1454259272"/>
    <d v="2016-01-31T16:54:32"/>
    <b v="1"/>
    <x v="172"/>
  </r>
  <r>
    <x v="0"/>
    <s v="US"/>
    <s v="USD"/>
    <n v="1423456200"/>
    <d v="2015-02-09T04:30:00"/>
    <n v="1421183271"/>
    <d v="2015-01-13T21:07:51"/>
    <b v="1"/>
    <x v="8"/>
  </r>
  <r>
    <x v="0"/>
    <s v="CA"/>
    <s v="CAD"/>
    <n v="1459483140"/>
    <d v="2016-04-01T03:59:00"/>
    <n v="1456526879"/>
    <d v="2016-02-26T22:47:59"/>
    <b v="1"/>
    <x v="61"/>
  </r>
  <r>
    <x v="0"/>
    <s v="GB"/>
    <s v="GBP"/>
    <n v="1416331406"/>
    <d v="2014-11-18T17:23:26"/>
    <n v="1413735806"/>
    <d v="2014-10-19T16:23:26"/>
    <b v="1"/>
    <x v="61"/>
  </r>
  <r>
    <x v="0"/>
    <s v="GB"/>
    <s v="GBP"/>
    <n v="1433017303"/>
    <d v="2015-05-30T20:21:43"/>
    <n v="1430425303"/>
    <d v="2015-04-30T20:21:43"/>
    <b v="1"/>
    <x v="69"/>
  </r>
  <r>
    <x v="0"/>
    <s v="US"/>
    <s v="USD"/>
    <n v="1459474059"/>
    <d v="2016-04-01T01:27:39"/>
    <n v="1456885659"/>
    <d v="2016-03-02T02:27:39"/>
    <b v="0"/>
    <x v="287"/>
  </r>
  <r>
    <x v="0"/>
    <s v="US"/>
    <s v="USD"/>
    <n v="1433134800"/>
    <d v="2015-06-01T05:00:00"/>
    <n v="1430158198"/>
    <d v="2015-04-27T18:09:58"/>
    <b v="0"/>
    <x v="209"/>
  </r>
  <r>
    <x v="0"/>
    <s v="US"/>
    <s v="USD"/>
    <n v="1441153705"/>
    <d v="2015-09-02T00:28:25"/>
    <n v="1438561705"/>
    <d v="2015-08-03T00:28:25"/>
    <b v="0"/>
    <x v="5"/>
  </r>
  <r>
    <x v="0"/>
    <s v="US"/>
    <s v="USD"/>
    <n v="1461904788"/>
    <d v="2016-04-29T04:39:48"/>
    <n v="1458103188"/>
    <d v="2016-03-16T04:39:48"/>
    <b v="0"/>
    <x v="186"/>
  </r>
  <r>
    <x v="0"/>
    <s v="GB"/>
    <s v="GBP"/>
    <n v="1455138000"/>
    <d v="2016-02-10T21:00:00"/>
    <n v="1452448298"/>
    <d v="2016-01-10T17:51:38"/>
    <b v="0"/>
    <x v="5"/>
  </r>
  <r>
    <x v="0"/>
    <s v="US"/>
    <s v="USD"/>
    <n v="1454047140"/>
    <d v="2016-01-29T05:59:00"/>
    <n v="1452546853"/>
    <d v="2016-01-11T21:14:13"/>
    <b v="0"/>
    <x v="41"/>
  </r>
  <r>
    <x v="0"/>
    <s v="US"/>
    <s v="USD"/>
    <n v="1488258000"/>
    <d v="2017-02-28T05:00:00"/>
    <n v="1485556626"/>
    <d v="2017-01-27T22:37:06"/>
    <b v="0"/>
    <x v="75"/>
  </r>
  <r>
    <x v="0"/>
    <s v="US"/>
    <s v="USD"/>
    <n v="1471291782"/>
    <d v="2016-08-15T20:09:42"/>
    <n v="1468699782"/>
    <d v="2016-07-16T20:09:42"/>
    <b v="0"/>
    <x v="259"/>
  </r>
  <r>
    <x v="0"/>
    <s v="CA"/>
    <s v="CAD"/>
    <n v="1448733628"/>
    <d v="2015-11-28T18:00:28"/>
    <n v="1446573628"/>
    <d v="2015-11-03T18:00:28"/>
    <b v="0"/>
    <x v="69"/>
  </r>
  <r>
    <x v="0"/>
    <s v="GB"/>
    <s v="GBP"/>
    <n v="1466463600"/>
    <d v="2016-06-20T23:00:00"/>
    <n v="1463337315"/>
    <d v="2016-05-15T18:35:15"/>
    <b v="0"/>
    <x v="447"/>
  </r>
  <r>
    <x v="0"/>
    <s v="GB"/>
    <s v="GBP"/>
    <n v="1487580602"/>
    <d v="2017-02-20T08:50:02"/>
    <n v="1485161402"/>
    <d v="2017-01-23T08:50:02"/>
    <b v="0"/>
    <x v="20"/>
  </r>
  <r>
    <x v="0"/>
    <s v="GB"/>
    <s v="GBP"/>
    <n v="1489234891"/>
    <d v="2017-03-11T12:21:31"/>
    <n v="1486642891"/>
    <d v="2017-02-09T12:21:31"/>
    <b v="0"/>
    <x v="250"/>
  </r>
  <r>
    <x v="0"/>
    <s v="US"/>
    <s v="USD"/>
    <n v="1442462340"/>
    <d v="2015-09-17T03:59:00"/>
    <n v="1439743900"/>
    <d v="2015-08-16T16:51:40"/>
    <b v="0"/>
    <x v="25"/>
  </r>
  <r>
    <x v="0"/>
    <s v="GB"/>
    <s v="GBP"/>
    <n v="1449257348"/>
    <d v="2015-12-04T19:29:08"/>
    <n v="1444069748"/>
    <d v="2015-10-05T18:29:08"/>
    <b v="0"/>
    <x v="41"/>
  </r>
  <r>
    <x v="0"/>
    <s v="NZ"/>
    <s v="NZD"/>
    <n v="1488622352"/>
    <d v="2017-03-04T10:12:32"/>
    <n v="1486030352"/>
    <d v="2017-02-02T10:12:32"/>
    <b v="0"/>
    <x v="110"/>
  </r>
  <r>
    <x v="0"/>
    <s v="GB"/>
    <s v="GBP"/>
    <n v="1434459554"/>
    <d v="2015-06-16T12:59:14"/>
    <n v="1431867554"/>
    <d v="2015-05-17T12:59:14"/>
    <b v="0"/>
    <x v="54"/>
  </r>
  <r>
    <x v="0"/>
    <s v="GB"/>
    <s v="GBP"/>
    <n v="1474886229"/>
    <d v="2016-09-26T10:37:09"/>
    <n v="1472294229"/>
    <d v="2016-08-27T10:37:09"/>
    <b v="0"/>
    <x v="74"/>
  </r>
  <r>
    <x v="0"/>
    <s v="GB"/>
    <s v="GBP"/>
    <n v="1448229600"/>
    <d v="2015-11-22T22:00:00"/>
    <n v="1446401372"/>
    <d v="2015-11-01T18:09:32"/>
    <b v="0"/>
    <x v="5"/>
  </r>
  <r>
    <x v="0"/>
    <s v="GB"/>
    <s v="GBP"/>
    <n v="1438037940"/>
    <d v="2015-07-27T22:59:00"/>
    <n v="1436380256"/>
    <d v="2015-07-08T18:30:56"/>
    <b v="0"/>
    <x v="34"/>
  </r>
  <r>
    <x v="0"/>
    <s v="US"/>
    <s v="USD"/>
    <n v="1442102400"/>
    <d v="2015-09-13T00:00:00"/>
    <n v="1440370768"/>
    <d v="2015-08-23T22:59:28"/>
    <b v="0"/>
    <x v="250"/>
  </r>
  <r>
    <x v="0"/>
    <s v="US"/>
    <s v="USD"/>
    <n v="1444860063"/>
    <d v="2015-10-14T22:01:03"/>
    <n v="1442268063"/>
    <d v="2015-09-14T22:01:03"/>
    <b v="0"/>
    <x v="287"/>
  </r>
  <r>
    <x v="0"/>
    <s v="US"/>
    <s v="USD"/>
    <n v="1430329862"/>
    <d v="2015-04-29T17:51:02"/>
    <n v="1428515462"/>
    <d v="2015-04-08T17:51:02"/>
    <b v="0"/>
    <x v="106"/>
  </r>
  <r>
    <x v="0"/>
    <s v="US"/>
    <s v="USD"/>
    <n v="1470034740"/>
    <d v="2016-08-01T06:59:00"/>
    <n v="1466185176"/>
    <d v="2016-06-17T17:39:36"/>
    <b v="0"/>
    <x v="16"/>
  </r>
  <r>
    <x v="0"/>
    <s v="ES"/>
    <s v="EUR"/>
    <n v="1481099176"/>
    <d v="2016-12-07T08:26:16"/>
    <n v="1478507176"/>
    <d v="2016-11-07T08:26:16"/>
    <b v="0"/>
    <x v="133"/>
  </r>
  <r>
    <x v="0"/>
    <s v="US"/>
    <s v="USD"/>
    <n v="1427553484"/>
    <d v="2015-03-28T14:38:04"/>
    <n v="1424533084"/>
    <d v="2015-02-21T15:38:04"/>
    <b v="0"/>
    <x v="2"/>
  </r>
  <r>
    <x v="0"/>
    <s v="US"/>
    <s v="USD"/>
    <n v="1482418752"/>
    <d v="2016-12-22T14:59:12"/>
    <n v="1479826752"/>
    <d v="2016-11-22T14:59:12"/>
    <b v="0"/>
    <x v="489"/>
  </r>
  <r>
    <x v="0"/>
    <s v="US"/>
    <s v="USD"/>
    <n v="1438374748"/>
    <d v="2015-07-31T20:32:28"/>
    <n v="1435782748"/>
    <d v="2015-07-01T20:32:28"/>
    <b v="0"/>
    <x v="9"/>
  </r>
  <r>
    <x v="0"/>
    <s v="US"/>
    <s v="USD"/>
    <n v="1465527600"/>
    <d v="2016-06-10T03:00:00"/>
    <n v="1462252542"/>
    <d v="2016-05-03T05:15:42"/>
    <b v="0"/>
    <x v="241"/>
  </r>
  <r>
    <x v="0"/>
    <s v="US"/>
    <s v="USD"/>
    <n v="1463275339"/>
    <d v="2016-05-15T01:22:19"/>
    <n v="1460683339"/>
    <d v="2016-04-15T01:22:19"/>
    <b v="0"/>
    <x v="9"/>
  </r>
  <r>
    <x v="0"/>
    <s v="US"/>
    <s v="USD"/>
    <n v="1460581365"/>
    <d v="2016-04-13T21:02:45"/>
    <n v="1458766965"/>
    <d v="2016-03-23T21:02:45"/>
    <b v="0"/>
    <x v="7"/>
  </r>
  <r>
    <x v="0"/>
    <s v="GB"/>
    <s v="GBP"/>
    <n v="1476632178"/>
    <d v="2016-10-16T15:36:18"/>
    <n v="1473953778"/>
    <d v="2016-09-15T15:36:18"/>
    <b v="0"/>
    <x v="162"/>
  </r>
  <r>
    <x v="0"/>
    <s v="US"/>
    <s v="USD"/>
    <n v="1444169825"/>
    <d v="2015-10-06T22:17:05"/>
    <n v="1441577825"/>
    <d v="2015-09-06T22:17:05"/>
    <b v="0"/>
    <x v="162"/>
  </r>
  <r>
    <x v="0"/>
    <s v="US"/>
    <s v="USD"/>
    <n v="1445065210"/>
    <d v="2015-10-17T07:00:10"/>
    <n v="1442473210"/>
    <d v="2015-09-17T07:00:10"/>
    <b v="0"/>
    <x v="43"/>
  </r>
  <r>
    <x v="0"/>
    <s v="US"/>
    <s v="USD"/>
    <n v="1478901600"/>
    <d v="2016-11-11T22:00:00"/>
    <n v="1477077946"/>
    <d v="2016-10-21T19:25:46"/>
    <b v="0"/>
    <x v="14"/>
  </r>
  <r>
    <x v="0"/>
    <s v="US"/>
    <s v="USD"/>
    <n v="1453856400"/>
    <d v="2016-01-27T01:00:00"/>
    <n v="1452664317"/>
    <d v="2016-01-13T05:51:57"/>
    <b v="0"/>
    <x v="60"/>
  </r>
  <r>
    <x v="0"/>
    <s v="GB"/>
    <s v="GBP"/>
    <n v="1431115500"/>
    <d v="2015-05-08T20:05:00"/>
    <n v="1428733511"/>
    <d v="2015-04-11T06:25:11"/>
    <b v="0"/>
    <x v="6"/>
  </r>
  <r>
    <x v="0"/>
    <s v="GB"/>
    <s v="GBP"/>
    <n v="1462519041"/>
    <d v="2016-05-06T07:17:21"/>
    <n v="1459927041"/>
    <d v="2016-04-06T07:17:21"/>
    <b v="0"/>
    <x v="30"/>
  </r>
  <r>
    <x v="0"/>
    <s v="US"/>
    <s v="USD"/>
    <n v="1407506040"/>
    <d v="2014-08-08T13:54:00"/>
    <n v="1404680075"/>
    <d v="2014-07-06T20:54:35"/>
    <b v="0"/>
    <x v="207"/>
  </r>
  <r>
    <x v="0"/>
    <s v="US"/>
    <s v="USD"/>
    <n v="1465347424"/>
    <d v="2016-06-08T00:57:04"/>
    <n v="1462755424"/>
    <d v="2016-05-09T00:57:04"/>
    <b v="0"/>
    <x v="59"/>
  </r>
  <r>
    <x v="0"/>
    <s v="CA"/>
    <s v="CAD"/>
    <n v="1460341800"/>
    <d v="2016-04-11T02:30:00"/>
    <n v="1456902893"/>
    <d v="2016-03-02T07:14:53"/>
    <b v="0"/>
    <x v="58"/>
  </r>
  <r>
    <x v="0"/>
    <s v="GB"/>
    <s v="GBP"/>
    <n v="1422712986"/>
    <d v="2015-01-31T14:03:06"/>
    <n v="1418824986"/>
    <d v="2014-12-17T14:03:06"/>
    <b v="0"/>
    <x v="38"/>
  </r>
  <r>
    <x v="0"/>
    <s v="US"/>
    <s v="USD"/>
    <n v="1466557557"/>
    <d v="2016-06-22T01:05:57"/>
    <n v="1463965557"/>
    <d v="2016-05-23T01:05:57"/>
    <b v="0"/>
    <x v="44"/>
  </r>
  <r>
    <x v="0"/>
    <s v="US"/>
    <s v="USD"/>
    <n v="1413431940"/>
    <d v="2014-10-16T03:59:00"/>
    <n v="1412216665"/>
    <d v="2014-10-02T02:24:25"/>
    <b v="0"/>
    <x v="41"/>
  </r>
  <r>
    <x v="0"/>
    <s v="US"/>
    <s v="USD"/>
    <n v="1466567700"/>
    <d v="2016-06-22T03:55:00"/>
    <n v="1464653696"/>
    <d v="2016-05-31T00:14:56"/>
    <b v="0"/>
    <x v="23"/>
  </r>
  <r>
    <x v="0"/>
    <s v="GB"/>
    <s v="GBP"/>
    <n v="1474793208"/>
    <d v="2016-09-25T08:46:48"/>
    <n v="1472201208"/>
    <d v="2016-08-26T08:46:48"/>
    <b v="0"/>
    <x v="72"/>
  </r>
  <r>
    <x v="0"/>
    <s v="IE"/>
    <s v="EUR"/>
    <n v="1465135190"/>
    <d v="2016-06-05T13:59:50"/>
    <n v="1463925590"/>
    <d v="2016-05-22T13:59:50"/>
    <b v="0"/>
    <x v="73"/>
  </r>
  <r>
    <x v="0"/>
    <s v="GB"/>
    <s v="GBP"/>
    <n v="1428256277"/>
    <d v="2015-04-05T17:51:17"/>
    <n v="1425235877"/>
    <d v="2015-03-01T18:51:17"/>
    <b v="0"/>
    <x v="41"/>
  </r>
  <r>
    <x v="0"/>
    <s v="US"/>
    <s v="USD"/>
    <n v="1425830905"/>
    <d v="2015-03-08T16:08:25"/>
    <n v="1423242505"/>
    <d v="2015-02-06T17:08:25"/>
    <b v="0"/>
    <x v="7"/>
  </r>
  <r>
    <x v="0"/>
    <s v="GB"/>
    <s v="GBP"/>
    <n v="1462697966"/>
    <d v="2016-05-08T08:59:26"/>
    <n v="1460105966"/>
    <d v="2016-04-08T08:59:26"/>
    <b v="0"/>
    <x v="51"/>
  </r>
  <r>
    <x v="0"/>
    <s v="US"/>
    <s v="USD"/>
    <n v="1404522000"/>
    <d v="2014-07-05T01:00:00"/>
    <n v="1404308883"/>
    <d v="2014-07-02T13:48:03"/>
    <b v="0"/>
    <x v="82"/>
  </r>
  <r>
    <x v="0"/>
    <s v="GB"/>
    <s v="GBP"/>
    <n v="1406502000"/>
    <d v="2014-07-27T23:00:00"/>
    <n v="1405583108"/>
    <d v="2014-07-17T07:45:08"/>
    <b v="0"/>
    <x v="55"/>
  </r>
  <r>
    <x v="0"/>
    <s v="GB"/>
    <s v="GBP"/>
    <n v="1427919468"/>
    <d v="2015-04-01T20:17:48"/>
    <n v="1425331068"/>
    <d v="2015-03-02T21:17:48"/>
    <b v="0"/>
    <x v="50"/>
  </r>
  <r>
    <x v="0"/>
    <s v="US"/>
    <s v="USD"/>
    <n v="1444149886"/>
    <d v="2015-10-06T16:44:46"/>
    <n v="1441125886"/>
    <d v="2015-09-01T16:44:46"/>
    <b v="0"/>
    <x v="71"/>
  </r>
  <r>
    <x v="0"/>
    <s v="US"/>
    <s v="USD"/>
    <n v="1405802330"/>
    <d v="2014-07-19T20:38:50"/>
    <n v="1403210330"/>
    <d v="2014-06-19T20:38:50"/>
    <b v="0"/>
    <x v="183"/>
  </r>
  <r>
    <x v="0"/>
    <s v="US"/>
    <s v="USD"/>
    <n v="1434384880"/>
    <d v="2015-06-15T16:14:40"/>
    <n v="1432484080"/>
    <d v="2015-05-24T16:14:40"/>
    <b v="0"/>
    <x v="112"/>
  </r>
  <r>
    <x v="0"/>
    <s v="US"/>
    <s v="USD"/>
    <n v="1438259422"/>
    <d v="2015-07-30T12:30:22"/>
    <n v="1435667422"/>
    <d v="2015-06-30T12:30:22"/>
    <b v="0"/>
    <x v="67"/>
  </r>
  <r>
    <x v="0"/>
    <s v="GB"/>
    <s v="GBP"/>
    <n v="1407106800"/>
    <d v="2014-08-03T23:00:00"/>
    <n v="1404749446"/>
    <d v="2014-07-07T16:10:46"/>
    <b v="0"/>
    <x v="287"/>
  </r>
  <r>
    <x v="0"/>
    <s v="GB"/>
    <s v="GBP"/>
    <n v="1459845246"/>
    <d v="2016-04-05T08:34:06"/>
    <n v="1457429646"/>
    <d v="2016-03-08T09:34:06"/>
    <b v="0"/>
    <x v="82"/>
  </r>
  <r>
    <x v="0"/>
    <s v="GB"/>
    <s v="GBP"/>
    <n v="1412974800"/>
    <d v="2014-10-10T21:00:00"/>
    <n v="1411109167"/>
    <d v="2014-09-19T06:46:07"/>
    <b v="0"/>
    <x v="69"/>
  </r>
  <r>
    <x v="0"/>
    <s v="US"/>
    <s v="USD"/>
    <n v="1487944080"/>
    <d v="2017-02-24T13:48:00"/>
    <n v="1486129680"/>
    <d v="2017-02-03T13:48:00"/>
    <b v="0"/>
    <x v="300"/>
  </r>
  <r>
    <x v="0"/>
    <s v="US"/>
    <s v="USD"/>
    <n v="1469721518"/>
    <d v="2016-07-28T15:58:38"/>
    <n v="1467129518"/>
    <d v="2016-06-28T15:58:38"/>
    <b v="0"/>
    <x v="5"/>
  </r>
  <r>
    <x v="0"/>
    <s v="US"/>
    <s v="USD"/>
    <n v="1481066554"/>
    <d v="2016-12-06T23:22:34"/>
    <n v="1478906554"/>
    <d v="2016-11-11T23:22:34"/>
    <b v="0"/>
    <x v="44"/>
  </r>
  <r>
    <x v="0"/>
    <s v="GB"/>
    <s v="GBP"/>
    <n v="1465750800"/>
    <d v="2016-06-12T17:00:00"/>
    <n v="1463771421"/>
    <d v="2016-05-20T19:10:21"/>
    <b v="0"/>
    <x v="33"/>
  </r>
  <r>
    <x v="0"/>
    <s v="US"/>
    <s v="USD"/>
    <n v="1427864340"/>
    <d v="2015-04-01T04:59:00"/>
    <n v="1425020810"/>
    <d v="2015-02-27T07:06:50"/>
    <b v="0"/>
    <x v="76"/>
  </r>
  <r>
    <x v="0"/>
    <s v="GB"/>
    <s v="GBP"/>
    <n v="1460553480"/>
    <d v="2016-04-13T13:18:00"/>
    <n v="1458770384"/>
    <d v="2016-03-23T21:59:44"/>
    <b v="0"/>
    <x v="23"/>
  </r>
  <r>
    <x v="0"/>
    <s v="US"/>
    <s v="USD"/>
    <n v="1409374093"/>
    <d v="2014-08-30T04:48:13"/>
    <n v="1406782093"/>
    <d v="2014-07-31T04:48:13"/>
    <b v="0"/>
    <x v="244"/>
  </r>
  <r>
    <x v="0"/>
    <s v="US"/>
    <s v="USD"/>
    <n v="1429317420"/>
    <d v="2015-04-18T00:37:00"/>
    <n v="1424226768"/>
    <d v="2015-02-18T02:32:48"/>
    <b v="0"/>
    <x v="62"/>
  </r>
  <r>
    <x v="0"/>
    <s v="US"/>
    <s v="USD"/>
    <n v="1424910910"/>
    <d v="2015-02-26T00:35:10"/>
    <n v="1424306110"/>
    <d v="2015-02-19T00:35:10"/>
    <b v="0"/>
    <x v="59"/>
  </r>
  <r>
    <x v="0"/>
    <s v="GB"/>
    <s v="GBP"/>
    <n v="1462741200"/>
    <d v="2016-05-08T21:00:00"/>
    <n v="1461503654"/>
    <d v="2016-04-24T13:14:14"/>
    <b v="0"/>
    <x v="19"/>
  </r>
  <r>
    <x v="0"/>
    <s v="US"/>
    <s v="USD"/>
    <n v="1461988740"/>
    <d v="2016-04-30T03:59:00"/>
    <n v="1459949080"/>
    <d v="2016-04-06T13:24:40"/>
    <b v="0"/>
    <x v="1"/>
  </r>
  <r>
    <x v="0"/>
    <s v="US"/>
    <s v="USD"/>
    <n v="1465837200"/>
    <d v="2016-06-13T17:00:00"/>
    <n v="1463971172"/>
    <d v="2016-05-23T02:39:32"/>
    <b v="0"/>
    <x v="25"/>
  </r>
  <r>
    <x v="0"/>
    <s v="LU"/>
    <s v="EUR"/>
    <n v="1448838000"/>
    <d v="2015-11-29T23:00:00"/>
    <n v="1445791811"/>
    <d v="2015-10-25T16:50:11"/>
    <b v="0"/>
    <x v="13"/>
  </r>
  <r>
    <x v="0"/>
    <s v="GB"/>
    <s v="GBP"/>
    <n v="1406113200"/>
    <d v="2014-07-23T11:00:00"/>
    <n v="1402910965"/>
    <d v="2014-06-16T09:29:25"/>
    <b v="0"/>
    <x v="241"/>
  </r>
  <r>
    <x v="0"/>
    <s v="GB"/>
    <s v="GBP"/>
    <n v="1467414000"/>
    <d v="2016-07-01T23:00:00"/>
    <n v="1462492178"/>
    <d v="2016-05-05T23:49:38"/>
    <b v="0"/>
    <x v="16"/>
  </r>
  <r>
    <x v="0"/>
    <s v="GB"/>
    <s v="GBP"/>
    <n v="1462230000"/>
    <d v="2016-05-02T23:00:00"/>
    <n v="1461061350"/>
    <d v="2016-04-19T10:22:30"/>
    <b v="0"/>
    <x v="34"/>
  </r>
  <r>
    <x v="0"/>
    <s v="US"/>
    <s v="USD"/>
    <n v="1446091260"/>
    <d v="2015-10-29T04:01:00"/>
    <n v="1443029206"/>
    <d v="2015-09-23T17:26:46"/>
    <b v="0"/>
    <x v="165"/>
  </r>
  <r>
    <x v="0"/>
    <s v="GB"/>
    <s v="GBP"/>
    <n v="1462879020"/>
    <d v="2016-05-10T11:17:00"/>
    <n v="1461941527"/>
    <d v="2016-04-29T14:52:07"/>
    <b v="0"/>
    <x v="41"/>
  </r>
  <r>
    <x v="0"/>
    <s v="GB"/>
    <s v="GBP"/>
    <n v="1468611272"/>
    <d v="2016-07-15T19:34:32"/>
    <n v="1466019272"/>
    <d v="2016-06-15T19:34:32"/>
    <b v="0"/>
    <x v="74"/>
  </r>
  <r>
    <x v="0"/>
    <s v="GB"/>
    <s v="GBP"/>
    <n v="1406887310"/>
    <d v="2014-08-01T10:01:50"/>
    <n v="1404295310"/>
    <d v="2014-07-02T10:01:50"/>
    <b v="0"/>
    <x v="64"/>
  </r>
  <r>
    <x v="0"/>
    <s v="US"/>
    <s v="USD"/>
    <n v="1416385679"/>
    <d v="2014-11-19T08:27:59"/>
    <n v="1413790079"/>
    <d v="2014-10-20T07:27:59"/>
    <b v="0"/>
    <x v="372"/>
  </r>
  <r>
    <x v="0"/>
    <s v="US"/>
    <s v="USD"/>
    <n v="1487985734"/>
    <d v="2017-02-25T01:22:14"/>
    <n v="1484097734"/>
    <d v="2017-01-11T01:22:14"/>
    <b v="0"/>
    <x v="23"/>
  </r>
  <r>
    <x v="0"/>
    <s v="SG"/>
    <s v="SGD"/>
    <n v="1481731140"/>
    <d v="2016-12-14T15:59:00"/>
    <n v="1479866343"/>
    <d v="2016-11-23T01:59:03"/>
    <b v="0"/>
    <x v="250"/>
  </r>
  <r>
    <x v="0"/>
    <s v="US"/>
    <s v="USD"/>
    <n v="1409587140"/>
    <d v="2014-09-01T15:59:00"/>
    <n v="1408062990"/>
    <d v="2014-08-15T00:36:30"/>
    <b v="0"/>
    <x v="32"/>
  </r>
  <r>
    <x v="0"/>
    <s v="US"/>
    <s v="USD"/>
    <n v="1425704100"/>
    <d v="2015-03-07T04:55:00"/>
    <n v="1424484717"/>
    <d v="2015-02-21T02:11:57"/>
    <b v="0"/>
    <x v="9"/>
  </r>
  <r>
    <x v="0"/>
    <s v="US"/>
    <s v="USD"/>
    <n v="1408464000"/>
    <d v="2014-08-19T16:00:00"/>
    <n v="1406831445"/>
    <d v="2014-07-31T18:30:45"/>
    <b v="0"/>
    <x v="55"/>
  </r>
  <r>
    <x v="0"/>
    <s v="GB"/>
    <s v="GBP"/>
    <n v="1458075600"/>
    <d v="2016-03-15T21:00:00"/>
    <n v="1456183649"/>
    <d v="2016-02-22T23:27:29"/>
    <b v="0"/>
    <x v="250"/>
  </r>
  <r>
    <x v="0"/>
    <s v="US"/>
    <s v="USD"/>
    <n v="1449973592"/>
    <d v="2015-12-13T02:26:32"/>
    <n v="1447381592"/>
    <d v="2015-11-13T02:26:32"/>
    <b v="0"/>
    <x v="83"/>
  </r>
  <r>
    <x v="0"/>
    <s v="US"/>
    <s v="USD"/>
    <n v="1431481037"/>
    <d v="2015-05-13T01:37:17"/>
    <n v="1428889037"/>
    <d v="2015-04-13T01:37:17"/>
    <b v="0"/>
    <x v="59"/>
  </r>
  <r>
    <x v="0"/>
    <s v="GB"/>
    <s v="GBP"/>
    <n v="1438467894"/>
    <d v="2015-08-01T22:24:54"/>
    <n v="1436307894"/>
    <d v="2015-07-07T22:24:54"/>
    <b v="0"/>
    <x v="209"/>
  </r>
  <r>
    <x v="0"/>
    <s v="US"/>
    <s v="USD"/>
    <n v="1420088400"/>
    <d v="2015-01-01T05:00:00"/>
    <n v="1416977259"/>
    <d v="2014-11-26T04:47:39"/>
    <b v="0"/>
    <x v="23"/>
  </r>
  <r>
    <x v="0"/>
    <s v="IE"/>
    <s v="EUR"/>
    <n v="1484441980"/>
    <d v="2017-01-15T00:59:40"/>
    <n v="1479257980"/>
    <d v="2016-11-16T00:59:40"/>
    <b v="0"/>
    <x v="241"/>
  </r>
  <r>
    <x v="0"/>
    <s v="US"/>
    <s v="USD"/>
    <n v="1481961600"/>
    <d v="2016-12-17T08:00:00"/>
    <n v="1479283285"/>
    <d v="2016-11-16T08:01:25"/>
    <b v="0"/>
    <x v="55"/>
  </r>
  <r>
    <x v="0"/>
    <s v="US"/>
    <s v="USD"/>
    <n v="1449089965"/>
    <d v="2015-12-02T20:59:25"/>
    <n v="1446670765"/>
    <d v="2015-11-04T20:59:25"/>
    <b v="0"/>
    <x v="82"/>
  </r>
  <r>
    <x v="0"/>
    <s v="US"/>
    <s v="USD"/>
    <n v="1408942740"/>
    <d v="2014-08-25T04:59:00"/>
    <n v="1407157756"/>
    <d v="2014-08-04T13:09:16"/>
    <b v="0"/>
    <x v="74"/>
  </r>
  <r>
    <x v="0"/>
    <s v="GB"/>
    <s v="GBP"/>
    <n v="1437235200"/>
    <d v="2015-07-18T16:00:00"/>
    <n v="1435177840"/>
    <d v="2015-06-24T20:30:40"/>
    <b v="0"/>
    <x v="209"/>
  </r>
  <r>
    <x v="0"/>
    <s v="CA"/>
    <s v="CAD"/>
    <n v="1446053616"/>
    <d v="2015-10-28T17:33:36"/>
    <n v="1443461616"/>
    <d v="2015-09-28T17:33:36"/>
    <b v="0"/>
    <x v="47"/>
  </r>
  <r>
    <x v="0"/>
    <s v="GB"/>
    <s v="GBP"/>
    <n v="1400423973"/>
    <d v="2014-05-18T14:39:33"/>
    <n v="1399387173"/>
    <d v="2014-05-06T14:39:33"/>
    <b v="0"/>
    <x v="57"/>
  </r>
  <r>
    <x v="0"/>
    <s v="US"/>
    <s v="USD"/>
    <n v="1429976994"/>
    <d v="2015-04-25T15:49:54"/>
    <n v="1424796594"/>
    <d v="2015-02-24T16:49:54"/>
    <b v="0"/>
    <x v="10"/>
  </r>
  <r>
    <x v="0"/>
    <s v="GB"/>
    <s v="GBP"/>
    <n v="1426870560"/>
    <d v="2015-03-20T16:56:00"/>
    <n v="1424280899"/>
    <d v="2015-02-18T17:34:59"/>
    <b v="0"/>
    <x v="99"/>
  </r>
  <r>
    <x v="0"/>
    <s v="GB"/>
    <s v="GBP"/>
    <n v="1409490480"/>
    <d v="2014-08-31T13:08:00"/>
    <n v="1407400306"/>
    <d v="2014-08-07T08:31:46"/>
    <b v="0"/>
    <x v="64"/>
  </r>
  <r>
    <x v="0"/>
    <s v="GB"/>
    <s v="GBP"/>
    <n v="1440630000"/>
    <d v="2015-08-26T23:00:00"/>
    <n v="1439122800"/>
    <d v="2015-08-09T12:20:00"/>
    <b v="0"/>
    <x v="44"/>
  </r>
  <r>
    <x v="0"/>
    <s v="US"/>
    <s v="USD"/>
    <n v="1417305178"/>
    <d v="2014-11-29T23:52:58"/>
    <n v="1414277578"/>
    <d v="2014-10-25T22:52:58"/>
    <b v="0"/>
    <x v="33"/>
  </r>
  <r>
    <x v="0"/>
    <s v="US"/>
    <s v="USD"/>
    <n v="1426044383"/>
    <d v="2015-03-11T03:26:23"/>
    <n v="1423455983"/>
    <d v="2015-02-09T04:26:23"/>
    <b v="0"/>
    <x v="53"/>
  </r>
  <r>
    <x v="0"/>
    <s v="GB"/>
    <s v="GBP"/>
    <n v="1470092340"/>
    <d v="2016-08-01T22:59:00"/>
    <n v="1467973256"/>
    <d v="2016-07-08T10:20:56"/>
    <b v="0"/>
    <x v="67"/>
  </r>
  <r>
    <x v="0"/>
    <s v="US"/>
    <s v="USD"/>
    <n v="1466707620"/>
    <d v="2016-06-23T18:47:00"/>
    <n v="1464979620"/>
    <d v="2016-06-03T18:47:00"/>
    <b v="0"/>
    <x v="209"/>
  </r>
  <r>
    <x v="0"/>
    <s v="US"/>
    <s v="USD"/>
    <n v="1448074800"/>
    <d v="2015-11-21T03:00:00"/>
    <n v="1444874768"/>
    <d v="2015-10-15T02:06:08"/>
    <b v="0"/>
    <x v="31"/>
  </r>
  <r>
    <x v="0"/>
    <s v="US"/>
    <s v="USD"/>
    <n v="1418244552"/>
    <d v="2014-12-10T20:49:12"/>
    <n v="1415652552"/>
    <d v="2014-11-10T20:49:12"/>
    <b v="0"/>
    <x v="41"/>
  </r>
  <r>
    <x v="0"/>
    <s v="US"/>
    <s v="USD"/>
    <n v="1417620506"/>
    <d v="2014-12-03T15:28:26"/>
    <n v="1415028506"/>
    <d v="2014-11-03T15:28:26"/>
    <b v="0"/>
    <x v="14"/>
  </r>
  <r>
    <x v="0"/>
    <s v="US"/>
    <s v="USD"/>
    <n v="1418581088"/>
    <d v="2014-12-14T18:18:08"/>
    <n v="1415125088"/>
    <d v="2014-11-04T18:18:08"/>
    <b v="0"/>
    <x v="2"/>
  </r>
  <r>
    <x v="0"/>
    <s v="GB"/>
    <s v="GBP"/>
    <n v="1434625441"/>
    <d v="2015-06-18T11:04:01"/>
    <n v="1432033441"/>
    <d v="2015-05-19T11:04:01"/>
    <b v="0"/>
    <x v="43"/>
  </r>
  <r>
    <x v="0"/>
    <s v="US"/>
    <s v="USD"/>
    <n v="1464960682"/>
    <d v="2016-06-03T13:31:22"/>
    <n v="1462368682"/>
    <d v="2016-05-04T13:31:22"/>
    <b v="0"/>
    <x v="95"/>
  </r>
  <r>
    <x v="0"/>
    <s v="US"/>
    <s v="USD"/>
    <n v="1405017345"/>
    <d v="2014-07-10T18:35:45"/>
    <n v="1403721345"/>
    <d v="2014-06-25T18:35:45"/>
    <b v="0"/>
    <x v="19"/>
  </r>
  <r>
    <x v="0"/>
    <s v="US"/>
    <s v="USD"/>
    <n v="1407536880"/>
    <d v="2014-08-08T22:28:00"/>
    <n v="1404997548"/>
    <d v="2014-07-10T13:05:48"/>
    <b v="0"/>
    <x v="59"/>
  </r>
  <r>
    <x v="0"/>
    <s v="GB"/>
    <s v="GBP"/>
    <n v="1462565855"/>
    <d v="2016-05-06T20:17:35"/>
    <n v="1458245855"/>
    <d v="2016-03-17T20:17:35"/>
    <b v="0"/>
    <x v="8"/>
  </r>
  <r>
    <x v="0"/>
    <s v="US"/>
    <s v="USD"/>
    <n v="1415234760"/>
    <d v="2014-11-06T00:46:00"/>
    <n v="1413065230"/>
    <d v="2014-10-11T22:07:10"/>
    <b v="0"/>
    <x v="34"/>
  </r>
  <r>
    <x v="0"/>
    <s v="GB"/>
    <s v="GBP"/>
    <n v="1406470645"/>
    <d v="2014-07-27T14:17:25"/>
    <n v="1403878645"/>
    <d v="2014-06-27T14:17:25"/>
    <b v="0"/>
    <x v="74"/>
  </r>
  <r>
    <x v="0"/>
    <s v="GB"/>
    <s v="GBP"/>
    <n v="1433009400"/>
    <d v="2015-05-30T18:10:00"/>
    <n v="1431795944"/>
    <d v="2015-05-16T17:05:44"/>
    <b v="0"/>
    <x v="44"/>
  </r>
  <r>
    <x v="0"/>
    <s v="US"/>
    <s v="USD"/>
    <n v="1401595140"/>
    <d v="2014-06-01T03:59:00"/>
    <n v="1399286589"/>
    <d v="2014-05-05T10:43:09"/>
    <b v="0"/>
    <x v="33"/>
  </r>
  <r>
    <x v="0"/>
    <s v="GB"/>
    <s v="GBP"/>
    <n v="1455832800"/>
    <d v="2016-02-18T22:00:00"/>
    <n v="1452338929"/>
    <d v="2016-01-09T11:28:49"/>
    <b v="0"/>
    <x v="54"/>
  </r>
  <r>
    <x v="0"/>
    <s v="US"/>
    <s v="USD"/>
    <n v="1416589200"/>
    <d v="2014-11-21T17:00:00"/>
    <n v="1414605776"/>
    <d v="2014-10-29T18:02:56"/>
    <b v="0"/>
    <x v="71"/>
  </r>
  <r>
    <x v="0"/>
    <s v="GB"/>
    <s v="GBP"/>
    <n v="1424556325"/>
    <d v="2015-02-21T22:05:25"/>
    <n v="1421964325"/>
    <d v="2015-01-22T22:05:25"/>
    <b v="0"/>
    <x v="67"/>
  </r>
  <r>
    <x v="0"/>
    <s v="US"/>
    <s v="USD"/>
    <n v="1409266414"/>
    <d v="2014-08-28T22:53:34"/>
    <n v="1405378414"/>
    <d v="2014-07-14T22:53:34"/>
    <b v="0"/>
    <x v="268"/>
  </r>
  <r>
    <x v="0"/>
    <s v="GB"/>
    <s v="GBP"/>
    <n v="1438968146"/>
    <d v="2015-08-07T17:22:26"/>
    <n v="1436376146"/>
    <d v="2015-07-08T17:22:26"/>
    <b v="0"/>
    <x v="36"/>
  </r>
  <r>
    <x v="0"/>
    <s v="US"/>
    <s v="USD"/>
    <n v="1447295460"/>
    <d v="2015-11-12T02:31:00"/>
    <n v="1444747843"/>
    <d v="2015-10-13T14:50:43"/>
    <b v="0"/>
    <x v="111"/>
  </r>
  <r>
    <x v="0"/>
    <s v="GB"/>
    <s v="GBP"/>
    <n v="1435230324"/>
    <d v="2015-06-25T11:05:24"/>
    <n v="1432638324"/>
    <d v="2015-05-26T11:05:24"/>
    <b v="0"/>
    <x v="57"/>
  </r>
  <r>
    <x v="0"/>
    <s v="US"/>
    <s v="USD"/>
    <n v="1434542702"/>
    <d v="2015-06-17T12:05:02"/>
    <n v="1432814702"/>
    <d v="2015-05-28T12:05:02"/>
    <b v="0"/>
    <x v="83"/>
  </r>
  <r>
    <x v="0"/>
    <s v="GB"/>
    <s v="GBP"/>
    <n v="1456876740"/>
    <d v="2016-03-01T23:59:00"/>
    <n v="1455063886"/>
    <d v="2016-02-10T00:24:46"/>
    <b v="0"/>
    <x v="57"/>
  </r>
  <r>
    <x v="0"/>
    <s v="US"/>
    <s v="USD"/>
    <n v="1405511376"/>
    <d v="2014-07-16T11:49:36"/>
    <n v="1401623376"/>
    <d v="2014-06-01T11:49:36"/>
    <b v="0"/>
    <x v="110"/>
  </r>
  <r>
    <x v="0"/>
    <s v="GB"/>
    <s v="GBP"/>
    <n v="1404641289"/>
    <d v="2014-07-06T10:08:09"/>
    <n v="1402049289"/>
    <d v="2014-06-06T10:08:09"/>
    <b v="0"/>
    <x v="85"/>
  </r>
  <r>
    <x v="0"/>
    <s v="US"/>
    <s v="USD"/>
    <n v="1405727304"/>
    <d v="2014-07-18T23:48:24"/>
    <n v="1403135304"/>
    <d v="2014-06-18T23:48:24"/>
    <b v="0"/>
    <x v="59"/>
  </r>
  <r>
    <x v="0"/>
    <s v="GB"/>
    <s v="GBP"/>
    <n v="1469998680"/>
    <d v="2016-07-31T20:58:00"/>
    <n v="1466710358"/>
    <d v="2016-06-23T19:32:38"/>
    <b v="0"/>
    <x v="64"/>
  </r>
  <r>
    <x v="0"/>
    <s v="US"/>
    <s v="USD"/>
    <n v="1465196400"/>
    <d v="2016-06-06T07:00:00"/>
    <n v="1462841990"/>
    <d v="2016-05-10T00:59:50"/>
    <b v="0"/>
    <x v="244"/>
  </r>
  <r>
    <x v="0"/>
    <s v="US"/>
    <s v="USD"/>
    <n v="1444264372"/>
    <d v="2015-10-08T00:32:52"/>
    <n v="1442536372"/>
    <d v="2015-09-18T00:32:52"/>
    <b v="0"/>
    <x v="76"/>
  </r>
  <r>
    <x v="0"/>
    <s v="GB"/>
    <s v="GBP"/>
    <n v="1411858862"/>
    <d v="2014-09-27T23:01:02"/>
    <n v="1409266862"/>
    <d v="2014-08-28T23:01:02"/>
    <b v="0"/>
    <x v="55"/>
  </r>
  <r>
    <x v="0"/>
    <s v="US"/>
    <s v="USD"/>
    <n v="1425099540"/>
    <d v="2015-02-28T04:59:00"/>
    <n v="1424280938"/>
    <d v="2015-02-18T17:35:38"/>
    <b v="0"/>
    <x v="25"/>
  </r>
  <r>
    <x v="0"/>
    <s v="US"/>
    <s v="USD"/>
    <n v="1480579140"/>
    <d v="2016-12-01T07:59:00"/>
    <n v="1478030325"/>
    <d v="2016-11-01T19:58:45"/>
    <b v="0"/>
    <x v="34"/>
  </r>
  <r>
    <x v="0"/>
    <s v="US"/>
    <s v="USD"/>
    <n v="1460935800"/>
    <d v="2016-04-17T23:30:00"/>
    <n v="1459999656"/>
    <d v="2016-04-07T03:27:36"/>
    <b v="0"/>
    <x v="82"/>
  </r>
  <r>
    <x v="0"/>
    <s v="GB"/>
    <s v="GBP"/>
    <n v="1429813800"/>
    <d v="2015-04-23T18:30:00"/>
    <n v="1427363645"/>
    <d v="2015-03-26T09:54:05"/>
    <b v="0"/>
    <x v="209"/>
  </r>
  <r>
    <x v="0"/>
    <s v="US"/>
    <s v="USD"/>
    <n v="1414284180"/>
    <d v="2014-10-26T00:43:00"/>
    <n v="1410558948"/>
    <d v="2014-09-12T21:55:48"/>
    <b v="0"/>
    <x v="43"/>
  </r>
  <r>
    <x v="0"/>
    <s v="US"/>
    <s v="USD"/>
    <n v="1400875307"/>
    <d v="2014-05-23T20:01:47"/>
    <n v="1398283307"/>
    <d v="2014-04-23T20:01:47"/>
    <b v="0"/>
    <x v="66"/>
  </r>
  <r>
    <x v="0"/>
    <s v="IE"/>
    <s v="EUR"/>
    <n v="1459978200"/>
    <d v="2016-04-06T21:30:00"/>
    <n v="1458416585"/>
    <d v="2016-03-19T19:43:05"/>
    <b v="0"/>
    <x v="67"/>
  </r>
  <r>
    <x v="0"/>
    <s v="GB"/>
    <s v="GBP"/>
    <n v="1455408000"/>
    <d v="2016-02-14T00:00:00"/>
    <n v="1454638202"/>
    <d v="2016-02-05T02:10:02"/>
    <b v="0"/>
    <x v="69"/>
  </r>
  <r>
    <x v="0"/>
    <s v="US"/>
    <s v="USD"/>
    <n v="1425495563"/>
    <d v="2015-03-04T18:59:23"/>
    <n v="1422903563"/>
    <d v="2015-02-02T18:59:23"/>
    <b v="0"/>
    <x v="15"/>
  </r>
  <r>
    <x v="0"/>
    <s v="GB"/>
    <s v="GBP"/>
    <n v="1450051200"/>
    <d v="2015-12-14T00:00:00"/>
    <n v="1447594176"/>
    <d v="2015-11-15T13:29:36"/>
    <b v="0"/>
    <x v="67"/>
  </r>
  <r>
    <x v="0"/>
    <s v="US"/>
    <s v="USD"/>
    <n v="1429912341"/>
    <d v="2015-04-24T21:52:21"/>
    <n v="1427320341"/>
    <d v="2015-03-25T21:52:21"/>
    <b v="0"/>
    <x v="73"/>
  </r>
  <r>
    <x v="0"/>
    <s v="US"/>
    <s v="USD"/>
    <n v="1423119540"/>
    <d v="2015-02-05T06:59:00"/>
    <n v="1421252084"/>
    <d v="2015-01-14T16:14:44"/>
    <b v="0"/>
    <x v="88"/>
  </r>
  <r>
    <x v="0"/>
    <s v="US"/>
    <s v="USD"/>
    <n v="1412434136"/>
    <d v="2014-10-04T14:48:56"/>
    <n v="1409669336"/>
    <d v="2014-09-02T14:48:56"/>
    <b v="0"/>
    <x v="201"/>
  </r>
  <r>
    <x v="0"/>
    <s v="US"/>
    <s v="USD"/>
    <n v="1411264800"/>
    <d v="2014-09-21T02:00:00"/>
    <n v="1409620903"/>
    <d v="2014-09-02T01:21:43"/>
    <b v="0"/>
    <x v="45"/>
  </r>
  <r>
    <x v="0"/>
    <s v="GB"/>
    <s v="GBP"/>
    <n v="1404314952"/>
    <d v="2014-07-02T15:29:12"/>
    <n v="1401722952"/>
    <d v="2014-06-02T15:29:12"/>
    <b v="0"/>
    <x v="60"/>
  </r>
  <r>
    <x v="0"/>
    <s v="GB"/>
    <s v="GBP"/>
    <n v="1425142800"/>
    <d v="2015-02-28T17:00:00"/>
    <n v="1422983847"/>
    <d v="2015-02-03T17:17:27"/>
    <b v="0"/>
    <x v="13"/>
  </r>
  <r>
    <x v="0"/>
    <s v="GB"/>
    <s v="GBP"/>
    <n v="1478046661"/>
    <d v="2016-11-02T00:31:01"/>
    <n v="1476837061"/>
    <d v="2016-10-19T00:31:01"/>
    <b v="0"/>
    <x v="8"/>
  </r>
  <r>
    <x v="0"/>
    <s v="GB"/>
    <s v="GBP"/>
    <n v="1406760101"/>
    <d v="2014-07-30T22:41:41"/>
    <n v="1404168101"/>
    <d v="2014-06-30T22:41:41"/>
    <b v="0"/>
    <x v="250"/>
  </r>
  <r>
    <x v="0"/>
    <s v="US"/>
    <s v="USD"/>
    <n v="1408383153"/>
    <d v="2014-08-18T17:32:33"/>
    <n v="1405791153"/>
    <d v="2014-07-19T17:32:33"/>
    <b v="0"/>
    <x v="64"/>
  </r>
  <r>
    <x v="0"/>
    <s v="US"/>
    <s v="USD"/>
    <n v="1454709600"/>
    <d v="2016-02-05T22:00:00"/>
    <n v="1452520614"/>
    <d v="2016-01-11T13:56:54"/>
    <b v="0"/>
    <x v="288"/>
  </r>
  <r>
    <x v="0"/>
    <s v="US"/>
    <s v="USD"/>
    <n v="1402974000"/>
    <d v="2014-06-17T03:00:00"/>
    <n v="1400290255"/>
    <d v="2014-05-17T01:30:55"/>
    <b v="0"/>
    <x v="26"/>
  </r>
  <r>
    <x v="0"/>
    <s v="US"/>
    <s v="USD"/>
    <n v="1404983269"/>
    <d v="2014-07-10T09:07:49"/>
    <n v="1402391269"/>
    <d v="2014-06-10T09:07:49"/>
    <b v="0"/>
    <x v="129"/>
  </r>
  <r>
    <x v="0"/>
    <s v="US"/>
    <s v="USD"/>
    <n v="1470538800"/>
    <d v="2016-08-07T03:00:00"/>
    <n v="1469112493"/>
    <d v="2016-07-21T14:48:13"/>
    <b v="0"/>
    <x v="10"/>
  </r>
  <r>
    <x v="0"/>
    <s v="US"/>
    <s v="USD"/>
    <n v="1408638480"/>
    <d v="2014-08-21T16:28:00"/>
    <n v="1406811593"/>
    <d v="2014-07-31T12:59:53"/>
    <b v="0"/>
    <x v="77"/>
  </r>
  <r>
    <x v="0"/>
    <s v="US"/>
    <s v="USD"/>
    <n v="1440003820"/>
    <d v="2015-08-19T17:03:40"/>
    <n v="1437411820"/>
    <d v="2015-07-20T17:03:40"/>
    <b v="0"/>
    <x v="17"/>
  </r>
  <r>
    <x v="0"/>
    <s v="GB"/>
    <s v="GBP"/>
    <n v="1430600400"/>
    <d v="2015-05-02T21:00:00"/>
    <n v="1428358567"/>
    <d v="2015-04-06T22:16:07"/>
    <b v="0"/>
    <x v="25"/>
  </r>
  <r>
    <x v="0"/>
    <s v="US"/>
    <s v="USD"/>
    <n v="1453179540"/>
    <d v="2016-01-19T04:59:00"/>
    <n v="1452030730"/>
    <d v="2016-01-05T21:52:10"/>
    <b v="0"/>
    <x v="59"/>
  </r>
  <r>
    <x v="0"/>
    <s v="US"/>
    <s v="USD"/>
    <n v="1405095300"/>
    <d v="2014-07-11T16:15:00"/>
    <n v="1403146628"/>
    <d v="2014-06-19T02:57:08"/>
    <b v="0"/>
    <x v="141"/>
  </r>
  <r>
    <x v="0"/>
    <s v="US"/>
    <s v="USD"/>
    <n v="1447445820"/>
    <d v="2015-11-13T20:17:00"/>
    <n v="1445077121"/>
    <d v="2015-10-17T10:18:41"/>
    <b v="0"/>
    <x v="68"/>
  </r>
  <r>
    <x v="0"/>
    <s v="US"/>
    <s v="USD"/>
    <n v="1433016672"/>
    <d v="2015-05-30T20:11:12"/>
    <n v="1430424672"/>
    <d v="2015-04-30T20:11:12"/>
    <b v="0"/>
    <x v="22"/>
  </r>
  <r>
    <x v="0"/>
    <s v="US"/>
    <s v="USD"/>
    <n v="1410266146"/>
    <d v="2014-09-09T12:35:46"/>
    <n v="1407674146"/>
    <d v="2014-08-10T12:35:46"/>
    <b v="0"/>
    <x v="43"/>
  </r>
  <r>
    <x v="0"/>
    <s v="AU"/>
    <s v="AUD"/>
    <n v="1465394340"/>
    <d v="2016-06-08T13:59:00"/>
    <n v="1464677986"/>
    <d v="2016-05-31T06:59:46"/>
    <b v="0"/>
    <x v="9"/>
  </r>
  <r>
    <x v="0"/>
    <s v="GB"/>
    <s v="GBP"/>
    <n v="1445604236"/>
    <d v="2015-10-23T12:43:56"/>
    <n v="1443185036"/>
    <d v="2015-09-25T12:43:56"/>
    <b v="0"/>
    <x v="162"/>
  </r>
  <r>
    <x v="0"/>
    <s v="GB"/>
    <s v="GBP"/>
    <n v="1423138800"/>
    <d v="2015-02-05T12:20:00"/>
    <n v="1421092725"/>
    <d v="2015-01-12T19:58:45"/>
    <b v="0"/>
    <x v="20"/>
  </r>
  <r>
    <x v="0"/>
    <s v="US"/>
    <s v="USD"/>
    <n v="1458332412"/>
    <d v="2016-03-18T20:20:12"/>
    <n v="1454448012"/>
    <d v="2016-02-02T21:20:12"/>
    <b v="0"/>
    <x v="25"/>
  </r>
  <r>
    <x v="0"/>
    <s v="US"/>
    <s v="USD"/>
    <n v="1418784689"/>
    <d v="2014-12-17T02:51:29"/>
    <n v="1416192689"/>
    <d v="2014-11-17T02:51:29"/>
    <b v="0"/>
    <x v="43"/>
  </r>
  <r>
    <x v="0"/>
    <s v="US"/>
    <s v="USD"/>
    <n v="1468036800"/>
    <d v="2016-07-09T04:00:00"/>
    <n v="1465607738"/>
    <d v="2016-06-11T01:15:38"/>
    <b v="0"/>
    <x v="9"/>
  </r>
  <r>
    <x v="0"/>
    <s v="GB"/>
    <s v="GBP"/>
    <n v="1427990071"/>
    <d v="2015-04-02T15:54:31"/>
    <n v="1422809671"/>
    <d v="2015-02-01T16:54:31"/>
    <b v="0"/>
    <x v="70"/>
  </r>
  <r>
    <x v="0"/>
    <s v="US"/>
    <s v="USD"/>
    <n v="1429636927"/>
    <d v="2015-04-21T17:22:07"/>
    <n v="1427304127"/>
    <d v="2015-03-25T17:22:07"/>
    <b v="0"/>
    <x v="38"/>
  </r>
  <r>
    <x v="0"/>
    <s v="US"/>
    <s v="USD"/>
    <n v="1406087940"/>
    <d v="2014-07-23T03:59:00"/>
    <n v="1404141626"/>
    <d v="2014-06-30T15:20:26"/>
    <b v="0"/>
    <x v="77"/>
  </r>
  <r>
    <x v="0"/>
    <s v="GB"/>
    <s v="GBP"/>
    <n v="1471130956"/>
    <d v="2016-08-13T23:29:16"/>
    <n v="1465946956"/>
    <d v="2016-06-14T23:29:16"/>
    <b v="0"/>
    <x v="25"/>
  </r>
  <r>
    <x v="0"/>
    <s v="GB"/>
    <s v="GBP"/>
    <n v="1406825159"/>
    <d v="2014-07-31T16:45:59"/>
    <n v="1404233159"/>
    <d v="2014-07-01T16:45:59"/>
    <b v="0"/>
    <x v="64"/>
  </r>
  <r>
    <x v="0"/>
    <s v="US"/>
    <s v="USD"/>
    <n v="1476381627"/>
    <d v="2016-10-13T18:00:27"/>
    <n v="1473789627"/>
    <d v="2016-09-13T18:00:27"/>
    <b v="0"/>
    <x v="50"/>
  </r>
  <r>
    <x v="0"/>
    <s v="US"/>
    <s v="USD"/>
    <n v="1406876340"/>
    <d v="2014-08-01T06:59:00"/>
    <n v="1404190567"/>
    <d v="2014-07-01T04:56:07"/>
    <b v="0"/>
    <x v="38"/>
  </r>
  <r>
    <x v="0"/>
    <s v="US"/>
    <s v="USD"/>
    <n v="1423720740"/>
    <d v="2015-02-12T05:59:00"/>
    <n v="1421081857"/>
    <d v="2015-01-12T16:57:37"/>
    <b v="0"/>
    <x v="165"/>
  </r>
  <r>
    <x v="0"/>
    <s v="US"/>
    <s v="USD"/>
    <n v="1422937620"/>
    <d v="2015-02-03T04:27:00"/>
    <n v="1420606303"/>
    <d v="2015-01-07T04:51:43"/>
    <b v="0"/>
    <x v="74"/>
  </r>
  <r>
    <x v="0"/>
    <s v="GB"/>
    <s v="GBP"/>
    <n v="1463743860"/>
    <d v="2016-05-20T11:31:00"/>
    <n v="1461151860"/>
    <d v="2016-04-20T11:31:00"/>
    <b v="0"/>
    <x v="17"/>
  </r>
  <r>
    <x v="0"/>
    <s v="GB"/>
    <s v="GBP"/>
    <n v="1408106352"/>
    <d v="2014-08-15T12:39:12"/>
    <n v="1406896752"/>
    <d v="2014-08-01T12:39:12"/>
    <b v="0"/>
    <x v="10"/>
  </r>
  <r>
    <x v="0"/>
    <s v="US"/>
    <s v="USD"/>
    <n v="1477710000"/>
    <d v="2016-10-29T03:00:00"/>
    <n v="1475248279"/>
    <d v="2016-09-30T15:11:19"/>
    <b v="0"/>
    <x v="8"/>
  </r>
  <r>
    <x v="0"/>
    <s v="US"/>
    <s v="USD"/>
    <n v="1436551200"/>
    <d v="2015-07-10T18:00:00"/>
    <n v="1435181628"/>
    <d v="2015-06-24T21:33:48"/>
    <b v="0"/>
    <x v="57"/>
  </r>
  <r>
    <x v="0"/>
    <s v="CA"/>
    <s v="CAD"/>
    <n v="1476158340"/>
    <d v="2016-10-11T03:59:00"/>
    <n v="1472594585"/>
    <d v="2016-08-30T22:03:05"/>
    <b v="0"/>
    <x v="229"/>
  </r>
  <r>
    <x v="0"/>
    <s v="US"/>
    <s v="USD"/>
    <n v="1471921637"/>
    <d v="2016-08-23T03:07:17"/>
    <n v="1469329637"/>
    <d v="2016-07-24T03:07:17"/>
    <b v="0"/>
    <x v="251"/>
  </r>
  <r>
    <x v="0"/>
    <s v="GB"/>
    <s v="GBP"/>
    <n v="1439136000"/>
    <d v="2015-08-09T16:00:00"/>
    <n v="1436972472"/>
    <d v="2015-07-15T15:01:12"/>
    <b v="0"/>
    <x v="17"/>
  </r>
  <r>
    <x v="0"/>
    <s v="US"/>
    <s v="USD"/>
    <n v="1461108450"/>
    <d v="2016-04-19T23:27:30"/>
    <n v="1455928050"/>
    <d v="2016-02-20T00:27:30"/>
    <b v="0"/>
    <x v="42"/>
  </r>
  <r>
    <x v="0"/>
    <s v="US"/>
    <s v="USD"/>
    <n v="1426864032"/>
    <d v="2015-03-20T15:07:12"/>
    <n v="1424275632"/>
    <d v="2015-02-18T16:07:12"/>
    <b v="0"/>
    <x v="5"/>
  </r>
  <r>
    <x v="0"/>
    <s v="US"/>
    <s v="USD"/>
    <n v="1474426800"/>
    <d v="2016-09-21T03:00:00"/>
    <n v="1471976529"/>
    <d v="2016-08-23T18:22:09"/>
    <b v="0"/>
    <x v="57"/>
  </r>
  <r>
    <x v="0"/>
    <s v="US"/>
    <s v="USD"/>
    <n v="1461857045"/>
    <d v="2016-04-28T15:24:05"/>
    <n v="1459265045"/>
    <d v="2016-03-29T15:24:05"/>
    <b v="0"/>
    <x v="287"/>
  </r>
  <r>
    <x v="0"/>
    <s v="US"/>
    <s v="USD"/>
    <n v="1468618680"/>
    <d v="2016-07-15T21:38:00"/>
    <n v="1465345902"/>
    <d v="2016-06-08T00:31:42"/>
    <b v="0"/>
    <x v="82"/>
  </r>
  <r>
    <x v="0"/>
    <s v="GB"/>
    <s v="GBP"/>
    <n v="1409515200"/>
    <d v="2014-08-31T20:00:00"/>
    <n v="1405971690"/>
    <d v="2014-07-21T19:41:30"/>
    <b v="0"/>
    <x v="209"/>
  </r>
  <r>
    <x v="0"/>
    <s v="US"/>
    <s v="USD"/>
    <n v="1415253540"/>
    <d v="2014-11-06T05:59:00"/>
    <n v="1413432331"/>
    <d v="2014-10-16T04:05:31"/>
    <b v="0"/>
    <x v="23"/>
  </r>
  <r>
    <x v="0"/>
    <s v="US"/>
    <s v="USD"/>
    <n v="1426883220"/>
    <d v="2015-03-20T20:27:00"/>
    <n v="1425067296"/>
    <d v="2015-02-27T20:01:36"/>
    <b v="0"/>
    <x v="51"/>
  </r>
  <r>
    <x v="0"/>
    <s v="GB"/>
    <s v="GBP"/>
    <n v="1469016131"/>
    <d v="2016-07-20T12:02:11"/>
    <n v="1466424131"/>
    <d v="2016-06-20T12:02:11"/>
    <b v="0"/>
    <x v="70"/>
  </r>
  <r>
    <x v="0"/>
    <s v="GB"/>
    <s v="GBP"/>
    <n v="1414972800"/>
    <d v="2014-11-03T00:00:00"/>
    <n v="1412629704"/>
    <d v="2014-10-06T21:08:24"/>
    <b v="0"/>
    <x v="57"/>
  </r>
  <r>
    <x v="0"/>
    <s v="US"/>
    <s v="USD"/>
    <n v="1414378800"/>
    <d v="2014-10-27T03:00:00"/>
    <n v="1412836990"/>
    <d v="2014-10-09T06:43:10"/>
    <b v="0"/>
    <x v="79"/>
  </r>
  <r>
    <x v="0"/>
    <s v="US"/>
    <s v="USD"/>
    <n v="1431831600"/>
    <d v="2015-05-17T03:00:00"/>
    <n v="1430761243"/>
    <d v="2015-05-04T17:40:43"/>
    <b v="0"/>
    <x v="70"/>
  </r>
  <r>
    <x v="0"/>
    <s v="US"/>
    <s v="USD"/>
    <n v="1426539600"/>
    <d v="2015-03-16T21:00:00"/>
    <n v="1424296822"/>
    <d v="2015-02-18T22:00:22"/>
    <b v="0"/>
    <x v="7"/>
  </r>
  <r>
    <x v="0"/>
    <s v="GB"/>
    <s v="GBP"/>
    <n v="1403382680"/>
    <d v="2014-06-21T20:31:20"/>
    <n v="1400790680"/>
    <d v="2014-05-22T20:31:20"/>
    <b v="0"/>
    <x v="66"/>
  </r>
  <r>
    <x v="0"/>
    <s v="US"/>
    <s v="USD"/>
    <n v="1436562000"/>
    <d v="2015-07-10T21:00:00"/>
    <n v="1434440227"/>
    <d v="2015-06-16T07:37:07"/>
    <b v="0"/>
    <x v="62"/>
  </r>
  <r>
    <x v="0"/>
    <s v="AU"/>
    <s v="AUD"/>
    <n v="1420178188"/>
    <d v="2015-01-02T05:56:28"/>
    <n v="1418709388"/>
    <d v="2014-12-16T05:56:28"/>
    <b v="0"/>
    <x v="195"/>
  </r>
  <r>
    <x v="0"/>
    <s v="GB"/>
    <s v="GBP"/>
    <n v="1404671466"/>
    <d v="2014-07-06T18:31:06"/>
    <n v="1402079466"/>
    <d v="2014-06-06T18:31:06"/>
    <b v="0"/>
    <x v="144"/>
  </r>
  <r>
    <x v="0"/>
    <s v="US"/>
    <s v="USD"/>
    <n v="1404403381"/>
    <d v="2014-07-03T16:03:01"/>
    <n v="1401811381"/>
    <d v="2014-06-03T16:03:01"/>
    <b v="0"/>
    <x v="182"/>
  </r>
  <r>
    <x v="0"/>
    <s v="US"/>
    <s v="USD"/>
    <n v="1466014499"/>
    <d v="2016-06-15T18:14:59"/>
    <n v="1463422499"/>
    <d v="2016-05-16T18:14:59"/>
    <b v="0"/>
    <x v="34"/>
  </r>
  <r>
    <x v="0"/>
    <s v="US"/>
    <s v="USD"/>
    <n v="1454431080"/>
    <d v="2016-02-02T16:38:00"/>
    <n v="1451839080"/>
    <d v="2016-01-03T16:38:00"/>
    <b v="0"/>
    <x v="209"/>
  </r>
  <r>
    <x v="0"/>
    <s v="US"/>
    <s v="USD"/>
    <n v="1433314740"/>
    <d v="2015-06-03T06:59:00"/>
    <n v="1430600401"/>
    <d v="2015-05-02T21:00:01"/>
    <b v="0"/>
    <x v="66"/>
  </r>
  <r>
    <x v="0"/>
    <s v="GB"/>
    <s v="GBP"/>
    <n v="1435185252"/>
    <d v="2015-06-24T22:34:12"/>
    <n v="1432593252"/>
    <d v="2015-05-25T22:34:12"/>
    <b v="0"/>
    <x v="36"/>
  </r>
  <r>
    <x v="0"/>
    <s v="US"/>
    <s v="USD"/>
    <n v="1429286400"/>
    <d v="2015-04-17T16:00:00"/>
    <n v="1427221560"/>
    <d v="2015-03-24T18:26:00"/>
    <b v="0"/>
    <x v="60"/>
  </r>
  <r>
    <x v="0"/>
    <s v="GB"/>
    <s v="GBP"/>
    <n v="1400965200"/>
    <d v="2014-05-24T21:00:00"/>
    <n v="1398352531"/>
    <d v="2014-04-24T15:15:31"/>
    <b v="0"/>
    <x v="250"/>
  </r>
  <r>
    <x v="0"/>
    <s v="US"/>
    <s v="USD"/>
    <n v="1460574924"/>
    <d v="2016-04-13T19:15:24"/>
    <n v="1457982924"/>
    <d v="2016-03-14T19:15:24"/>
    <b v="0"/>
    <x v="74"/>
  </r>
  <r>
    <x v="0"/>
    <s v="US"/>
    <s v="USD"/>
    <n v="1431928784"/>
    <d v="2015-05-18T05:59:44"/>
    <n v="1430114384"/>
    <d v="2015-04-27T05:59:44"/>
    <b v="0"/>
    <x v="73"/>
  </r>
  <r>
    <x v="0"/>
    <s v="US"/>
    <s v="USD"/>
    <n v="1445818397"/>
    <d v="2015-10-26T00:13:17"/>
    <n v="1442794397"/>
    <d v="2015-09-21T00:13:17"/>
    <b v="0"/>
    <x v="2"/>
  </r>
  <r>
    <x v="0"/>
    <s v="US"/>
    <s v="USD"/>
    <n v="1408252260"/>
    <d v="2014-08-17T05:11:00"/>
    <n v="1406580436"/>
    <d v="2014-07-28T20:47:16"/>
    <b v="0"/>
    <x v="60"/>
  </r>
  <r>
    <x v="0"/>
    <s v="US"/>
    <s v="USD"/>
    <n v="1480140000"/>
    <d v="2016-11-26T06:00:00"/>
    <n v="1479186575"/>
    <d v="2016-11-15T05:09:35"/>
    <b v="0"/>
    <x v="62"/>
  </r>
  <r>
    <x v="0"/>
    <s v="CA"/>
    <s v="CAD"/>
    <n v="1414862280"/>
    <d v="2014-11-01T17:18:00"/>
    <n v="1412360309"/>
    <d v="2014-10-03T18:18:29"/>
    <b v="0"/>
    <x v="250"/>
  </r>
  <r>
    <x v="0"/>
    <s v="US"/>
    <s v="USD"/>
    <n v="1473625166"/>
    <d v="2016-09-11T20:19:26"/>
    <n v="1470169166"/>
    <d v="2016-08-02T20:19:26"/>
    <b v="0"/>
    <x v="76"/>
  </r>
  <r>
    <x v="0"/>
    <s v="US"/>
    <s v="USD"/>
    <n v="1464904800"/>
    <d v="2016-06-02T22:00:00"/>
    <n v="1463852904"/>
    <d v="2016-05-21T17:48:24"/>
    <b v="0"/>
    <x v="72"/>
  </r>
  <r>
    <x v="0"/>
    <s v="CA"/>
    <s v="CAD"/>
    <n v="1464471840"/>
    <d v="2016-05-28T21:44:00"/>
    <n v="1459309704"/>
    <d v="2016-03-30T03:48:24"/>
    <b v="0"/>
    <x v="288"/>
  </r>
  <r>
    <x v="0"/>
    <s v="US"/>
    <s v="USD"/>
    <n v="1435733940"/>
    <d v="2015-07-01T06:59:00"/>
    <n v="1431046325"/>
    <d v="2015-05-08T00:52:05"/>
    <b v="0"/>
    <x v="2"/>
  </r>
  <r>
    <x v="0"/>
    <s v="US"/>
    <s v="USD"/>
    <n v="1457326740"/>
    <d v="2016-03-07T04:59:00"/>
    <n v="1455919438"/>
    <d v="2016-02-19T22:03:58"/>
    <b v="0"/>
    <x v="288"/>
  </r>
  <r>
    <x v="0"/>
    <s v="GB"/>
    <s v="GBP"/>
    <n v="1441995595"/>
    <d v="2015-09-11T18:19:55"/>
    <n v="1439835595"/>
    <d v="2015-08-17T18:19:55"/>
    <b v="0"/>
    <x v="288"/>
  </r>
  <r>
    <x v="0"/>
    <s v="US"/>
    <s v="USD"/>
    <n v="1458100740"/>
    <d v="2016-03-16T03:59:00"/>
    <n v="1456862924"/>
    <d v="2016-03-01T20:08:44"/>
    <b v="0"/>
    <x v="162"/>
  </r>
  <r>
    <x v="0"/>
    <s v="GB"/>
    <s v="GBP"/>
    <n v="1469359728"/>
    <d v="2016-07-24T11:28:48"/>
    <n v="1466767728"/>
    <d v="2016-06-24T11:28:48"/>
    <b v="0"/>
    <x v="44"/>
  </r>
  <r>
    <x v="0"/>
    <s v="US"/>
    <s v="USD"/>
    <n v="1447959491"/>
    <d v="2015-11-19T18:58:11"/>
    <n v="1445363891"/>
    <d v="2015-10-20T17:58:11"/>
    <b v="0"/>
    <x v="22"/>
  </r>
  <r>
    <x v="0"/>
    <s v="US"/>
    <s v="USD"/>
    <n v="1399953600"/>
    <d v="2014-05-13T04:00:00"/>
    <n v="1398983245"/>
    <d v="2014-05-01T22:27:25"/>
    <b v="0"/>
    <x v="70"/>
  </r>
  <r>
    <x v="0"/>
    <s v="US"/>
    <s v="USD"/>
    <n v="1408815440"/>
    <d v="2014-08-23T17:37:20"/>
    <n v="1404927440"/>
    <d v="2014-07-09T17:37:20"/>
    <b v="0"/>
    <x v="60"/>
  </r>
  <r>
    <x v="0"/>
    <s v="US"/>
    <s v="USD"/>
    <n v="1464732537"/>
    <d v="2016-05-31T22:08:57"/>
    <n v="1462140537"/>
    <d v="2016-05-01T22:08:57"/>
    <b v="0"/>
    <x v="250"/>
  </r>
  <r>
    <x v="0"/>
    <s v="GB"/>
    <s v="GBP"/>
    <n v="1462914000"/>
    <d v="2016-05-10T21:00:00"/>
    <n v="1460914253"/>
    <d v="2016-04-17T17:30:53"/>
    <b v="0"/>
    <x v="41"/>
  </r>
  <r>
    <x v="0"/>
    <s v="US"/>
    <s v="USD"/>
    <n v="1416545700"/>
    <d v="2014-11-21T04:55:00"/>
    <n v="1415392666"/>
    <d v="2014-11-07T20:37:46"/>
    <b v="0"/>
    <x v="51"/>
  </r>
  <r>
    <x v="0"/>
    <s v="US"/>
    <s v="USD"/>
    <n v="1404312846"/>
    <d v="2014-07-02T14:54:06"/>
    <n v="1402584846"/>
    <d v="2014-06-12T14:54:06"/>
    <b v="0"/>
    <x v="41"/>
  </r>
  <r>
    <x v="0"/>
    <s v="GB"/>
    <s v="GBP"/>
    <n v="1415385000"/>
    <d v="2014-11-07T18:30:00"/>
    <n v="1413406695"/>
    <d v="2014-10-15T20:58:15"/>
    <b v="0"/>
    <x v="10"/>
  </r>
  <r>
    <x v="0"/>
    <s v="GB"/>
    <s v="GBP"/>
    <n v="1429789992"/>
    <d v="2015-04-23T11:53:12"/>
    <n v="1424609592"/>
    <d v="2015-02-22T12:53:12"/>
    <b v="0"/>
    <x v="57"/>
  </r>
  <r>
    <x v="0"/>
    <s v="US"/>
    <s v="USD"/>
    <n v="1401857940"/>
    <d v="2014-06-04T04:59:00"/>
    <n v="1400725112"/>
    <d v="2014-05-22T02:18:32"/>
    <b v="0"/>
    <x v="34"/>
  </r>
  <r>
    <x v="0"/>
    <s v="US"/>
    <s v="USD"/>
    <n v="1422853140"/>
    <d v="2015-02-02T04:59:00"/>
    <n v="1421439552"/>
    <d v="2015-01-16T20:19:12"/>
    <b v="0"/>
    <x v="73"/>
  </r>
  <r>
    <x v="0"/>
    <s v="US"/>
    <s v="USD"/>
    <n v="1433097171"/>
    <d v="2015-05-31T18:32:51"/>
    <n v="1430505171"/>
    <d v="2015-05-01T18:32:51"/>
    <b v="0"/>
    <x v="67"/>
  </r>
  <r>
    <x v="0"/>
    <s v="US"/>
    <s v="USD"/>
    <n v="1410145200"/>
    <d v="2014-09-08T03:00:00"/>
    <n v="1407197670"/>
    <d v="2014-08-05T00:14:30"/>
    <b v="0"/>
    <x v="202"/>
  </r>
  <r>
    <x v="0"/>
    <s v="GB"/>
    <s v="GBP"/>
    <n v="1404471600"/>
    <d v="2014-07-04T11:00:00"/>
    <n v="1401910634"/>
    <d v="2014-06-04T19:37:14"/>
    <b v="0"/>
    <x v="62"/>
  </r>
  <r>
    <x v="0"/>
    <s v="US"/>
    <s v="USD"/>
    <n v="1412259660"/>
    <d v="2014-10-02T14:21:00"/>
    <n v="1410461299"/>
    <d v="2014-09-11T18:48:19"/>
    <b v="0"/>
    <x v="51"/>
  </r>
  <r>
    <x v="0"/>
    <s v="GB"/>
    <s v="GBP"/>
    <n v="1425478950"/>
    <d v="2015-03-04T14:22:30"/>
    <n v="1422886950"/>
    <d v="2015-02-02T14:22:30"/>
    <b v="0"/>
    <x v="33"/>
  </r>
  <r>
    <x v="0"/>
    <s v="GB"/>
    <s v="GBP"/>
    <n v="1441547220"/>
    <d v="2015-09-06T13:47:00"/>
    <n v="1439322412"/>
    <d v="2015-08-11T19:46:52"/>
    <b v="0"/>
    <x v="64"/>
  </r>
  <r>
    <x v="0"/>
    <s v="US"/>
    <s v="USD"/>
    <n v="1411980020"/>
    <d v="2014-09-29T08:40:20"/>
    <n v="1409388020"/>
    <d v="2014-08-30T08:40:20"/>
    <b v="0"/>
    <x v="62"/>
  </r>
  <r>
    <x v="0"/>
    <s v="GB"/>
    <s v="GBP"/>
    <n v="1442311560"/>
    <d v="2015-09-15T10:06:00"/>
    <n v="1439924246"/>
    <d v="2015-08-18T18:57:26"/>
    <b v="0"/>
    <x v="69"/>
  </r>
  <r>
    <x v="0"/>
    <s v="GB"/>
    <s v="GBP"/>
    <n v="1474844400"/>
    <d v="2016-09-25T23:00:00"/>
    <n v="1469871148"/>
    <d v="2016-07-30T09:32:28"/>
    <b v="0"/>
    <x v="144"/>
  </r>
  <r>
    <x v="0"/>
    <s v="US"/>
    <s v="USD"/>
    <n v="1410580800"/>
    <d v="2014-09-13T04:00:00"/>
    <n v="1409336373"/>
    <d v="2014-08-29T18:19:33"/>
    <b v="0"/>
    <x v="142"/>
  </r>
  <r>
    <x v="0"/>
    <s v="US"/>
    <s v="USD"/>
    <n v="1439136000"/>
    <d v="2015-08-09T16:00:00"/>
    <n v="1438188106"/>
    <d v="2015-07-29T16:41:46"/>
    <b v="0"/>
    <x v="63"/>
  </r>
  <r>
    <x v="0"/>
    <s v="US"/>
    <s v="USD"/>
    <n v="1461823140"/>
    <d v="2016-04-28T05:59:00"/>
    <n v="1459411371"/>
    <d v="2016-03-31T08:02:51"/>
    <b v="0"/>
    <x v="69"/>
  </r>
  <r>
    <x v="0"/>
    <s v="US"/>
    <s v="USD"/>
    <n v="1436587140"/>
    <d v="2015-07-11T03:59:00"/>
    <n v="1434069205"/>
    <d v="2015-06-12T00:33:25"/>
    <b v="0"/>
    <x v="48"/>
  </r>
  <r>
    <x v="0"/>
    <s v="GB"/>
    <s v="GBP"/>
    <n v="1484740918"/>
    <d v="2017-01-18T12:01:58"/>
    <n v="1483012918"/>
    <d v="2016-12-29T12:01:58"/>
    <b v="0"/>
    <x v="77"/>
  </r>
  <r>
    <x v="0"/>
    <s v="US"/>
    <s v="USD"/>
    <n v="1436749200"/>
    <d v="2015-07-13T01:00:00"/>
    <n v="1434997018"/>
    <d v="2015-06-22T18:16:58"/>
    <b v="0"/>
    <x v="59"/>
  </r>
  <r>
    <x v="0"/>
    <s v="GB"/>
    <s v="GBP"/>
    <n v="1460318400"/>
    <d v="2016-04-10T20:00:00"/>
    <n v="1457881057"/>
    <d v="2016-03-13T14:57:37"/>
    <b v="0"/>
    <x v="19"/>
  </r>
  <r>
    <x v="0"/>
    <s v="US"/>
    <s v="USD"/>
    <n v="1467301334"/>
    <d v="2016-06-30T15:42:14"/>
    <n v="1464709334"/>
    <d v="2016-05-31T15:42:14"/>
    <b v="0"/>
    <x v="55"/>
  </r>
  <r>
    <x v="0"/>
    <s v="US"/>
    <s v="USD"/>
    <n v="1411012740"/>
    <d v="2014-09-18T03:59:00"/>
    <n v="1409667827"/>
    <d v="2014-09-02T14:23:47"/>
    <b v="0"/>
    <x v="74"/>
  </r>
  <r>
    <x v="0"/>
    <s v="US"/>
    <s v="USD"/>
    <n v="1447269367"/>
    <d v="2015-11-11T19:16:07"/>
    <n v="1444673767"/>
    <d v="2015-10-12T18:16:07"/>
    <b v="0"/>
    <x v="22"/>
  </r>
  <r>
    <x v="0"/>
    <s v="US"/>
    <s v="USD"/>
    <n v="1443711623"/>
    <d v="2015-10-01T15:00:23"/>
    <n v="1440687623"/>
    <d v="2015-08-27T15:00:23"/>
    <b v="0"/>
    <x v="386"/>
  </r>
  <r>
    <x v="0"/>
    <s v="GB"/>
    <s v="GBP"/>
    <n v="1443808800"/>
    <d v="2015-10-02T18:00:00"/>
    <n v="1441120910"/>
    <d v="2015-09-01T15:21:50"/>
    <b v="0"/>
    <x v="67"/>
  </r>
  <r>
    <x v="0"/>
    <s v="GB"/>
    <s v="GBP"/>
    <n v="1450612740"/>
    <d v="2015-12-20T11:59:00"/>
    <n v="1448040425"/>
    <d v="2015-11-20T17:27:05"/>
    <b v="0"/>
    <x v="57"/>
  </r>
  <r>
    <x v="0"/>
    <s v="CA"/>
    <s v="CAD"/>
    <n v="1416211140"/>
    <d v="2014-11-17T07:59:00"/>
    <n v="1413016216"/>
    <d v="2014-10-11T08:30:16"/>
    <b v="0"/>
    <x v="33"/>
  </r>
  <r>
    <x v="0"/>
    <s v="GB"/>
    <s v="GBP"/>
    <n v="1471428340"/>
    <d v="2016-08-17T10:05:40"/>
    <n v="1469009140"/>
    <d v="2016-07-20T10:05:40"/>
    <b v="0"/>
    <x v="183"/>
  </r>
  <r>
    <x v="0"/>
    <s v="US"/>
    <s v="USD"/>
    <n v="1473358122"/>
    <d v="2016-09-08T18:08:42"/>
    <n v="1471543722"/>
    <d v="2016-08-18T18:08:42"/>
    <b v="0"/>
    <x v="62"/>
  </r>
  <r>
    <x v="0"/>
    <s v="GB"/>
    <s v="GBP"/>
    <n v="1466899491"/>
    <d v="2016-06-26T00:04:51"/>
    <n v="1464307491"/>
    <d v="2016-05-27T00:04:51"/>
    <b v="0"/>
    <x v="22"/>
  </r>
  <r>
    <x v="0"/>
    <s v="GB"/>
    <s v="GBP"/>
    <n v="1441042275"/>
    <d v="2015-08-31T17:31:15"/>
    <n v="1438882275"/>
    <d v="2015-08-06T17:31:15"/>
    <b v="0"/>
    <x v="58"/>
  </r>
  <r>
    <x v="0"/>
    <s v="US"/>
    <s v="USD"/>
    <n v="1410099822"/>
    <d v="2014-09-07T14:23:42"/>
    <n v="1404915822"/>
    <d v="2014-07-09T14:23:42"/>
    <b v="0"/>
    <x v="268"/>
  </r>
  <r>
    <x v="0"/>
    <s v="DE"/>
    <s v="EUR"/>
    <n v="1435255659"/>
    <d v="2015-06-25T18:07:39"/>
    <n v="1432663659"/>
    <d v="2015-05-26T18:07:39"/>
    <b v="0"/>
    <x v="60"/>
  </r>
  <r>
    <x v="0"/>
    <s v="US"/>
    <s v="USD"/>
    <n v="1425758257"/>
    <d v="2015-03-07T19:57:37"/>
    <n v="1423166257"/>
    <d v="2015-02-05T19:57:37"/>
    <b v="0"/>
    <x v="54"/>
  </r>
  <r>
    <x v="0"/>
    <s v="US"/>
    <s v="USD"/>
    <n v="1428780159"/>
    <d v="2015-04-11T19:22:39"/>
    <n v="1426188159"/>
    <d v="2015-03-12T19:22:39"/>
    <b v="0"/>
    <x v="22"/>
  </r>
  <r>
    <x v="0"/>
    <s v="US"/>
    <s v="USD"/>
    <n v="1427860740"/>
    <d v="2015-04-01T03:59:00"/>
    <n v="1426002684"/>
    <d v="2015-03-10T15:51:24"/>
    <b v="0"/>
    <x v="10"/>
  </r>
  <r>
    <x v="0"/>
    <s v="US"/>
    <s v="USD"/>
    <n v="1463198340"/>
    <d v="2016-05-14T03:59:00"/>
    <n v="1461117201"/>
    <d v="2016-04-20T01:53:21"/>
    <b v="0"/>
    <x v="226"/>
  </r>
  <r>
    <x v="0"/>
    <s v="US"/>
    <s v="USD"/>
    <n v="1457139600"/>
    <d v="2016-03-05T01:00:00"/>
    <n v="1455230214"/>
    <d v="2016-02-11T22:36:54"/>
    <b v="0"/>
    <x v="62"/>
  </r>
  <r>
    <x v="0"/>
    <s v="GB"/>
    <s v="GBP"/>
    <n v="1441358873"/>
    <d v="2015-09-04T09:27:53"/>
    <n v="1438939673"/>
    <d v="2015-08-07T09:27:53"/>
    <b v="0"/>
    <x v="288"/>
  </r>
  <r>
    <x v="0"/>
    <s v="GB"/>
    <s v="GBP"/>
    <n v="1462224398"/>
    <d v="2016-05-02T21:26:38"/>
    <n v="1459632398"/>
    <d v="2016-04-02T21:26:38"/>
    <b v="0"/>
    <x v="31"/>
  </r>
  <r>
    <x v="0"/>
    <s v="US"/>
    <s v="USD"/>
    <n v="1400796420"/>
    <d v="2014-05-22T22:07:00"/>
    <n v="1398342170"/>
    <d v="2014-04-24T12:22:50"/>
    <b v="0"/>
    <x v="20"/>
  </r>
  <r>
    <x v="0"/>
    <s v="GB"/>
    <s v="GBP"/>
    <n v="1403964324"/>
    <d v="2014-06-28T14:05:24"/>
    <n v="1401372324"/>
    <d v="2014-05-29T14:05:24"/>
    <b v="0"/>
    <x v="9"/>
  </r>
  <r>
    <x v="0"/>
    <s v="US"/>
    <s v="USD"/>
    <n v="1439337600"/>
    <d v="2015-08-12T00:00:00"/>
    <n v="1436575280"/>
    <d v="2015-07-11T00:41:20"/>
    <b v="0"/>
    <x v="201"/>
  </r>
  <r>
    <x v="0"/>
    <s v="US"/>
    <s v="USD"/>
    <n v="1423674000"/>
    <d v="2015-02-11T17:00:00"/>
    <n v="1421025159"/>
    <d v="2015-01-12T01:12:39"/>
    <b v="0"/>
    <x v="28"/>
  </r>
  <r>
    <x v="0"/>
    <s v="IT"/>
    <s v="EUR"/>
    <n v="1479382594"/>
    <d v="2016-11-17T11:36:34"/>
    <n v="1476786994"/>
    <d v="2016-10-18T10:36:34"/>
    <b v="0"/>
    <x v="25"/>
  </r>
  <r>
    <x v="0"/>
    <s v="GB"/>
    <s v="GBP"/>
    <n v="1408289724"/>
    <d v="2014-08-17T15:35:24"/>
    <n v="1403105724"/>
    <d v="2014-06-18T15:35:24"/>
    <b v="0"/>
    <x v="9"/>
  </r>
  <r>
    <x v="0"/>
    <s v="US"/>
    <s v="USD"/>
    <n v="1399271911"/>
    <d v="2014-05-05T06:38:31"/>
    <n v="1396334311"/>
    <d v="2014-04-01T06:38:31"/>
    <b v="0"/>
    <x v="501"/>
  </r>
  <r>
    <x v="0"/>
    <s v="GB"/>
    <s v="GBP"/>
    <n v="1435352400"/>
    <d v="2015-06-26T21:00:00"/>
    <n v="1431718575"/>
    <d v="2015-05-15T19:36:15"/>
    <b v="0"/>
    <x v="19"/>
  </r>
  <r>
    <x v="0"/>
    <s v="AU"/>
    <s v="AUD"/>
    <n v="1438333080"/>
    <d v="2015-07-31T08:58:00"/>
    <n v="1436408308"/>
    <d v="2015-07-09T02:18:28"/>
    <b v="0"/>
    <x v="54"/>
  </r>
  <r>
    <x v="0"/>
    <s v="CA"/>
    <s v="CAD"/>
    <n v="1432694700"/>
    <d v="2015-05-27T02:45:00"/>
    <n v="1429651266"/>
    <d v="2015-04-21T21:21:06"/>
    <b v="0"/>
    <x v="142"/>
  </r>
  <r>
    <x v="0"/>
    <s v="US"/>
    <s v="USD"/>
    <n v="1438799760"/>
    <d v="2015-08-05T18:36:00"/>
    <n v="1437236378"/>
    <d v="2015-07-18T16:19:38"/>
    <b v="0"/>
    <x v="241"/>
  </r>
  <r>
    <x v="0"/>
    <s v="GB"/>
    <s v="GBP"/>
    <n v="1457906400"/>
    <d v="2016-03-13T22:00:00"/>
    <n v="1457115427"/>
    <d v="2016-03-04T18:17:07"/>
    <b v="0"/>
    <x v="162"/>
  </r>
  <r>
    <x v="0"/>
    <s v="GB"/>
    <s v="GBP"/>
    <n v="1470078000"/>
    <d v="2016-08-01T19:00:00"/>
    <n v="1467648456"/>
    <d v="2016-07-04T16:07:36"/>
    <b v="0"/>
    <x v="20"/>
  </r>
  <r>
    <x v="0"/>
    <s v="GB"/>
    <s v="GBP"/>
    <n v="1444060800"/>
    <d v="2015-10-05T16:00:00"/>
    <n v="1440082649"/>
    <d v="2015-08-20T14:57:29"/>
    <b v="0"/>
    <x v="57"/>
  </r>
  <r>
    <x v="0"/>
    <s v="US"/>
    <s v="USD"/>
    <n v="1420048208"/>
    <d v="2014-12-31T17:50:08"/>
    <n v="1417456208"/>
    <d v="2014-12-01T17:50:08"/>
    <b v="0"/>
    <x v="8"/>
  </r>
  <r>
    <x v="0"/>
    <s v="GB"/>
    <s v="GBP"/>
    <n v="1422015083"/>
    <d v="2015-01-23T12:11:23"/>
    <n v="1419423083"/>
    <d v="2014-12-24T12:11:23"/>
    <b v="0"/>
    <x v="44"/>
  </r>
  <r>
    <x v="0"/>
    <s v="GB"/>
    <s v="GBP"/>
    <n v="1433964444"/>
    <d v="2015-06-10T19:27:24"/>
    <n v="1431372444"/>
    <d v="2015-05-11T19:27:24"/>
    <b v="0"/>
    <x v="14"/>
  </r>
  <r>
    <x v="0"/>
    <s v="US"/>
    <s v="USD"/>
    <n v="1410975994"/>
    <d v="2014-09-17T17:46:34"/>
    <n v="1408383994"/>
    <d v="2014-08-18T17:46:34"/>
    <b v="0"/>
    <x v="10"/>
  </r>
  <r>
    <x v="0"/>
    <s v="US"/>
    <s v="USD"/>
    <n v="1420734696"/>
    <d v="2015-01-08T16:31:36"/>
    <n v="1418142696"/>
    <d v="2014-12-09T16:31:36"/>
    <b v="0"/>
    <x v="14"/>
  </r>
  <r>
    <x v="0"/>
    <s v="US"/>
    <s v="USD"/>
    <n v="1420009200"/>
    <d v="2014-12-31T07:00:00"/>
    <n v="1417593483"/>
    <d v="2014-12-03T07:58:03"/>
    <b v="0"/>
    <x v="55"/>
  </r>
  <r>
    <x v="0"/>
    <s v="GB"/>
    <s v="GBP"/>
    <n v="1414701413"/>
    <d v="2014-10-30T20:36:53"/>
    <n v="1412109413"/>
    <d v="2014-09-30T20:36:53"/>
    <b v="0"/>
    <x v="20"/>
  </r>
  <r>
    <x v="0"/>
    <s v="GB"/>
    <s v="GBP"/>
    <n v="1434894082"/>
    <d v="2015-06-21T13:41:22"/>
    <n v="1432302082"/>
    <d v="2015-05-22T13:41:22"/>
    <b v="0"/>
    <x v="82"/>
  </r>
  <r>
    <x v="0"/>
    <s v="GB"/>
    <s v="GBP"/>
    <n v="1415440846"/>
    <d v="2014-11-08T10:00:46"/>
    <n v="1412845246"/>
    <d v="2014-10-09T09:00:46"/>
    <b v="0"/>
    <x v="76"/>
  </r>
  <r>
    <x v="0"/>
    <s v="US"/>
    <s v="USD"/>
    <n v="1415921848"/>
    <d v="2014-11-13T23:37:28"/>
    <n v="1413326248"/>
    <d v="2014-10-14T22:37:28"/>
    <b v="0"/>
    <x v="43"/>
  </r>
  <r>
    <x v="0"/>
    <s v="US"/>
    <s v="USD"/>
    <n v="1470887940"/>
    <d v="2016-08-11T03:59:00"/>
    <n v="1468176527"/>
    <d v="2016-07-10T18:48:47"/>
    <b v="0"/>
    <x v="332"/>
  </r>
  <r>
    <x v="0"/>
    <s v="US"/>
    <s v="USD"/>
    <n v="1480947054"/>
    <d v="2016-12-05T14:10:54"/>
    <n v="1475759454"/>
    <d v="2016-10-06T13:10:54"/>
    <b v="0"/>
    <x v="81"/>
  </r>
  <r>
    <x v="0"/>
    <s v="US"/>
    <s v="USD"/>
    <n v="1430029680"/>
    <d v="2015-04-26T06:28:00"/>
    <n v="1427741583"/>
    <d v="2015-03-30T18:53:03"/>
    <b v="0"/>
    <x v="74"/>
  </r>
  <r>
    <x v="0"/>
    <s v="GB"/>
    <s v="GBP"/>
    <n v="1462037777"/>
    <d v="2016-04-30T17:36:17"/>
    <n v="1459445777"/>
    <d v="2016-03-31T17:36:17"/>
    <b v="0"/>
    <x v="77"/>
  </r>
  <r>
    <x v="0"/>
    <s v="GB"/>
    <s v="GBP"/>
    <n v="1459444656"/>
    <d v="2016-03-31T17:17:36"/>
    <n v="1456856256"/>
    <d v="2016-03-01T18:17:36"/>
    <b v="0"/>
    <x v="25"/>
  </r>
  <r>
    <x v="0"/>
    <s v="US"/>
    <s v="USD"/>
    <n v="1425185940"/>
    <d v="2015-03-01T04:59:00"/>
    <n v="1421900022"/>
    <d v="2015-01-22T04:13:42"/>
    <b v="0"/>
    <x v="74"/>
  </r>
  <r>
    <x v="0"/>
    <s v="GB"/>
    <s v="GBP"/>
    <n v="1406719110"/>
    <d v="2014-07-30T11:18:30"/>
    <n v="1405509510"/>
    <d v="2014-07-16T11:18:30"/>
    <b v="0"/>
    <x v="43"/>
  </r>
  <r>
    <x v="0"/>
    <s v="US"/>
    <s v="USD"/>
    <n v="1459822682"/>
    <d v="2016-04-05T02:18:02"/>
    <n v="1458613082"/>
    <d v="2016-03-22T02:18:02"/>
    <b v="0"/>
    <x v="72"/>
  </r>
  <r>
    <x v="0"/>
    <s v="US"/>
    <s v="USD"/>
    <n v="1460970805"/>
    <d v="2016-04-18T09:13:25"/>
    <n v="1455790405"/>
    <d v="2016-02-18T10:13:25"/>
    <b v="0"/>
    <x v="54"/>
  </r>
  <r>
    <x v="0"/>
    <s v="GB"/>
    <s v="GBP"/>
    <n v="1436772944"/>
    <d v="2015-07-13T07:35:44"/>
    <n v="1434180944"/>
    <d v="2015-06-13T07:35:44"/>
    <b v="0"/>
    <x v="300"/>
  </r>
  <r>
    <x v="0"/>
    <s v="US"/>
    <s v="USD"/>
    <n v="1419181890"/>
    <d v="2014-12-21T17:11:30"/>
    <n v="1416589890"/>
    <d v="2014-11-21T17:11:30"/>
    <b v="0"/>
    <x v="23"/>
  </r>
  <r>
    <x v="0"/>
    <s v="US"/>
    <s v="USD"/>
    <n v="1474649070"/>
    <d v="2016-09-23T16:44:30"/>
    <n v="1469465070"/>
    <d v="2016-07-25T16:44:30"/>
    <b v="0"/>
    <x v="241"/>
  </r>
  <r>
    <x v="0"/>
    <s v="GB"/>
    <s v="GBP"/>
    <n v="1467054000"/>
    <d v="2016-06-27T19:00:00"/>
    <n v="1463144254"/>
    <d v="2016-05-13T12:57:34"/>
    <b v="0"/>
    <x v="33"/>
  </r>
  <r>
    <x v="0"/>
    <s v="GB"/>
    <s v="GBP"/>
    <n v="1430348400"/>
    <d v="2015-04-29T23:00:00"/>
    <n v="1428436410"/>
    <d v="2015-04-07T19:53:30"/>
    <b v="0"/>
    <x v="202"/>
  </r>
  <r>
    <x v="0"/>
    <s v="US"/>
    <s v="USD"/>
    <n v="1432654347"/>
    <d v="2015-05-26T15:32:27"/>
    <n v="1430494347"/>
    <d v="2015-05-01T15:32:27"/>
    <b v="0"/>
    <x v="95"/>
  </r>
  <r>
    <x v="0"/>
    <s v="GB"/>
    <s v="GBP"/>
    <n v="1413792034"/>
    <d v="2014-10-20T08:00:34"/>
    <n v="1411200034"/>
    <d v="2014-09-20T08:00:34"/>
    <b v="0"/>
    <x v="196"/>
  </r>
  <r>
    <x v="0"/>
    <s v="US"/>
    <s v="USD"/>
    <n v="1422075540"/>
    <d v="2015-01-24T04:59:00"/>
    <n v="1419979544"/>
    <d v="2014-12-30T22:45:44"/>
    <b v="0"/>
    <x v="59"/>
  </r>
  <r>
    <x v="0"/>
    <s v="US"/>
    <s v="USD"/>
    <n v="1423630740"/>
    <d v="2015-02-11T04:59:00"/>
    <n v="1418673307"/>
    <d v="2014-12-15T19:55:07"/>
    <b v="0"/>
    <x v="2"/>
  </r>
  <r>
    <x v="0"/>
    <s v="US"/>
    <s v="USD"/>
    <n v="1420489560"/>
    <d v="2015-01-05T20:26:00"/>
    <n v="1417469639"/>
    <d v="2014-12-01T21:33:59"/>
    <b v="0"/>
    <x v="68"/>
  </r>
  <r>
    <x v="0"/>
    <s v="US"/>
    <s v="USD"/>
    <n v="1472952982"/>
    <d v="2016-09-04T01:36:22"/>
    <n v="1470792982"/>
    <d v="2016-08-10T01:36:22"/>
    <b v="0"/>
    <x v="17"/>
  </r>
  <r>
    <x v="0"/>
    <s v="US"/>
    <s v="USD"/>
    <n v="1426229940"/>
    <d v="2015-03-13T06:59:00"/>
    <n v="1423959123"/>
    <d v="2015-02-15T00:12:03"/>
    <b v="0"/>
    <x v="95"/>
  </r>
  <r>
    <x v="0"/>
    <s v="CA"/>
    <s v="CAD"/>
    <n v="1409072982"/>
    <d v="2014-08-26T17:09:42"/>
    <n v="1407258582"/>
    <d v="2014-08-05T17:09:42"/>
    <b v="0"/>
    <x v="41"/>
  </r>
  <r>
    <x v="0"/>
    <s v="US"/>
    <s v="USD"/>
    <n v="1456984740"/>
    <d v="2016-03-03T05:59:00"/>
    <n v="1455717790"/>
    <d v="2016-02-17T14:03:10"/>
    <b v="0"/>
    <x v="51"/>
  </r>
  <r>
    <x v="0"/>
    <s v="US"/>
    <s v="USD"/>
    <n v="1409720340"/>
    <d v="2014-09-03T04:59:00"/>
    <n v="1408129822"/>
    <d v="2014-08-15T19:10:22"/>
    <b v="0"/>
    <x v="74"/>
  </r>
  <r>
    <x v="0"/>
    <s v="US"/>
    <s v="USD"/>
    <n v="1440892800"/>
    <d v="2015-08-30T00:00:00"/>
    <n v="1438715077"/>
    <d v="2015-08-04T19:04:37"/>
    <b v="0"/>
    <x v="57"/>
  </r>
  <r>
    <x v="0"/>
    <s v="US"/>
    <s v="USD"/>
    <n v="1476390164"/>
    <d v="2016-10-13T20:22:44"/>
    <n v="1473970964"/>
    <d v="2016-09-15T20:22:44"/>
    <b v="0"/>
    <x v="80"/>
  </r>
  <r>
    <x v="0"/>
    <s v="GB"/>
    <s v="GBP"/>
    <n v="1421452682"/>
    <d v="2015-01-16T23:58:02"/>
    <n v="1418860682"/>
    <d v="2014-12-17T23:58:02"/>
    <b v="0"/>
    <x v="28"/>
  </r>
  <r>
    <x v="0"/>
    <s v="US"/>
    <s v="USD"/>
    <n v="1463520479"/>
    <d v="2016-05-17T21:27:59"/>
    <n v="1458336479"/>
    <d v="2016-03-18T21:27:59"/>
    <b v="0"/>
    <x v="72"/>
  </r>
  <r>
    <x v="0"/>
    <s v="US"/>
    <s v="USD"/>
    <n v="1446759880"/>
    <d v="2015-11-05T21:44:40"/>
    <n v="1444164280"/>
    <d v="2015-10-06T20:44:40"/>
    <b v="0"/>
    <x v="7"/>
  </r>
  <r>
    <x v="0"/>
    <s v="US"/>
    <s v="USD"/>
    <n v="1461913140"/>
    <d v="2016-04-29T06:59:00"/>
    <n v="1461370956"/>
    <d v="2016-04-23T00:22:36"/>
    <b v="0"/>
    <x v="50"/>
  </r>
  <r>
    <x v="0"/>
    <s v="GB"/>
    <s v="GBP"/>
    <n v="1455390126"/>
    <d v="2016-02-13T19:02:06"/>
    <n v="1452798126"/>
    <d v="2016-01-14T19:02:06"/>
    <b v="0"/>
    <x v="41"/>
  </r>
  <r>
    <x v="0"/>
    <s v="GB"/>
    <s v="GBP"/>
    <n v="1471185057"/>
    <d v="2016-08-14T14:30:57"/>
    <n v="1468593057"/>
    <d v="2016-07-15T14:30:57"/>
    <b v="0"/>
    <x v="31"/>
  </r>
  <r>
    <x v="0"/>
    <s v="GB"/>
    <s v="GBP"/>
    <n v="1450137600"/>
    <d v="2015-12-15T00:00:00"/>
    <n v="1448924882"/>
    <d v="2015-11-30T23:08:02"/>
    <b v="0"/>
    <x v="9"/>
  </r>
  <r>
    <x v="0"/>
    <s v="GB"/>
    <s v="GBP"/>
    <n v="1466172000"/>
    <d v="2016-06-17T14:00:00"/>
    <n v="1463418090"/>
    <d v="2016-05-16T17:01:30"/>
    <b v="0"/>
    <x v="74"/>
  </r>
  <r>
    <x v="0"/>
    <s v="GB"/>
    <s v="GBP"/>
    <n v="1459378085"/>
    <d v="2016-03-30T22:48:05"/>
    <n v="1456789685"/>
    <d v="2016-02-29T23:48:05"/>
    <b v="0"/>
    <x v="64"/>
  </r>
  <r>
    <x v="0"/>
    <s v="GB"/>
    <s v="GBP"/>
    <n v="1439806936"/>
    <d v="2015-08-17T10:22:16"/>
    <n v="1437214936"/>
    <d v="2015-07-18T10:22:16"/>
    <b v="0"/>
    <x v="162"/>
  </r>
  <r>
    <x v="0"/>
    <s v="GB"/>
    <s v="GBP"/>
    <n v="1428483201"/>
    <d v="2015-04-08T08:53:21"/>
    <n v="1425891201"/>
    <d v="2015-03-09T08:53:21"/>
    <b v="0"/>
    <x v="13"/>
  </r>
  <r>
    <x v="0"/>
    <s v="CA"/>
    <s v="CAD"/>
    <n v="1402334811"/>
    <d v="2014-06-09T17:26:51"/>
    <n v="1401470811"/>
    <d v="2014-05-30T17:26:51"/>
    <b v="0"/>
    <x v="7"/>
  </r>
  <r>
    <x v="0"/>
    <s v="US"/>
    <s v="USD"/>
    <n v="1403964574"/>
    <d v="2014-06-28T14:09:34"/>
    <n v="1401372574"/>
    <d v="2014-05-29T14:09:34"/>
    <b v="0"/>
    <x v="9"/>
  </r>
  <r>
    <x v="0"/>
    <s v="US"/>
    <s v="USD"/>
    <n v="1434675616"/>
    <d v="2015-06-19T01:00:16"/>
    <n v="1432083616"/>
    <d v="2015-05-20T01:00:16"/>
    <b v="0"/>
    <x v="26"/>
  </r>
  <r>
    <x v="0"/>
    <s v="GB"/>
    <s v="GBP"/>
    <n v="1449756896"/>
    <d v="2015-12-10T14:14:56"/>
    <n v="1447164896"/>
    <d v="2015-11-10T14:14:56"/>
    <b v="0"/>
    <x v="250"/>
  </r>
  <r>
    <x v="0"/>
    <s v="GB"/>
    <s v="GBP"/>
    <n v="1426801664"/>
    <d v="2015-03-19T21:47:44"/>
    <n v="1424213264"/>
    <d v="2015-02-17T22:47:44"/>
    <b v="0"/>
    <x v="43"/>
  </r>
  <r>
    <x v="0"/>
    <s v="GB"/>
    <s v="GBP"/>
    <n v="1488240000"/>
    <d v="2017-02-28T00:00:00"/>
    <n v="1486996729"/>
    <d v="2017-02-13T14:38:49"/>
    <b v="0"/>
    <x v="13"/>
  </r>
  <r>
    <x v="0"/>
    <s v="GB"/>
    <s v="GBP"/>
    <n v="1433343850"/>
    <d v="2015-06-03T15:04:10"/>
    <n v="1430751850"/>
    <d v="2015-05-04T15:04:10"/>
    <b v="0"/>
    <x v="66"/>
  </r>
  <r>
    <x v="0"/>
    <s v="US"/>
    <s v="USD"/>
    <n v="1479592800"/>
    <d v="2016-11-19T22:00:00"/>
    <n v="1476760226"/>
    <d v="2016-10-18T03:10:26"/>
    <b v="0"/>
    <x v="57"/>
  </r>
  <r>
    <x v="0"/>
    <s v="US"/>
    <s v="USD"/>
    <n v="1425528000"/>
    <d v="2015-03-05T04:00:00"/>
    <n v="1422916261"/>
    <d v="2015-02-02T22:31:01"/>
    <b v="0"/>
    <x v="438"/>
  </r>
  <r>
    <x v="0"/>
    <s v="US"/>
    <s v="USD"/>
    <n v="1475269200"/>
    <d v="2016-09-30T21:00:00"/>
    <n v="1473200844"/>
    <d v="2016-09-06T22:27:24"/>
    <b v="0"/>
    <x v="16"/>
  </r>
  <r>
    <x v="0"/>
    <s v="US"/>
    <s v="USD"/>
    <n v="1411874580"/>
    <d v="2014-09-28T03:23:00"/>
    <n v="1409030371"/>
    <d v="2014-08-26T05:19:31"/>
    <b v="0"/>
    <x v="64"/>
  </r>
  <r>
    <x v="0"/>
    <s v="US"/>
    <s v="USD"/>
    <n v="1406358000"/>
    <d v="2014-07-26T07:00:00"/>
    <n v="1404841270"/>
    <d v="2014-07-08T17:41:10"/>
    <b v="0"/>
    <x v="69"/>
  </r>
  <r>
    <x v="0"/>
    <s v="US"/>
    <s v="USD"/>
    <n v="1471977290"/>
    <d v="2016-08-23T18:34:50"/>
    <n v="1466793290"/>
    <d v="2016-06-24T18:34:50"/>
    <b v="0"/>
    <x v="70"/>
  </r>
  <r>
    <x v="0"/>
    <s v="GB"/>
    <s v="GBP"/>
    <n v="1435851577"/>
    <d v="2015-07-02T15:39:37"/>
    <n v="1433259577"/>
    <d v="2015-06-02T15:39:37"/>
    <b v="0"/>
    <x v="76"/>
  </r>
  <r>
    <x v="0"/>
    <s v="GB"/>
    <s v="GBP"/>
    <n v="1408204857"/>
    <d v="2014-08-16T16:00:57"/>
    <n v="1406390457"/>
    <d v="2014-07-26T16:00:57"/>
    <b v="0"/>
    <x v="53"/>
  </r>
  <r>
    <x v="0"/>
    <s v="US"/>
    <s v="USD"/>
    <n v="1463803140"/>
    <d v="2016-05-21T03:59:00"/>
    <n v="1459446487"/>
    <d v="2016-03-31T17:48:07"/>
    <b v="0"/>
    <x v="60"/>
  </r>
  <r>
    <x v="2"/>
    <s v="US"/>
    <s v="USD"/>
    <n v="1450040396"/>
    <d v="2015-12-13T20:59:56"/>
    <n v="1444852796"/>
    <d v="2015-10-14T19:59:56"/>
    <b v="0"/>
    <x v="78"/>
  </r>
  <r>
    <x v="2"/>
    <s v="US"/>
    <s v="USD"/>
    <n v="1462467600"/>
    <d v="2016-05-05T17:00:00"/>
    <n v="1457403364"/>
    <d v="2016-03-08T02:16:04"/>
    <b v="0"/>
    <x v="84"/>
  </r>
  <r>
    <x v="2"/>
    <s v="GB"/>
    <s v="GBP"/>
    <n v="1417295990"/>
    <d v="2014-11-29T21:19:50"/>
    <n v="1414700390"/>
    <d v="2014-10-30T20:19:50"/>
    <b v="0"/>
    <x v="29"/>
  </r>
  <r>
    <x v="2"/>
    <s v="US"/>
    <s v="USD"/>
    <n v="1411444740"/>
    <d v="2014-09-23T03:59:00"/>
    <n v="1409335497"/>
    <d v="2014-08-29T18:04:57"/>
    <b v="0"/>
    <x v="211"/>
  </r>
  <r>
    <x v="2"/>
    <s v="GB"/>
    <s v="GBP"/>
    <n v="1416781749"/>
    <d v="2014-11-23T22:29:09"/>
    <n v="1415053749"/>
    <d v="2014-11-03T22:29:09"/>
    <b v="0"/>
    <x v="29"/>
  </r>
  <r>
    <x v="2"/>
    <s v="US"/>
    <s v="USD"/>
    <n v="1479517200"/>
    <d v="2016-11-19T01:00:00"/>
    <n v="1475765867"/>
    <d v="2016-10-06T14:57:47"/>
    <b v="0"/>
    <x v="162"/>
  </r>
  <r>
    <x v="2"/>
    <s v="CA"/>
    <s v="CAD"/>
    <n v="1484366340"/>
    <d v="2017-01-14T03:59:00"/>
    <n v="1480219174"/>
    <d v="2016-11-27T03:59:34"/>
    <b v="0"/>
    <x v="59"/>
  </r>
  <r>
    <x v="2"/>
    <s v="US"/>
    <s v="USD"/>
    <n v="1461186676"/>
    <d v="2016-04-20T21:11:16"/>
    <n v="1458594676"/>
    <d v="2016-03-21T21:11:16"/>
    <b v="0"/>
    <x v="73"/>
  </r>
  <r>
    <x v="2"/>
    <s v="US"/>
    <s v="USD"/>
    <n v="1442248829"/>
    <d v="2015-09-14T16:40:29"/>
    <n v="1439224829"/>
    <d v="2015-08-10T16:40:29"/>
    <b v="0"/>
    <x v="78"/>
  </r>
  <r>
    <x v="2"/>
    <s v="US"/>
    <s v="USD"/>
    <n v="1420130935"/>
    <d v="2015-01-01T16:48:55"/>
    <n v="1417538935"/>
    <d v="2014-12-02T16:48:55"/>
    <b v="0"/>
    <x v="25"/>
  </r>
  <r>
    <x v="2"/>
    <s v="CA"/>
    <s v="CAD"/>
    <n v="1429456132"/>
    <d v="2015-04-19T15:08:52"/>
    <n v="1424275732"/>
    <d v="2015-02-18T16:08:52"/>
    <b v="0"/>
    <x v="84"/>
  </r>
  <r>
    <x v="2"/>
    <s v="US"/>
    <s v="USD"/>
    <n v="1475853060"/>
    <d v="2016-10-07T15:11:00"/>
    <n v="1470672906"/>
    <d v="2016-08-08T16:15:06"/>
    <b v="0"/>
    <x v="29"/>
  </r>
  <r>
    <x v="2"/>
    <s v="US"/>
    <s v="USD"/>
    <n v="1431283530"/>
    <d v="2015-05-10T18:45:30"/>
    <n v="1428691530"/>
    <d v="2015-04-10T18:45:30"/>
    <b v="0"/>
    <x v="83"/>
  </r>
  <r>
    <x v="2"/>
    <s v="US"/>
    <s v="USD"/>
    <n v="1412485200"/>
    <d v="2014-10-05T05:00:00"/>
    <n v="1410966179"/>
    <d v="2014-09-17T15:02:59"/>
    <b v="0"/>
    <x v="78"/>
  </r>
  <r>
    <x v="2"/>
    <s v="DE"/>
    <s v="EUR"/>
    <n v="1448902800"/>
    <d v="2015-11-30T17:00:00"/>
    <n v="1445369727"/>
    <d v="2015-10-20T19:35:27"/>
    <b v="0"/>
    <x v="84"/>
  </r>
  <r>
    <x v="2"/>
    <s v="US"/>
    <s v="USD"/>
    <n v="1447734439"/>
    <d v="2015-11-17T04:27:19"/>
    <n v="1444274839"/>
    <d v="2015-10-08T03:27:19"/>
    <b v="0"/>
    <x v="78"/>
  </r>
  <r>
    <x v="2"/>
    <s v="US"/>
    <s v="USD"/>
    <n v="1457413140"/>
    <d v="2016-03-08T04:59:00"/>
    <n v="1454996887"/>
    <d v="2016-02-09T05:48:07"/>
    <b v="0"/>
    <x v="8"/>
  </r>
  <r>
    <x v="2"/>
    <s v="CA"/>
    <s v="CAD"/>
    <n v="1479773838"/>
    <d v="2016-11-22T00:17:18"/>
    <n v="1477178238"/>
    <d v="2016-10-22T23:17:18"/>
    <b v="0"/>
    <x v="29"/>
  </r>
  <r>
    <x v="2"/>
    <s v="US"/>
    <s v="USD"/>
    <n v="1434497400"/>
    <d v="2015-06-16T23:30:00"/>
    <n v="1431770802"/>
    <d v="2015-05-16T10:06:42"/>
    <b v="0"/>
    <x v="22"/>
  </r>
  <r>
    <x v="2"/>
    <s v="GB"/>
    <s v="GBP"/>
    <n v="1475258327"/>
    <d v="2016-09-30T17:58:47"/>
    <n v="1471370327"/>
    <d v="2016-08-16T17:58:47"/>
    <b v="0"/>
    <x v="84"/>
  </r>
  <r>
    <x v="0"/>
    <s v="US"/>
    <s v="USD"/>
    <n v="1412492445"/>
    <d v="2014-10-05T07:00:45"/>
    <n v="1409900445"/>
    <d v="2014-09-05T07:00:45"/>
    <b v="0"/>
    <x v="196"/>
  </r>
  <r>
    <x v="0"/>
    <s v="CA"/>
    <s v="CAD"/>
    <n v="1402938394"/>
    <d v="2014-06-16T17:06:34"/>
    <n v="1400691994"/>
    <d v="2014-05-21T17:06:34"/>
    <b v="0"/>
    <x v="22"/>
  </r>
  <r>
    <x v="0"/>
    <s v="GB"/>
    <s v="GBP"/>
    <n v="1454412584"/>
    <d v="2016-02-02T11:29:44"/>
    <n v="1452598184"/>
    <d v="2016-01-12T11:29:44"/>
    <b v="0"/>
    <x v="57"/>
  </r>
  <r>
    <x v="0"/>
    <s v="US"/>
    <s v="USD"/>
    <n v="1407686340"/>
    <d v="2014-08-10T15:59:00"/>
    <n v="1404833442"/>
    <d v="2014-07-08T15:30:42"/>
    <b v="0"/>
    <x v="82"/>
  </r>
  <r>
    <x v="0"/>
    <s v="CA"/>
    <s v="CAD"/>
    <n v="1472097540"/>
    <d v="2016-08-25T03:59:00"/>
    <n v="1471188502"/>
    <d v="2016-08-14T15:28:22"/>
    <b v="0"/>
    <x v="57"/>
  </r>
  <r>
    <x v="0"/>
    <s v="GB"/>
    <s v="GBP"/>
    <n v="1438764207"/>
    <d v="2015-08-05T08:43:27"/>
    <n v="1436172207"/>
    <d v="2015-07-06T08:43:27"/>
    <b v="0"/>
    <x v="51"/>
  </r>
  <r>
    <x v="0"/>
    <s v="GB"/>
    <s v="GBP"/>
    <n v="1459702800"/>
    <d v="2016-04-03T17:00:00"/>
    <n v="1457690386"/>
    <d v="2016-03-11T09:59:46"/>
    <b v="0"/>
    <x v="44"/>
  </r>
  <r>
    <x v="0"/>
    <s v="US"/>
    <s v="USD"/>
    <n v="1437202740"/>
    <d v="2015-07-18T06:59:00"/>
    <n v="1434654998"/>
    <d v="2015-06-18T19:16:38"/>
    <b v="0"/>
    <x v="1"/>
  </r>
  <r>
    <x v="0"/>
    <s v="CH"/>
    <s v="CHF"/>
    <n v="1485989940"/>
    <d v="2017-02-01T22:59:00"/>
    <n v="1483393836"/>
    <d v="2017-01-02T21:50:36"/>
    <b v="0"/>
    <x v="67"/>
  </r>
  <r>
    <x v="0"/>
    <s v="DK"/>
    <s v="DKK"/>
    <n v="1464817320"/>
    <d v="2016-06-01T21:42:00"/>
    <n v="1462806419"/>
    <d v="2016-05-09T15:06:59"/>
    <b v="0"/>
    <x v="9"/>
  </r>
  <r>
    <x v="0"/>
    <s v="US"/>
    <s v="USD"/>
    <n v="1404273540"/>
    <d v="2014-07-02T03:59:00"/>
    <n v="1400272580"/>
    <d v="2014-05-16T20:36:20"/>
    <b v="0"/>
    <x v="9"/>
  </r>
  <r>
    <x v="0"/>
    <s v="US"/>
    <s v="USD"/>
    <n v="1426775940"/>
    <d v="2015-03-19T14:39:00"/>
    <n v="1424414350"/>
    <d v="2015-02-20T06:39:10"/>
    <b v="0"/>
    <x v="62"/>
  </r>
  <r>
    <x v="0"/>
    <s v="GB"/>
    <s v="GBP"/>
    <n v="1419368925"/>
    <d v="2014-12-23T21:08:45"/>
    <n v="1417208925"/>
    <d v="2014-11-28T21:08:45"/>
    <b v="0"/>
    <x v="19"/>
  </r>
  <r>
    <x v="0"/>
    <s v="US"/>
    <s v="USD"/>
    <n v="1460260800"/>
    <d v="2016-04-10T04:00:00"/>
    <n v="1458336672"/>
    <d v="2016-03-18T21:31:12"/>
    <b v="0"/>
    <x v="17"/>
  </r>
  <r>
    <x v="0"/>
    <s v="CA"/>
    <s v="CAD"/>
    <n v="1427775414"/>
    <d v="2015-03-31T04:16:54"/>
    <n v="1425187014"/>
    <d v="2015-03-01T05:16:54"/>
    <b v="0"/>
    <x v="244"/>
  </r>
  <r>
    <x v="0"/>
    <s v="GB"/>
    <s v="GBP"/>
    <n v="1482321030"/>
    <d v="2016-12-21T11:50:30"/>
    <n v="1477133430"/>
    <d v="2016-10-22T10:50:30"/>
    <b v="0"/>
    <x v="82"/>
  </r>
  <r>
    <x v="0"/>
    <s v="US"/>
    <s v="USD"/>
    <n v="1466056689"/>
    <d v="2016-06-16T05:58:09"/>
    <n v="1464847089"/>
    <d v="2016-06-02T05:58:09"/>
    <b v="0"/>
    <x v="10"/>
  </r>
  <r>
    <x v="0"/>
    <s v="FR"/>
    <s v="EUR"/>
    <n v="1446062040"/>
    <d v="2015-10-28T19:54:00"/>
    <n v="1445109822"/>
    <d v="2015-10-17T19:23:42"/>
    <b v="0"/>
    <x v="25"/>
  </r>
  <r>
    <x v="0"/>
    <s v="US"/>
    <s v="USD"/>
    <n v="1406185200"/>
    <d v="2014-07-24T07:00:00"/>
    <n v="1404337382"/>
    <d v="2014-07-02T21:43:02"/>
    <b v="0"/>
    <x v="44"/>
  </r>
  <r>
    <x v="0"/>
    <s v="GB"/>
    <s v="GBP"/>
    <n v="1437261419"/>
    <d v="2015-07-18T23:16:59"/>
    <n v="1434669419"/>
    <d v="2015-06-18T23:16:59"/>
    <b v="0"/>
    <x v="6"/>
  </r>
  <r>
    <x v="0"/>
    <s v="US"/>
    <s v="USD"/>
    <n v="1437676380"/>
    <d v="2015-07-23T18:33:00"/>
    <n v="1435670452"/>
    <d v="2015-06-30T13:20:52"/>
    <b v="0"/>
    <x v="33"/>
  </r>
  <r>
    <x v="0"/>
    <s v="GB"/>
    <s v="GBP"/>
    <n v="1434039137"/>
    <d v="2015-06-11T16:12:17"/>
    <n v="1431447137"/>
    <d v="2015-05-12T16:12:17"/>
    <b v="0"/>
    <x v="57"/>
  </r>
  <r>
    <x v="0"/>
    <s v="GB"/>
    <s v="GBP"/>
    <n v="1433113200"/>
    <d v="2015-05-31T23:00:00"/>
    <n v="1431951611"/>
    <d v="2015-05-18T12:20:11"/>
    <b v="0"/>
    <x v="8"/>
  </r>
  <r>
    <x v="0"/>
    <s v="US"/>
    <s v="USD"/>
    <n v="1405915140"/>
    <d v="2014-07-21T03:59:00"/>
    <n v="1404140667"/>
    <d v="2014-06-30T15:04:27"/>
    <b v="0"/>
    <x v="244"/>
  </r>
  <r>
    <x v="0"/>
    <s v="GB"/>
    <s v="GBP"/>
    <n v="1411771384"/>
    <d v="2014-09-26T22:43:04"/>
    <n v="1409179384"/>
    <d v="2014-08-27T22:43:04"/>
    <b v="0"/>
    <x v="7"/>
  </r>
  <r>
    <x v="0"/>
    <s v="GB"/>
    <s v="GBP"/>
    <n v="1415191920"/>
    <d v="2014-11-05T12:52:00"/>
    <n v="1412233497"/>
    <d v="2014-10-02T07:04:57"/>
    <b v="0"/>
    <x v="229"/>
  </r>
  <r>
    <x v="0"/>
    <s v="DE"/>
    <s v="EUR"/>
    <n v="1472936229"/>
    <d v="2016-09-03T20:57:09"/>
    <n v="1467752229"/>
    <d v="2016-07-05T20:57:09"/>
    <b v="0"/>
    <x v="162"/>
  </r>
  <r>
    <x v="0"/>
    <s v="GB"/>
    <s v="GBP"/>
    <n v="1463353200"/>
    <d v="2016-05-15T23:00:00"/>
    <n v="1462285182"/>
    <d v="2016-05-03T14:19:42"/>
    <b v="0"/>
    <x v="83"/>
  </r>
  <r>
    <x v="0"/>
    <s v="US"/>
    <s v="USD"/>
    <n v="1410550484"/>
    <d v="2014-09-12T19:34:44"/>
    <n v="1408995284"/>
    <d v="2014-08-25T19:34:44"/>
    <b v="0"/>
    <x v="38"/>
  </r>
  <r>
    <x v="0"/>
    <s v="US"/>
    <s v="USD"/>
    <n v="1404359940"/>
    <d v="2014-07-03T03:59:00"/>
    <n v="1402580818"/>
    <d v="2014-06-12T13:46:58"/>
    <b v="0"/>
    <x v="473"/>
  </r>
  <r>
    <x v="0"/>
    <s v="GB"/>
    <s v="GBP"/>
    <n v="1433076298"/>
    <d v="2015-05-31T12:44:58"/>
    <n v="1430052298"/>
    <d v="2015-04-26T12:44:58"/>
    <b v="0"/>
    <x v="162"/>
  </r>
  <r>
    <x v="0"/>
    <s v="US"/>
    <s v="USD"/>
    <n v="1404190740"/>
    <d v="2014-07-01T04:59:00"/>
    <n v="1401214581"/>
    <d v="2014-05-27T18:16:21"/>
    <b v="0"/>
    <x v="209"/>
  </r>
  <r>
    <x v="0"/>
    <s v="US"/>
    <s v="USD"/>
    <n v="1475664834"/>
    <d v="2016-10-05T10:53:54"/>
    <n v="1473850434"/>
    <d v="2016-09-14T10:53:54"/>
    <b v="0"/>
    <x v="69"/>
  </r>
  <r>
    <x v="0"/>
    <s v="US"/>
    <s v="USD"/>
    <n v="1452872290"/>
    <d v="2016-01-15T15:38:10"/>
    <n v="1452008290"/>
    <d v="2016-01-05T15:38:10"/>
    <b v="0"/>
    <x v="59"/>
  </r>
  <r>
    <x v="0"/>
    <s v="US"/>
    <s v="USD"/>
    <n v="1402901940"/>
    <d v="2014-06-16T06:59:00"/>
    <n v="1399998418"/>
    <d v="2014-05-13T16:26:58"/>
    <b v="0"/>
    <x v="85"/>
  </r>
  <r>
    <x v="0"/>
    <s v="US"/>
    <s v="USD"/>
    <n v="1476931696"/>
    <d v="2016-10-20T02:48:16"/>
    <n v="1474339696"/>
    <d v="2016-09-20T02:48:16"/>
    <b v="0"/>
    <x v="36"/>
  </r>
  <r>
    <x v="0"/>
    <s v="US"/>
    <s v="USD"/>
    <n v="1441167586"/>
    <d v="2015-09-02T04:19:46"/>
    <n v="1438575586"/>
    <d v="2015-08-03T04:19:46"/>
    <b v="0"/>
    <x v="23"/>
  </r>
  <r>
    <x v="0"/>
    <s v="US"/>
    <s v="USD"/>
    <n v="1400533200"/>
    <d v="2014-05-19T21:00:00"/>
    <n v="1398348859"/>
    <d v="2014-04-24T14:14:19"/>
    <b v="0"/>
    <x v="149"/>
  </r>
  <r>
    <x v="0"/>
    <s v="US"/>
    <s v="USD"/>
    <n v="1440820740"/>
    <d v="2015-08-29T03:59:00"/>
    <n v="1439567660"/>
    <d v="2015-08-14T15:54:20"/>
    <b v="0"/>
    <x v="79"/>
  </r>
  <r>
    <x v="0"/>
    <s v="US"/>
    <s v="USD"/>
    <n v="1403846055"/>
    <d v="2014-06-27T05:14:15"/>
    <n v="1401254055"/>
    <d v="2014-05-28T05:14:15"/>
    <b v="0"/>
    <x v="20"/>
  </r>
  <r>
    <x v="0"/>
    <s v="GB"/>
    <s v="GBP"/>
    <n v="1407524004"/>
    <d v="2014-08-08T18:53:24"/>
    <n v="1404932004"/>
    <d v="2014-07-09T18:53:24"/>
    <b v="0"/>
    <x v="70"/>
  </r>
  <r>
    <x v="0"/>
    <s v="US"/>
    <s v="USD"/>
    <n v="1434925500"/>
    <d v="2015-06-21T22:25:00"/>
    <n v="1432410639"/>
    <d v="2015-05-23T19:50:39"/>
    <b v="0"/>
    <x v="95"/>
  </r>
  <r>
    <x v="0"/>
    <s v="US"/>
    <s v="USD"/>
    <n v="1417101683"/>
    <d v="2014-11-27T15:21:23"/>
    <n v="1414506083"/>
    <d v="2014-10-28T14:21:23"/>
    <b v="0"/>
    <x v="162"/>
  </r>
  <r>
    <x v="0"/>
    <s v="US"/>
    <s v="USD"/>
    <n v="1425272340"/>
    <d v="2015-03-02T04:59:00"/>
    <n v="1421426929"/>
    <d v="2015-01-16T16:48:49"/>
    <b v="0"/>
    <x v="220"/>
  </r>
  <r>
    <x v="0"/>
    <s v="US"/>
    <s v="USD"/>
    <n v="1411084800"/>
    <d v="2014-09-19T00:00:00"/>
    <n v="1410304179"/>
    <d v="2014-09-09T23:09:39"/>
    <b v="0"/>
    <x v="57"/>
  </r>
  <r>
    <x v="0"/>
    <s v="GB"/>
    <s v="GBP"/>
    <n v="1448922600"/>
    <d v="2015-11-30T22:30:00"/>
    <n v="1446352529"/>
    <d v="2015-11-01T04:35:29"/>
    <b v="0"/>
    <x v="25"/>
  </r>
  <r>
    <x v="0"/>
    <s v="US"/>
    <s v="USD"/>
    <n v="1465178400"/>
    <d v="2016-06-06T02:00:00"/>
    <n v="1461985967"/>
    <d v="2016-04-30T03:12:47"/>
    <b v="0"/>
    <x v="65"/>
  </r>
  <r>
    <x v="0"/>
    <s v="US"/>
    <s v="USD"/>
    <n v="1421009610"/>
    <d v="2015-01-11T20:53:30"/>
    <n v="1419281610"/>
    <d v="2014-12-22T20:53:30"/>
    <b v="0"/>
    <x v="51"/>
  </r>
  <r>
    <x v="0"/>
    <s v="GB"/>
    <s v="GBP"/>
    <n v="1423838916"/>
    <d v="2015-02-13T14:48:36"/>
    <n v="1418654916"/>
    <d v="2014-12-15T14:48:36"/>
    <b v="0"/>
    <x v="76"/>
  </r>
  <r>
    <x v="0"/>
    <s v="GB"/>
    <s v="GBP"/>
    <n v="1462878648"/>
    <d v="2016-05-10T11:10:48"/>
    <n v="1461064248"/>
    <d v="2016-04-19T11:10:48"/>
    <b v="0"/>
    <x v="209"/>
  </r>
  <r>
    <x v="0"/>
    <s v="US"/>
    <s v="USD"/>
    <n v="1456946487"/>
    <d v="2016-03-02T19:21:27"/>
    <n v="1454354487"/>
    <d v="2016-02-01T19:21:27"/>
    <b v="0"/>
    <x v="327"/>
  </r>
  <r>
    <x v="0"/>
    <s v="US"/>
    <s v="USD"/>
    <n v="1413383216"/>
    <d v="2014-10-15T14:26:56"/>
    <n v="1410791216"/>
    <d v="2014-09-15T14:26:56"/>
    <b v="0"/>
    <x v="244"/>
  </r>
  <r>
    <x v="0"/>
    <s v="US"/>
    <s v="USD"/>
    <n v="1412092800"/>
    <d v="2014-09-30T16:00:00"/>
    <n v="1409493800"/>
    <d v="2014-08-31T14:03:20"/>
    <b v="0"/>
    <x v="59"/>
  </r>
  <r>
    <x v="0"/>
    <s v="GB"/>
    <s v="GBP"/>
    <n v="1433422793"/>
    <d v="2015-06-04T12:59:53"/>
    <n v="1430830793"/>
    <d v="2015-05-05T12:59:53"/>
    <b v="0"/>
    <x v="70"/>
  </r>
  <r>
    <x v="0"/>
    <s v="GB"/>
    <s v="GBP"/>
    <n v="1468191540"/>
    <d v="2016-07-10T22:59:00"/>
    <n v="1464958484"/>
    <d v="2016-06-03T12:54:44"/>
    <b v="0"/>
    <x v="64"/>
  </r>
  <r>
    <x v="0"/>
    <s v="US"/>
    <s v="USD"/>
    <n v="1471071540"/>
    <d v="2016-08-13T06:59:00"/>
    <n v="1467720388"/>
    <d v="2016-07-05T12:06:28"/>
    <b v="0"/>
    <x v="209"/>
  </r>
  <r>
    <x v="0"/>
    <s v="GB"/>
    <s v="GBP"/>
    <n v="1464712394"/>
    <d v="2016-05-31T16:33:14"/>
    <n v="1459528394"/>
    <d v="2016-04-01T16:33:14"/>
    <b v="0"/>
    <x v="74"/>
  </r>
  <r>
    <x v="0"/>
    <s v="US"/>
    <s v="USD"/>
    <n v="1403546400"/>
    <d v="2014-06-23T18:00:00"/>
    <n v="1401714114"/>
    <d v="2014-06-02T13:01:54"/>
    <b v="0"/>
    <x v="2"/>
  </r>
  <r>
    <x v="0"/>
    <s v="US"/>
    <s v="USD"/>
    <n v="1410558949"/>
    <d v="2014-09-12T21:55:49"/>
    <n v="1409262949"/>
    <d v="2014-08-28T21:55:49"/>
    <b v="0"/>
    <x v="62"/>
  </r>
  <r>
    <x v="0"/>
    <s v="US"/>
    <s v="USD"/>
    <n v="1469165160"/>
    <d v="2016-07-22T05:26:00"/>
    <n v="1467335378"/>
    <d v="2016-07-01T01:09:38"/>
    <b v="0"/>
    <x v="23"/>
  </r>
  <r>
    <x v="0"/>
    <s v="US"/>
    <s v="USD"/>
    <n v="1404444286"/>
    <d v="2014-07-04T03:24:46"/>
    <n v="1403234686"/>
    <d v="2014-06-20T03:24:46"/>
    <b v="0"/>
    <x v="70"/>
  </r>
  <r>
    <x v="0"/>
    <s v="GB"/>
    <s v="GBP"/>
    <n v="1403715546"/>
    <d v="2014-06-25T16:59:06"/>
    <n v="1401123546"/>
    <d v="2014-05-26T16:59:06"/>
    <b v="0"/>
    <x v="2"/>
  </r>
  <r>
    <x v="0"/>
    <s v="US"/>
    <s v="USD"/>
    <n v="1428068988"/>
    <d v="2015-04-03T13:49:48"/>
    <n v="1425908988"/>
    <d v="2015-03-09T13:49:48"/>
    <b v="0"/>
    <x v="74"/>
  </r>
  <r>
    <x v="0"/>
    <s v="US"/>
    <s v="USD"/>
    <n v="1402848000"/>
    <d v="2014-06-15T16:00:00"/>
    <n v="1400606573"/>
    <d v="2014-05-20T17:22:53"/>
    <b v="0"/>
    <x v="64"/>
  </r>
  <r>
    <x v="0"/>
    <s v="US"/>
    <s v="USD"/>
    <n v="1433055540"/>
    <d v="2015-05-31T06:59:00"/>
    <n v="1431230867"/>
    <d v="2015-05-10T04:07:47"/>
    <b v="0"/>
    <x v="201"/>
  </r>
  <r>
    <x v="0"/>
    <s v="US"/>
    <s v="USD"/>
    <n v="1465062166"/>
    <d v="2016-06-04T17:42:46"/>
    <n v="1463334166"/>
    <d v="2016-05-15T17:42:46"/>
    <b v="0"/>
    <x v="10"/>
  </r>
  <r>
    <x v="0"/>
    <s v="US"/>
    <s v="USD"/>
    <n v="1432612740"/>
    <d v="2015-05-26T03:59:00"/>
    <n v="1429881667"/>
    <d v="2015-04-24T13:21:07"/>
    <b v="0"/>
    <x v="174"/>
  </r>
  <r>
    <x v="0"/>
    <s v="GB"/>
    <s v="GBP"/>
    <n v="1427806320"/>
    <d v="2015-03-31T12:52:00"/>
    <n v="1422834819"/>
    <d v="2015-02-01T23:53:39"/>
    <b v="0"/>
    <x v="74"/>
  </r>
  <r>
    <x v="0"/>
    <s v="US"/>
    <s v="USD"/>
    <n v="1453411109"/>
    <d v="2016-01-21T21:18:29"/>
    <n v="1450819109"/>
    <d v="2015-12-22T21:18:29"/>
    <b v="0"/>
    <x v="54"/>
  </r>
  <r>
    <x v="0"/>
    <s v="GB"/>
    <s v="GBP"/>
    <n v="1431204449"/>
    <d v="2015-05-09T20:47:29"/>
    <n v="1428526049"/>
    <d v="2015-04-08T20:47:29"/>
    <b v="0"/>
    <x v="62"/>
  </r>
  <r>
    <x v="0"/>
    <s v="GB"/>
    <s v="GBP"/>
    <n v="1425057075"/>
    <d v="2015-02-27T17:11:15"/>
    <n v="1422465075"/>
    <d v="2015-01-28T17:11:15"/>
    <b v="0"/>
    <x v="67"/>
  </r>
  <r>
    <x v="0"/>
    <s v="GB"/>
    <s v="GBP"/>
    <n v="1434994266"/>
    <d v="2015-06-22T17:31:06"/>
    <n v="1432402266"/>
    <d v="2015-05-23T17:31:06"/>
    <b v="0"/>
    <x v="80"/>
  </r>
  <r>
    <x v="0"/>
    <s v="US"/>
    <s v="USD"/>
    <n v="1435881006"/>
    <d v="2015-07-02T23:50:06"/>
    <n v="1433980206"/>
    <d v="2015-06-10T23:50:06"/>
    <b v="0"/>
    <x v="244"/>
  </r>
  <r>
    <x v="0"/>
    <s v="US"/>
    <s v="USD"/>
    <n v="1415230084"/>
    <d v="2014-11-05T23:28:04"/>
    <n v="1413412084"/>
    <d v="2014-10-15T22:28:04"/>
    <b v="0"/>
    <x v="34"/>
  </r>
  <r>
    <x v="0"/>
    <s v="CA"/>
    <s v="CAD"/>
    <n v="1455231540"/>
    <d v="2016-02-11T22:59:00"/>
    <n v="1452614847"/>
    <d v="2016-01-12T16:07:27"/>
    <b v="0"/>
    <x v="2"/>
  </r>
  <r>
    <x v="0"/>
    <s v="GB"/>
    <s v="GBP"/>
    <n v="1417374262"/>
    <d v="2014-11-30T19:04:22"/>
    <n v="1414778662"/>
    <d v="2014-10-31T18:04:22"/>
    <b v="0"/>
    <x v="287"/>
  </r>
  <r>
    <x v="0"/>
    <s v="GB"/>
    <s v="GBP"/>
    <n v="1462402800"/>
    <d v="2016-05-04T23:00:00"/>
    <n v="1459856860"/>
    <d v="2016-04-05T11:47:40"/>
    <b v="0"/>
    <x v="30"/>
  </r>
  <r>
    <x v="0"/>
    <s v="GB"/>
    <s v="GBP"/>
    <n v="1455831000"/>
    <d v="2016-02-18T21:30:00"/>
    <n v="1454366467"/>
    <d v="2016-02-01T22:41:07"/>
    <b v="0"/>
    <x v="41"/>
  </r>
  <r>
    <x v="0"/>
    <s v="US"/>
    <s v="USD"/>
    <n v="1461963600"/>
    <d v="2016-04-29T21:00:00"/>
    <n v="1459567371"/>
    <d v="2016-04-02T03:22:51"/>
    <b v="0"/>
    <x v="67"/>
  </r>
  <r>
    <x v="0"/>
    <s v="US"/>
    <s v="USD"/>
    <n v="1476939300"/>
    <d v="2016-10-20T04:55:00"/>
    <n v="1474273294"/>
    <d v="2016-09-19T08:21:34"/>
    <b v="0"/>
    <x v="51"/>
  </r>
  <r>
    <x v="2"/>
    <s v="US"/>
    <s v="USD"/>
    <n v="1439957176"/>
    <d v="2015-08-19T04:06:16"/>
    <n v="1437365176"/>
    <d v="2015-07-20T04:06:16"/>
    <b v="0"/>
    <x v="162"/>
  </r>
  <r>
    <x v="2"/>
    <s v="US"/>
    <s v="USD"/>
    <n v="1427082912"/>
    <d v="2015-03-23T03:55:12"/>
    <n v="1423198512"/>
    <d v="2015-02-06T04:55:12"/>
    <b v="0"/>
    <x v="81"/>
  </r>
  <r>
    <x v="2"/>
    <s v="US"/>
    <s v="USD"/>
    <n v="1439828159"/>
    <d v="2015-08-17T16:15:59"/>
    <n v="1437236159"/>
    <d v="2015-07-18T16:15:59"/>
    <b v="0"/>
    <x v="29"/>
  </r>
  <r>
    <x v="2"/>
    <s v="US"/>
    <s v="USD"/>
    <n v="1420860180"/>
    <d v="2015-01-10T03:23:00"/>
    <n v="1418234646"/>
    <d v="2014-12-10T18:04:06"/>
    <b v="0"/>
    <x v="8"/>
  </r>
  <r>
    <x v="2"/>
    <s v="NL"/>
    <s v="EUR"/>
    <n v="1422100800"/>
    <d v="2015-01-24T12:00:00"/>
    <n v="1416932133"/>
    <d v="2014-11-25T16:15:33"/>
    <b v="0"/>
    <x v="80"/>
  </r>
  <r>
    <x v="2"/>
    <s v="US"/>
    <s v="USD"/>
    <n v="1429396200"/>
    <d v="2015-04-18T22:30:00"/>
    <n v="1428539708"/>
    <d v="2015-04-09T00:35:08"/>
    <b v="0"/>
    <x v="78"/>
  </r>
  <r>
    <x v="2"/>
    <s v="US"/>
    <s v="USD"/>
    <n v="1432589896"/>
    <d v="2015-05-25T21:38:16"/>
    <n v="1427405896"/>
    <d v="2015-03-26T21:38:16"/>
    <b v="0"/>
    <x v="63"/>
  </r>
  <r>
    <x v="2"/>
    <s v="GB"/>
    <s v="GBP"/>
    <n v="1432831089"/>
    <d v="2015-05-28T16:38:09"/>
    <n v="1430239089"/>
    <d v="2015-04-28T16:38:09"/>
    <b v="0"/>
    <x v="84"/>
  </r>
  <r>
    <x v="2"/>
    <s v="GB"/>
    <s v="GBP"/>
    <n v="1427133600"/>
    <d v="2015-03-23T18:00:00"/>
    <n v="1423847093"/>
    <d v="2015-02-13T17:04:53"/>
    <b v="0"/>
    <x v="29"/>
  </r>
  <r>
    <x v="2"/>
    <s v="US"/>
    <s v="USD"/>
    <n v="1447311540"/>
    <d v="2015-11-12T06:59:00"/>
    <n v="1445358903"/>
    <d v="2015-10-20T16:35:03"/>
    <b v="0"/>
    <x v="80"/>
  </r>
  <r>
    <x v="2"/>
    <s v="GB"/>
    <s v="GBP"/>
    <n v="1405461600"/>
    <d v="2014-07-15T22:00:00"/>
    <n v="1403562705"/>
    <d v="2014-06-23T22:31:45"/>
    <b v="0"/>
    <x v="79"/>
  </r>
  <r>
    <x v="2"/>
    <s v="GB"/>
    <s v="GBP"/>
    <n v="1468752468"/>
    <d v="2016-07-17T10:47:48"/>
    <n v="1467024468"/>
    <d v="2016-06-27T10:47:48"/>
    <b v="0"/>
    <x v="22"/>
  </r>
  <r>
    <x v="2"/>
    <s v="US"/>
    <s v="USD"/>
    <n v="1407808438"/>
    <d v="2014-08-12T01:53:58"/>
    <n v="1405217355"/>
    <d v="2014-07-13T02:09:15"/>
    <b v="0"/>
    <x v="25"/>
  </r>
  <r>
    <x v="2"/>
    <s v="US"/>
    <s v="USD"/>
    <n v="1450389950"/>
    <d v="2015-12-17T22:05:50"/>
    <n v="1447797950"/>
    <d v="2015-11-17T22:05:50"/>
    <b v="0"/>
    <x v="78"/>
  </r>
  <r>
    <x v="2"/>
    <s v="US"/>
    <s v="USD"/>
    <n v="1409980144"/>
    <d v="2014-09-06T05:09:04"/>
    <n v="1407388144"/>
    <d v="2014-08-07T05:09:04"/>
    <b v="0"/>
    <x v="80"/>
  </r>
  <r>
    <x v="2"/>
    <s v="US"/>
    <s v="USD"/>
    <n v="1404406964"/>
    <d v="2014-07-03T17:02:44"/>
    <n v="1401814964"/>
    <d v="2014-06-03T17:02:44"/>
    <b v="0"/>
    <x v="78"/>
  </r>
  <r>
    <x v="2"/>
    <s v="US"/>
    <s v="USD"/>
    <n v="1404532740"/>
    <d v="2014-07-05T03:59:00"/>
    <n v="1401823952"/>
    <d v="2014-06-03T19:32:32"/>
    <b v="0"/>
    <x v="78"/>
  </r>
  <r>
    <x v="2"/>
    <s v="US"/>
    <s v="USD"/>
    <n v="1407689102"/>
    <d v="2014-08-10T16:45:02"/>
    <n v="1405097102"/>
    <d v="2014-07-11T16:45:02"/>
    <b v="0"/>
    <x v="29"/>
  </r>
  <r>
    <x v="2"/>
    <s v="US"/>
    <s v="USD"/>
    <n v="1475918439"/>
    <d v="2016-10-08T09:20:39"/>
    <n v="1473326439"/>
    <d v="2016-09-08T09:20:39"/>
    <b v="0"/>
    <x v="29"/>
  </r>
  <r>
    <x v="2"/>
    <s v="GB"/>
    <s v="GBP"/>
    <n v="1436137140"/>
    <d v="2015-07-05T22:59:00"/>
    <n v="1433833896"/>
    <d v="2015-06-09T07:11:36"/>
    <b v="0"/>
    <x v="29"/>
  </r>
  <r>
    <x v="0"/>
    <s v="US"/>
    <s v="USD"/>
    <n v="1455602340"/>
    <d v="2016-02-16T05:59:00"/>
    <n v="1453827436"/>
    <d v="2016-01-26T16:57:16"/>
    <b v="0"/>
    <x v="47"/>
  </r>
  <r>
    <x v="0"/>
    <s v="US"/>
    <s v="USD"/>
    <n v="1461902340"/>
    <d v="2016-04-29T03:59:00"/>
    <n v="1459220588"/>
    <d v="2016-03-29T03:03:08"/>
    <b v="0"/>
    <x v="63"/>
  </r>
  <r>
    <x v="0"/>
    <s v="US"/>
    <s v="USD"/>
    <n v="1423555140"/>
    <d v="2015-02-10T07:59:00"/>
    <n v="1421105608"/>
    <d v="2015-01-12T23:33:28"/>
    <b v="0"/>
    <x v="33"/>
  </r>
  <r>
    <x v="0"/>
    <s v="US"/>
    <s v="USD"/>
    <n v="1459641073"/>
    <d v="2016-04-02T23:51:13"/>
    <n v="1454460673"/>
    <d v="2016-02-03T00:51:13"/>
    <b v="0"/>
    <x v="202"/>
  </r>
  <r>
    <x v="0"/>
    <s v="GB"/>
    <s v="GBP"/>
    <n v="1476651600"/>
    <d v="2016-10-16T21:00:00"/>
    <n v="1473189335"/>
    <d v="2016-09-06T19:15:35"/>
    <b v="0"/>
    <x v="41"/>
  </r>
  <r>
    <x v="0"/>
    <s v="US"/>
    <s v="USD"/>
    <n v="1433289600"/>
    <d v="2015-06-03T00:00:00"/>
    <n v="1430768800"/>
    <d v="2015-05-04T19:46:40"/>
    <b v="0"/>
    <x v="209"/>
  </r>
  <r>
    <x v="0"/>
    <s v="US"/>
    <s v="USD"/>
    <n v="1406350740"/>
    <d v="2014-07-26T04:59:00"/>
    <n v="1403125737"/>
    <d v="2014-06-18T21:08:57"/>
    <b v="0"/>
    <x v="74"/>
  </r>
  <r>
    <x v="0"/>
    <s v="GB"/>
    <s v="GBP"/>
    <n v="1460753307"/>
    <d v="2016-04-15T20:48:27"/>
    <n v="1458161307"/>
    <d v="2016-03-16T20:48:27"/>
    <b v="0"/>
    <x v="33"/>
  </r>
  <r>
    <x v="0"/>
    <s v="US"/>
    <s v="USD"/>
    <n v="1402515198"/>
    <d v="2014-06-11T19:33:18"/>
    <n v="1399923198"/>
    <d v="2014-05-12T19:33:18"/>
    <b v="0"/>
    <x v="57"/>
  </r>
  <r>
    <x v="0"/>
    <s v="US"/>
    <s v="USD"/>
    <n v="1417465515"/>
    <d v="2014-12-01T20:25:15"/>
    <n v="1415737515"/>
    <d v="2014-11-11T20:25:15"/>
    <b v="0"/>
    <x v="133"/>
  </r>
  <r>
    <x v="0"/>
    <s v="US"/>
    <s v="USD"/>
    <n v="1400475600"/>
    <d v="2014-05-19T05:00:00"/>
    <n v="1397819938"/>
    <d v="2014-04-18T11:18:58"/>
    <b v="0"/>
    <x v="55"/>
  </r>
  <r>
    <x v="0"/>
    <s v="US"/>
    <s v="USD"/>
    <n v="1440556553"/>
    <d v="2015-08-26T02:35:53"/>
    <n v="1435372553"/>
    <d v="2015-06-27T02:35:53"/>
    <b v="0"/>
    <x v="106"/>
  </r>
  <r>
    <x v="0"/>
    <s v="US"/>
    <s v="USD"/>
    <n v="1399293386"/>
    <d v="2014-05-05T12:36:26"/>
    <n v="1397133386"/>
    <d v="2014-04-10T12:36:26"/>
    <b v="0"/>
    <x v="110"/>
  </r>
  <r>
    <x v="0"/>
    <s v="GB"/>
    <s v="GBP"/>
    <n v="1439247600"/>
    <d v="2015-08-10T23:00:00"/>
    <n v="1434625937"/>
    <d v="2015-06-18T11:12:17"/>
    <b v="0"/>
    <x v="83"/>
  </r>
  <r>
    <x v="0"/>
    <s v="GB"/>
    <s v="GBP"/>
    <n v="1438543889"/>
    <d v="2015-08-02T19:31:29"/>
    <n v="1436383889"/>
    <d v="2015-07-08T19:31:29"/>
    <b v="0"/>
    <x v="33"/>
  </r>
  <r>
    <x v="0"/>
    <s v="US"/>
    <s v="USD"/>
    <n v="1427907626"/>
    <d v="2015-04-01T17:00:26"/>
    <n v="1425319226"/>
    <d v="2015-03-02T18:00:26"/>
    <b v="0"/>
    <x v="99"/>
  </r>
  <r>
    <x v="0"/>
    <s v="US"/>
    <s v="USD"/>
    <n v="1464482160"/>
    <d v="2016-05-29T00:36:00"/>
    <n v="1462824832"/>
    <d v="2016-05-09T20:13:52"/>
    <b v="0"/>
    <x v="74"/>
  </r>
  <r>
    <x v="0"/>
    <s v="US"/>
    <s v="USD"/>
    <n v="1406745482"/>
    <d v="2014-07-30T18:38:02"/>
    <n v="1404153482"/>
    <d v="2014-06-30T18:38:02"/>
    <b v="0"/>
    <x v="329"/>
  </r>
  <r>
    <x v="0"/>
    <s v="US"/>
    <s v="USD"/>
    <n v="1404360045"/>
    <d v="2014-07-03T04:00:45"/>
    <n v="1401336045"/>
    <d v="2014-05-29T04:00:45"/>
    <b v="0"/>
    <x v="93"/>
  </r>
  <r>
    <x v="0"/>
    <s v="US"/>
    <s v="USD"/>
    <n v="1425185940"/>
    <d v="2015-03-01T04:59:00"/>
    <n v="1423960097"/>
    <d v="2015-02-15T00:28:17"/>
    <b v="0"/>
    <x v="66"/>
  </r>
  <r>
    <x v="0"/>
    <s v="US"/>
    <s v="USD"/>
    <n v="1402594090"/>
    <d v="2014-06-12T17:28:10"/>
    <n v="1400002090"/>
    <d v="2014-05-13T17:28:10"/>
    <b v="0"/>
    <x v="6"/>
  </r>
  <r>
    <x v="0"/>
    <s v="US"/>
    <s v="USD"/>
    <n v="1460730079"/>
    <d v="2016-04-15T14:21:19"/>
    <n v="1458138079"/>
    <d v="2016-03-16T14:21:19"/>
    <b v="0"/>
    <x v="41"/>
  </r>
  <r>
    <x v="0"/>
    <s v="GB"/>
    <s v="GBP"/>
    <n v="1434234010"/>
    <d v="2015-06-13T22:20:10"/>
    <n v="1431642010"/>
    <d v="2015-05-14T22:20:10"/>
    <b v="0"/>
    <x v="9"/>
  </r>
  <r>
    <x v="0"/>
    <s v="US"/>
    <s v="USD"/>
    <n v="1463529600"/>
    <d v="2016-05-18T00:00:00"/>
    <n v="1462307652"/>
    <d v="2016-05-03T20:34:12"/>
    <b v="0"/>
    <x v="44"/>
  </r>
  <r>
    <x v="0"/>
    <s v="US"/>
    <s v="USD"/>
    <n v="1480399200"/>
    <d v="2016-11-29T06:00:00"/>
    <n v="1478616506"/>
    <d v="2016-11-08T14:48:26"/>
    <b v="0"/>
    <x v="51"/>
  </r>
  <r>
    <x v="0"/>
    <s v="US"/>
    <s v="USD"/>
    <n v="1479175680"/>
    <d v="2016-11-15T02:08:00"/>
    <n v="1476317247"/>
    <d v="2016-10-13T00:07:27"/>
    <b v="0"/>
    <x v="7"/>
  </r>
  <r>
    <x v="0"/>
    <s v="CA"/>
    <s v="CAD"/>
    <n v="1428606055"/>
    <d v="2015-04-09T19:00:55"/>
    <n v="1427223655"/>
    <d v="2015-03-24T19:00:55"/>
    <b v="0"/>
    <x v="20"/>
  </r>
  <r>
    <x v="0"/>
    <s v="US"/>
    <s v="USD"/>
    <n v="1428552000"/>
    <d v="2015-04-09T04:00:00"/>
    <n v="1426199843"/>
    <d v="2015-03-12T22:37:23"/>
    <b v="0"/>
    <x v="25"/>
  </r>
  <r>
    <x v="0"/>
    <s v="US"/>
    <s v="USD"/>
    <n v="1406854800"/>
    <d v="2014-08-01T01:00:00"/>
    <n v="1403599778"/>
    <d v="2014-06-24T08:49:38"/>
    <b v="0"/>
    <x v="225"/>
  </r>
  <r>
    <x v="0"/>
    <s v="US"/>
    <s v="USD"/>
    <n v="1411790400"/>
    <d v="2014-09-27T04:00:00"/>
    <n v="1409884821"/>
    <d v="2014-09-05T02:40:21"/>
    <b v="0"/>
    <x v="211"/>
  </r>
  <r>
    <x v="0"/>
    <s v="US"/>
    <s v="USD"/>
    <n v="1423942780"/>
    <d v="2015-02-14T19:39:40"/>
    <n v="1418758780"/>
    <d v="2014-12-16T19:39:40"/>
    <b v="0"/>
    <x v="17"/>
  </r>
  <r>
    <x v="0"/>
    <s v="US"/>
    <s v="USD"/>
    <n v="1459010340"/>
    <d v="2016-03-26T16:39:00"/>
    <n v="1456421940"/>
    <d v="2016-02-25T17:39:00"/>
    <b v="0"/>
    <x v="248"/>
  </r>
  <r>
    <x v="0"/>
    <s v="US"/>
    <s v="USD"/>
    <n v="1436817960"/>
    <d v="2015-07-13T20:06:00"/>
    <n v="1433999785"/>
    <d v="2015-06-11T05:16:25"/>
    <b v="0"/>
    <x v="209"/>
  </r>
  <r>
    <x v="0"/>
    <s v="US"/>
    <s v="USD"/>
    <n v="1410210685"/>
    <d v="2014-09-08T21:11:25"/>
    <n v="1408050685"/>
    <d v="2014-08-14T21:11:25"/>
    <b v="0"/>
    <x v="47"/>
  </r>
  <r>
    <x v="0"/>
    <s v="GB"/>
    <s v="GBP"/>
    <n v="1469401200"/>
    <d v="2016-07-24T23:00:00"/>
    <n v="1466887297"/>
    <d v="2016-06-25T20:41:37"/>
    <b v="0"/>
    <x v="74"/>
  </r>
  <r>
    <x v="0"/>
    <s v="US"/>
    <s v="USD"/>
    <n v="1458057600"/>
    <d v="2016-03-15T16:00:00"/>
    <n v="1455938520"/>
    <d v="2016-02-20T03:22:00"/>
    <b v="0"/>
    <x v="54"/>
  </r>
  <r>
    <x v="0"/>
    <s v="CA"/>
    <s v="CAD"/>
    <n v="1468193532"/>
    <d v="2016-07-10T23:32:12"/>
    <n v="1465601532"/>
    <d v="2016-06-10T23:32:12"/>
    <b v="0"/>
    <x v="73"/>
  </r>
  <r>
    <x v="0"/>
    <s v="GB"/>
    <s v="GBP"/>
    <n v="1470132180"/>
    <d v="2016-08-02T10:03:00"/>
    <n v="1467040769"/>
    <d v="2016-06-27T15:19:29"/>
    <b v="0"/>
    <x v="209"/>
  </r>
  <r>
    <x v="0"/>
    <s v="US"/>
    <s v="USD"/>
    <n v="1464310475"/>
    <d v="2016-05-27T00:54:35"/>
    <n v="1461718475"/>
    <d v="2016-04-27T00:54:35"/>
    <b v="0"/>
    <x v="26"/>
  </r>
  <r>
    <x v="0"/>
    <s v="US"/>
    <s v="USD"/>
    <n v="1436587140"/>
    <d v="2015-07-11T03:59:00"/>
    <n v="1434113406"/>
    <d v="2015-06-12T12:50:06"/>
    <b v="0"/>
    <x v="73"/>
  </r>
  <r>
    <x v="2"/>
    <s v="US"/>
    <s v="USD"/>
    <n v="1450887480"/>
    <d v="2015-12-23T16:18:00"/>
    <n v="1448469719"/>
    <d v="2015-11-25T16:41:59"/>
    <b v="0"/>
    <x v="29"/>
  </r>
  <r>
    <x v="2"/>
    <s v="GB"/>
    <s v="GBP"/>
    <n v="1434395418"/>
    <d v="2015-06-15T19:10:18"/>
    <n v="1431630618"/>
    <d v="2015-05-14T19:10:18"/>
    <b v="0"/>
    <x v="80"/>
  </r>
  <r>
    <x v="2"/>
    <s v="US"/>
    <s v="USD"/>
    <n v="1479834023"/>
    <d v="2016-11-22T17:00:23"/>
    <n v="1477238423"/>
    <d v="2016-10-23T16:00:23"/>
    <b v="0"/>
    <x v="78"/>
  </r>
  <r>
    <x v="2"/>
    <s v="US"/>
    <s v="USD"/>
    <n v="1404664592"/>
    <d v="2014-07-06T16:36:32"/>
    <n v="1399480592"/>
    <d v="2014-05-07T16:36:32"/>
    <b v="0"/>
    <x v="78"/>
  </r>
  <r>
    <x v="2"/>
    <s v="US"/>
    <s v="USD"/>
    <n v="1436957022"/>
    <d v="2015-07-15T10:43:42"/>
    <n v="1434365022"/>
    <d v="2015-06-15T10:43:42"/>
    <b v="0"/>
    <x v="84"/>
  </r>
  <r>
    <x v="2"/>
    <s v="US"/>
    <s v="USD"/>
    <n v="1418769129"/>
    <d v="2014-12-16T22:32:09"/>
    <n v="1416954729"/>
    <d v="2014-11-25T22:32:09"/>
    <b v="0"/>
    <x v="54"/>
  </r>
  <r>
    <x v="2"/>
    <s v="GB"/>
    <s v="GBP"/>
    <n v="1433685354"/>
    <d v="2015-06-07T13:55:54"/>
    <n v="1431093354"/>
    <d v="2015-05-08T13:55:54"/>
    <b v="0"/>
    <x v="29"/>
  </r>
  <r>
    <x v="2"/>
    <s v="GB"/>
    <s v="GBP"/>
    <n v="1440801000"/>
    <d v="2015-08-28T22:30:00"/>
    <n v="1437042490"/>
    <d v="2015-07-16T10:28:10"/>
    <b v="0"/>
    <x v="84"/>
  </r>
  <r>
    <x v="2"/>
    <s v="US"/>
    <s v="USD"/>
    <n v="1484354556"/>
    <d v="2017-01-14T00:42:36"/>
    <n v="1479170556"/>
    <d v="2016-11-15T00:42:36"/>
    <b v="0"/>
    <x v="29"/>
  </r>
  <r>
    <x v="2"/>
    <s v="US"/>
    <s v="USD"/>
    <n v="1429564165"/>
    <d v="2015-04-20T21:09:25"/>
    <n v="1426972165"/>
    <d v="2015-03-21T21:09:25"/>
    <b v="0"/>
    <x v="77"/>
  </r>
  <r>
    <x v="2"/>
    <s v="US"/>
    <s v="USD"/>
    <n v="1407691248"/>
    <d v="2014-08-10T17:20:48"/>
    <n v="1405099248"/>
    <d v="2014-07-11T17:20:48"/>
    <b v="0"/>
    <x v="81"/>
  </r>
  <r>
    <x v="2"/>
    <s v="US"/>
    <s v="USD"/>
    <n v="1457734843"/>
    <d v="2016-03-11T22:20:43"/>
    <n v="1455142843"/>
    <d v="2016-02-10T22:20:43"/>
    <b v="0"/>
    <x v="80"/>
  </r>
  <r>
    <x v="2"/>
    <s v="US"/>
    <s v="USD"/>
    <n v="1420952340"/>
    <d v="2015-01-11T04:59:00"/>
    <n v="1418146883"/>
    <d v="2014-12-09T17:41:23"/>
    <b v="0"/>
    <x v="38"/>
  </r>
  <r>
    <x v="2"/>
    <s v="US"/>
    <s v="USD"/>
    <n v="1420215216"/>
    <d v="2015-01-02T16:13:36"/>
    <n v="1417536816"/>
    <d v="2014-12-02T16:13:36"/>
    <b v="0"/>
    <x v="82"/>
  </r>
  <r>
    <x v="2"/>
    <s v="US"/>
    <s v="USD"/>
    <n v="1445482906"/>
    <d v="2015-10-22T03:01:46"/>
    <n v="1442890906"/>
    <d v="2015-09-22T03:01:46"/>
    <b v="0"/>
    <x v="78"/>
  </r>
  <r>
    <x v="2"/>
    <s v="US"/>
    <s v="USD"/>
    <n v="1457133568"/>
    <d v="2016-03-04T23:19:28"/>
    <n v="1454541568"/>
    <d v="2016-02-03T23:19:28"/>
    <b v="0"/>
    <x v="244"/>
  </r>
  <r>
    <x v="2"/>
    <s v="US"/>
    <s v="USD"/>
    <n v="1469948400"/>
    <d v="2016-07-31T07:00:00"/>
    <n v="1465172024"/>
    <d v="2016-06-06T00:13:44"/>
    <b v="0"/>
    <x v="78"/>
  </r>
  <r>
    <x v="2"/>
    <s v="US"/>
    <s v="USD"/>
    <n v="1411852640"/>
    <d v="2014-09-27T21:17:20"/>
    <n v="1406668640"/>
    <d v="2014-07-29T21:17:20"/>
    <b v="0"/>
    <x v="84"/>
  </r>
  <r>
    <x v="2"/>
    <s v="AU"/>
    <s v="AUD"/>
    <n v="1404022381"/>
    <d v="2014-06-29T06:13:01"/>
    <n v="1402294381"/>
    <d v="2014-06-09T06:13:01"/>
    <b v="0"/>
    <x v="29"/>
  </r>
  <r>
    <x v="2"/>
    <s v="US"/>
    <s v="USD"/>
    <n v="1428097739"/>
    <d v="2015-04-03T21:48:59"/>
    <n v="1427492939"/>
    <d v="2015-03-27T21:48:59"/>
    <b v="0"/>
    <x v="82"/>
  </r>
  <r>
    <x v="0"/>
    <s v="GB"/>
    <s v="GBP"/>
    <n v="1429955619"/>
    <d v="2015-04-25T09:53:39"/>
    <n v="1424775219"/>
    <d v="2015-02-24T10:53:39"/>
    <b v="0"/>
    <x v="54"/>
  </r>
  <r>
    <x v="0"/>
    <s v="GB"/>
    <s v="GBP"/>
    <n v="1406761200"/>
    <d v="2014-07-30T23:00:00"/>
    <n v="1402403907"/>
    <d v="2014-06-10T12:38:27"/>
    <b v="0"/>
    <x v="44"/>
  </r>
  <r>
    <x v="0"/>
    <s v="US"/>
    <s v="USD"/>
    <n v="1426965758"/>
    <d v="2015-03-21T19:22:38"/>
    <n v="1424377358"/>
    <d v="2015-02-19T20:22:38"/>
    <b v="0"/>
    <x v="55"/>
  </r>
  <r>
    <x v="0"/>
    <s v="GB"/>
    <s v="GBP"/>
    <n v="1464692400"/>
    <d v="2016-05-31T11:00:00"/>
    <n v="1461769373"/>
    <d v="2016-04-27T15:02:53"/>
    <b v="0"/>
    <x v="10"/>
  </r>
  <r>
    <x v="0"/>
    <s v="CA"/>
    <s v="CAD"/>
    <n v="1433131140"/>
    <d v="2015-06-01T03:59:00"/>
    <n v="1429120908"/>
    <d v="2015-04-15T18:01:48"/>
    <b v="0"/>
    <x v="202"/>
  </r>
  <r>
    <x v="0"/>
    <s v="US"/>
    <s v="USD"/>
    <n v="1465940580"/>
    <d v="2016-06-14T21:43:00"/>
    <n v="1462603021"/>
    <d v="2016-05-07T06:37:01"/>
    <b v="0"/>
    <x v="74"/>
  </r>
  <r>
    <x v="0"/>
    <s v="US"/>
    <s v="USD"/>
    <n v="1427860740"/>
    <d v="2015-04-01T03:59:00"/>
    <n v="1424727712"/>
    <d v="2015-02-23T21:41:52"/>
    <b v="0"/>
    <x v="69"/>
  </r>
  <r>
    <x v="0"/>
    <s v="GB"/>
    <s v="GBP"/>
    <n v="1440111600"/>
    <d v="2015-08-20T23:00:00"/>
    <n v="1437545657"/>
    <d v="2015-07-22T06:14:17"/>
    <b v="0"/>
    <x v="9"/>
  </r>
  <r>
    <x v="0"/>
    <s v="US"/>
    <s v="USD"/>
    <n v="1405614823"/>
    <d v="2014-07-17T16:33:43"/>
    <n v="1403022823"/>
    <d v="2014-06-17T16:33:43"/>
    <b v="0"/>
    <x v="77"/>
  </r>
  <r>
    <x v="0"/>
    <s v="US"/>
    <s v="USD"/>
    <n v="1445659140"/>
    <d v="2015-10-24T03:59:00"/>
    <n v="1444236216"/>
    <d v="2015-10-07T16:43:36"/>
    <b v="0"/>
    <x v="9"/>
  </r>
  <r>
    <x v="0"/>
    <s v="US"/>
    <s v="USD"/>
    <n v="1426187582"/>
    <d v="2015-03-12T19:13:02"/>
    <n v="1423599182"/>
    <d v="2015-02-10T20:13:02"/>
    <b v="0"/>
    <x v="73"/>
  </r>
  <r>
    <x v="0"/>
    <s v="US"/>
    <s v="USD"/>
    <n v="1437166920"/>
    <d v="2015-07-17T21:02:00"/>
    <n v="1435554104"/>
    <d v="2015-06-29T05:01:44"/>
    <b v="0"/>
    <x v="55"/>
  </r>
  <r>
    <x v="0"/>
    <s v="GB"/>
    <s v="GBP"/>
    <n v="1436110717"/>
    <d v="2015-07-05T15:38:37"/>
    <n v="1433518717"/>
    <d v="2015-06-05T15:38:37"/>
    <b v="0"/>
    <x v="9"/>
  </r>
  <r>
    <x v="0"/>
    <s v="US"/>
    <s v="USD"/>
    <n v="1451881207"/>
    <d v="2016-01-04T04:20:07"/>
    <n v="1449116407"/>
    <d v="2015-12-03T04:20:07"/>
    <b v="0"/>
    <x v="67"/>
  </r>
  <r>
    <x v="0"/>
    <s v="DE"/>
    <s v="EUR"/>
    <n v="1453244340"/>
    <d v="2016-01-19T22:59:00"/>
    <n v="1448136417"/>
    <d v="2015-11-21T20:06:57"/>
    <b v="0"/>
    <x v="88"/>
  </r>
  <r>
    <x v="0"/>
    <s v="US"/>
    <s v="USD"/>
    <n v="1437364740"/>
    <d v="2015-07-20T03:59:00"/>
    <n v="1434405044"/>
    <d v="2015-06-15T21:50:44"/>
    <b v="0"/>
    <x v="14"/>
  </r>
  <r>
    <x v="0"/>
    <s v="GB"/>
    <s v="GBP"/>
    <n v="1470058860"/>
    <d v="2016-08-01T13:41:00"/>
    <n v="1469026903"/>
    <d v="2016-07-20T15:01:43"/>
    <b v="0"/>
    <x v="63"/>
  </r>
  <r>
    <x v="0"/>
    <s v="US"/>
    <s v="USD"/>
    <n v="1434505214"/>
    <d v="2015-06-17T01:40:14"/>
    <n v="1432690814"/>
    <d v="2015-05-27T01:40:14"/>
    <b v="0"/>
    <x v="72"/>
  </r>
  <r>
    <x v="0"/>
    <s v="GB"/>
    <s v="GBP"/>
    <n v="1430993394"/>
    <d v="2015-05-07T10:09:54"/>
    <n v="1428401394"/>
    <d v="2015-04-07T10:09:54"/>
    <b v="0"/>
    <x v="55"/>
  </r>
  <r>
    <x v="0"/>
    <s v="GB"/>
    <s v="GBP"/>
    <n v="1427414400"/>
    <d v="2015-03-27T00:00:00"/>
    <n v="1422656201"/>
    <d v="2015-01-30T22:16:41"/>
    <b v="0"/>
    <x v="71"/>
  </r>
  <r>
    <x v="0"/>
    <s v="US"/>
    <s v="USD"/>
    <n v="1420033187"/>
    <d v="2014-12-31T13:39:47"/>
    <n v="1414845587"/>
    <d v="2014-11-01T12:39:47"/>
    <b v="0"/>
    <x v="33"/>
  </r>
  <r>
    <x v="0"/>
    <s v="US"/>
    <s v="USD"/>
    <n v="1472676371"/>
    <d v="2016-08-31T20:46:11"/>
    <n v="1470948371"/>
    <d v="2016-08-11T20:46:11"/>
    <b v="0"/>
    <x v="22"/>
  </r>
  <r>
    <x v="0"/>
    <s v="US"/>
    <s v="USD"/>
    <n v="1464371211"/>
    <d v="2016-05-27T17:46:51"/>
    <n v="1463161611"/>
    <d v="2016-05-13T17:46:51"/>
    <b v="0"/>
    <x v="83"/>
  </r>
  <r>
    <x v="0"/>
    <s v="US"/>
    <s v="USD"/>
    <n v="1415222545"/>
    <d v="2014-11-05T21:22:25"/>
    <n v="1413404545"/>
    <d v="2014-10-15T20:22:25"/>
    <b v="0"/>
    <x v="82"/>
  </r>
  <r>
    <x v="0"/>
    <s v="US"/>
    <s v="USD"/>
    <n v="1455936335"/>
    <d v="2016-02-20T02:45:35"/>
    <n v="1452048335"/>
    <d v="2016-01-06T02:45:35"/>
    <b v="0"/>
    <x v="82"/>
  </r>
  <r>
    <x v="0"/>
    <s v="CA"/>
    <s v="CAD"/>
    <n v="1417460940"/>
    <d v="2014-12-01T19:09:00"/>
    <n v="1416516972"/>
    <d v="2014-11-20T20:56:12"/>
    <b v="0"/>
    <x v="9"/>
  </r>
  <r>
    <x v="0"/>
    <s v="GB"/>
    <s v="GBP"/>
    <n v="1434624067"/>
    <d v="2015-06-18T10:41:07"/>
    <n v="1432032067"/>
    <d v="2015-05-19T10:41:07"/>
    <b v="0"/>
    <x v="7"/>
  </r>
  <r>
    <x v="0"/>
    <s v="GB"/>
    <s v="GBP"/>
    <n v="1461278208"/>
    <d v="2016-04-21T22:36:48"/>
    <n v="1459463808"/>
    <d v="2016-03-31T22:36:48"/>
    <b v="0"/>
    <x v="22"/>
  </r>
  <r>
    <x v="0"/>
    <s v="US"/>
    <s v="USD"/>
    <n v="1470197340"/>
    <d v="2016-08-03T04:09:00"/>
    <n v="1467497652"/>
    <d v="2016-07-02T22:14:12"/>
    <b v="0"/>
    <x v="25"/>
  </r>
  <r>
    <x v="0"/>
    <s v="GB"/>
    <s v="GBP"/>
    <n v="1435947758"/>
    <d v="2015-07-03T18:22:38"/>
    <n v="1432837358"/>
    <d v="2015-05-28T18:22:38"/>
    <b v="0"/>
    <x v="57"/>
  </r>
  <r>
    <x v="0"/>
    <s v="SE"/>
    <s v="SEK"/>
    <n v="1432314209"/>
    <d v="2015-05-22T17:03:29"/>
    <n v="1429722209"/>
    <d v="2015-04-22T17:03:29"/>
    <b v="0"/>
    <x v="61"/>
  </r>
  <r>
    <x v="0"/>
    <s v="US"/>
    <s v="USD"/>
    <n v="1438226724"/>
    <d v="2015-07-30T03:25:24"/>
    <n v="1433042724"/>
    <d v="2015-05-31T03:25:24"/>
    <b v="0"/>
    <x v="58"/>
  </r>
  <r>
    <x v="0"/>
    <s v="GB"/>
    <s v="GBP"/>
    <n v="1459180229"/>
    <d v="2016-03-28T15:50:29"/>
    <n v="1457023829"/>
    <d v="2016-03-03T16:50:29"/>
    <b v="0"/>
    <x v="83"/>
  </r>
  <r>
    <x v="2"/>
    <s v="US"/>
    <s v="USD"/>
    <n v="1405882287"/>
    <d v="2014-07-20T18:51:27"/>
    <n v="1400698287"/>
    <d v="2014-05-21T18:51:27"/>
    <b v="1"/>
    <x v="69"/>
  </r>
  <r>
    <x v="2"/>
    <s v="GB"/>
    <s v="GBP"/>
    <n v="1399809052"/>
    <d v="2014-05-11T11:50:52"/>
    <n v="1397217052"/>
    <d v="2014-04-11T11:50:52"/>
    <b v="1"/>
    <x v="23"/>
  </r>
  <r>
    <x v="2"/>
    <s v="US"/>
    <s v="USD"/>
    <n v="1401587064"/>
    <d v="2014-06-01T01:44:24"/>
    <n v="1399427064"/>
    <d v="2014-05-07T01:44:24"/>
    <b v="1"/>
    <x v="10"/>
  </r>
  <r>
    <x v="2"/>
    <s v="US"/>
    <s v="USD"/>
    <n v="1401778740"/>
    <d v="2014-06-03T06:59:00"/>
    <n v="1399474134"/>
    <d v="2014-05-07T14:48:54"/>
    <b v="1"/>
    <x v="133"/>
  </r>
  <r>
    <x v="2"/>
    <s v="US"/>
    <s v="USD"/>
    <n v="1443711774"/>
    <d v="2015-10-01T15:02:54"/>
    <n v="1441119774"/>
    <d v="2015-09-01T15:02:54"/>
    <b v="1"/>
    <x v="8"/>
  </r>
  <r>
    <x v="2"/>
    <s v="US"/>
    <s v="USD"/>
    <n v="1412405940"/>
    <d v="2014-10-04T06:59:00"/>
    <n v="1409721542"/>
    <d v="2014-09-03T05:19:02"/>
    <b v="1"/>
    <x v="22"/>
  </r>
  <r>
    <x v="2"/>
    <s v="US"/>
    <s v="USD"/>
    <n v="1437283391"/>
    <d v="2015-07-19T05:23:11"/>
    <n v="1433395391"/>
    <d v="2015-06-04T05:23:11"/>
    <b v="1"/>
    <x v="82"/>
  </r>
  <r>
    <x v="2"/>
    <s v="US"/>
    <s v="USD"/>
    <n v="1445196989"/>
    <d v="2015-10-18T19:36:29"/>
    <n v="1442604989"/>
    <d v="2015-09-18T19:36:29"/>
    <b v="1"/>
    <x v="68"/>
  </r>
  <r>
    <x v="2"/>
    <s v="DE"/>
    <s v="EUR"/>
    <n v="1434047084"/>
    <d v="2015-06-11T18:24:44"/>
    <n v="1431455084"/>
    <d v="2015-05-12T18:24:44"/>
    <b v="1"/>
    <x v="33"/>
  </r>
  <r>
    <x v="2"/>
    <s v="US"/>
    <s v="USD"/>
    <n v="1420081143"/>
    <d v="2015-01-01T02:59:03"/>
    <n v="1417489143"/>
    <d v="2014-12-02T02:59:03"/>
    <b v="1"/>
    <x v="80"/>
  </r>
  <r>
    <x v="2"/>
    <s v="GB"/>
    <s v="GBP"/>
    <n v="1437129179"/>
    <d v="2015-07-17T10:32:59"/>
    <n v="1434537179"/>
    <d v="2015-06-17T10:32:59"/>
    <b v="1"/>
    <x v="54"/>
  </r>
  <r>
    <x v="2"/>
    <s v="US"/>
    <s v="USD"/>
    <n v="1427427276"/>
    <d v="2015-03-27T03:34:36"/>
    <n v="1425270876"/>
    <d v="2015-03-02T04:34:36"/>
    <b v="0"/>
    <x v="84"/>
  </r>
  <r>
    <x v="2"/>
    <s v="US"/>
    <s v="USD"/>
    <n v="1409602178"/>
    <d v="2014-09-01T20:09:38"/>
    <n v="1406578178"/>
    <d v="2014-07-28T20:09:38"/>
    <b v="0"/>
    <x v="84"/>
  </r>
  <r>
    <x v="2"/>
    <s v="US"/>
    <s v="USD"/>
    <n v="1431206058"/>
    <d v="2015-05-09T21:14:18"/>
    <n v="1428614058"/>
    <d v="2015-04-09T21:14:18"/>
    <b v="0"/>
    <x v="9"/>
  </r>
  <r>
    <x v="2"/>
    <s v="US"/>
    <s v="USD"/>
    <n v="1427408271"/>
    <d v="2015-03-26T22:17:51"/>
    <n v="1424819871"/>
    <d v="2015-02-24T23:17:51"/>
    <b v="0"/>
    <x v="29"/>
  </r>
  <r>
    <x v="2"/>
    <s v="US"/>
    <s v="USD"/>
    <n v="1425833403"/>
    <d v="2015-03-08T16:50:03"/>
    <n v="1423245003"/>
    <d v="2015-02-06T17:50:03"/>
    <b v="0"/>
    <x v="29"/>
  </r>
  <r>
    <x v="2"/>
    <s v="US"/>
    <s v="USD"/>
    <n v="1406913120"/>
    <d v="2014-08-01T17:12:00"/>
    <n v="1404927690"/>
    <d v="2014-07-09T17:41:30"/>
    <b v="0"/>
    <x v="80"/>
  </r>
  <r>
    <x v="2"/>
    <s v="GB"/>
    <s v="GBP"/>
    <n v="1432328400"/>
    <d v="2015-05-22T21:00:00"/>
    <n v="1430734844"/>
    <d v="2015-05-04T10:20:44"/>
    <b v="0"/>
    <x v="29"/>
  </r>
  <r>
    <x v="2"/>
    <s v="US"/>
    <s v="USD"/>
    <n v="1403730000"/>
    <d v="2014-06-25T21:00:00"/>
    <n v="1401485207"/>
    <d v="2014-05-30T21:26:47"/>
    <b v="0"/>
    <x v="29"/>
  </r>
  <r>
    <x v="2"/>
    <s v="US"/>
    <s v="USD"/>
    <n v="1407858710"/>
    <d v="2014-08-12T15:51:50"/>
    <n v="1405266710"/>
    <d v="2014-07-13T15:51:50"/>
    <b v="0"/>
    <x v="62"/>
  </r>
  <r>
    <x v="2"/>
    <s v="US"/>
    <s v="USD"/>
    <n v="1415828820"/>
    <d v="2014-11-12T21:47:00"/>
    <n v="1412258977"/>
    <d v="2014-10-02T14:09:37"/>
    <b v="0"/>
    <x v="29"/>
  </r>
  <r>
    <x v="2"/>
    <s v="US"/>
    <s v="USD"/>
    <n v="1473699540"/>
    <d v="2016-09-12T16:59:00"/>
    <n v="1472451356"/>
    <d v="2016-08-29T06:15:56"/>
    <b v="0"/>
    <x v="29"/>
  </r>
  <r>
    <x v="2"/>
    <s v="US"/>
    <s v="USD"/>
    <n v="1446739905"/>
    <d v="2015-11-05T16:11:45"/>
    <n v="1441552305"/>
    <d v="2015-09-06T15:11:45"/>
    <b v="0"/>
    <x v="78"/>
  </r>
  <r>
    <x v="2"/>
    <s v="US"/>
    <s v="USD"/>
    <n v="1447799054"/>
    <d v="2015-11-17T22:24:14"/>
    <n v="1445203454"/>
    <d v="2015-10-18T21:24:14"/>
    <b v="0"/>
    <x v="83"/>
  </r>
  <r>
    <x v="2"/>
    <s v="CA"/>
    <s v="CAD"/>
    <n v="1409376600"/>
    <d v="2014-08-30T05:30:00"/>
    <n v="1405957098"/>
    <d v="2014-07-21T15:38:18"/>
    <b v="0"/>
    <x v="25"/>
  </r>
  <r>
    <x v="2"/>
    <s v="US"/>
    <s v="USD"/>
    <n v="1458703740"/>
    <d v="2016-03-23T03:29:00"/>
    <n v="1454453021"/>
    <d v="2016-02-02T22:43:41"/>
    <b v="0"/>
    <x v="84"/>
  </r>
  <r>
    <x v="2"/>
    <s v="US"/>
    <s v="USD"/>
    <n v="1466278339"/>
    <d v="2016-06-18T19:32:19"/>
    <n v="1463686339"/>
    <d v="2016-05-19T19:32:19"/>
    <b v="0"/>
    <x v="81"/>
  </r>
  <r>
    <x v="1"/>
    <s v="GB"/>
    <s v="GBP"/>
    <n v="1410191405"/>
    <d v="2014-09-08T15:50:05"/>
    <n v="1408031405"/>
    <d v="2014-08-14T15:50:05"/>
    <b v="0"/>
    <x v="29"/>
  </r>
  <r>
    <x v="1"/>
    <s v="US"/>
    <s v="USD"/>
    <n v="1426302660"/>
    <d v="2015-03-14T03:11:00"/>
    <n v="1423761792"/>
    <d v="2015-02-12T17:23:12"/>
    <b v="0"/>
    <x v="41"/>
  </r>
  <r>
    <x v="1"/>
    <s v="US"/>
    <s v="USD"/>
    <n v="1404360478"/>
    <d v="2014-07-03T04:07:58"/>
    <n v="1401768478"/>
    <d v="2014-06-03T04:07:58"/>
    <b v="0"/>
    <x v="73"/>
  </r>
  <r>
    <x v="1"/>
    <s v="US"/>
    <s v="USD"/>
    <n v="1490809450"/>
    <d v="2017-03-29T17:44:10"/>
    <n v="1485629050"/>
    <d v="2017-01-28T18:44:10"/>
    <b v="0"/>
    <x v="83"/>
  </r>
  <r>
    <x v="1"/>
    <s v="US"/>
    <s v="USD"/>
    <n v="1439522996"/>
    <d v="2015-08-14T03:29:56"/>
    <n v="1435202996"/>
    <d v="2015-06-25T03:29:56"/>
    <b v="0"/>
    <x v="78"/>
  </r>
  <r>
    <x v="1"/>
    <s v="US"/>
    <s v="USD"/>
    <n v="1444322535"/>
    <d v="2015-10-08T16:42:15"/>
    <n v="1441730535"/>
    <d v="2015-09-08T16:42:15"/>
    <b v="0"/>
    <x v="78"/>
  </r>
  <r>
    <x v="1"/>
    <s v="NZ"/>
    <s v="NZD"/>
    <n v="1422061200"/>
    <d v="2015-01-24T01:00:00"/>
    <n v="1420244622"/>
    <d v="2015-01-03T00:23:42"/>
    <b v="0"/>
    <x v="78"/>
  </r>
  <r>
    <x v="1"/>
    <s v="DK"/>
    <s v="DKK"/>
    <n v="1472896800"/>
    <d v="2016-09-03T10:00:00"/>
    <n v="1472804365"/>
    <d v="2016-09-02T08:19:25"/>
    <b v="0"/>
    <x v="78"/>
  </r>
  <r>
    <x v="1"/>
    <s v="GB"/>
    <s v="GBP"/>
    <n v="1454425128"/>
    <d v="2016-02-02T14:58:48"/>
    <n v="1451833128"/>
    <d v="2016-01-03T14:58:48"/>
    <b v="0"/>
    <x v="67"/>
  </r>
  <r>
    <x v="1"/>
    <s v="US"/>
    <s v="USD"/>
    <n v="1481213752"/>
    <d v="2016-12-08T16:15:52"/>
    <n v="1478621752"/>
    <d v="2016-11-08T16:15:52"/>
    <b v="0"/>
    <x v="25"/>
  </r>
  <r>
    <x v="1"/>
    <s v="US"/>
    <s v="USD"/>
    <n v="1435636740"/>
    <d v="2015-06-30T03:59:00"/>
    <n v="1433014746"/>
    <d v="2015-05-30T19:39:06"/>
    <b v="0"/>
    <x v="29"/>
  </r>
  <r>
    <x v="1"/>
    <s v="GB"/>
    <s v="GBP"/>
    <n v="1422218396"/>
    <d v="2015-01-25T20:39:56"/>
    <n v="1419626396"/>
    <d v="2014-12-26T20:39:56"/>
    <b v="0"/>
    <x v="78"/>
  </r>
  <r>
    <x v="1"/>
    <s v="GB"/>
    <s v="GBP"/>
    <n v="1406761200"/>
    <d v="2014-07-30T23:00:00"/>
    <n v="1403724820"/>
    <d v="2014-06-25T19:33:40"/>
    <b v="0"/>
    <x v="57"/>
  </r>
  <r>
    <x v="1"/>
    <s v="US"/>
    <s v="USD"/>
    <n v="1487550399"/>
    <d v="2017-02-20T00:26:39"/>
    <n v="1484958399"/>
    <d v="2017-01-21T00:26:39"/>
    <b v="0"/>
    <x v="29"/>
  </r>
  <r>
    <x v="1"/>
    <s v="AU"/>
    <s v="AUD"/>
    <n v="1454281380"/>
    <d v="2016-01-31T23:03:00"/>
    <n v="1451950570"/>
    <d v="2016-01-04T23:36:10"/>
    <b v="0"/>
    <x v="78"/>
  </r>
  <r>
    <x v="1"/>
    <s v="GB"/>
    <s v="GBP"/>
    <n v="1409668069"/>
    <d v="2014-09-02T14:27:49"/>
    <n v="1407076069"/>
    <d v="2014-08-03T14:27:49"/>
    <b v="0"/>
    <x v="78"/>
  </r>
  <r>
    <x v="1"/>
    <s v="US"/>
    <s v="USD"/>
    <n v="1427479192"/>
    <d v="2015-03-27T17:59:52"/>
    <n v="1425322792"/>
    <d v="2015-03-02T18:59:52"/>
    <b v="0"/>
    <x v="78"/>
  </r>
  <r>
    <x v="1"/>
    <s v="US"/>
    <s v="USD"/>
    <n v="1462834191"/>
    <d v="2016-05-09T22:49:51"/>
    <n v="1460242191"/>
    <d v="2016-04-09T22:49:51"/>
    <b v="0"/>
    <x v="78"/>
  </r>
  <r>
    <x v="1"/>
    <s v="AU"/>
    <s v="AUD"/>
    <n v="1418275702"/>
    <d v="2014-12-11T05:28:22"/>
    <n v="1415683702"/>
    <d v="2014-11-11T05:28:22"/>
    <b v="0"/>
    <x v="78"/>
  </r>
  <r>
    <x v="1"/>
    <s v="US"/>
    <s v="USD"/>
    <n v="1430517600"/>
    <d v="2015-05-01T22:00:00"/>
    <n v="1426538129"/>
    <d v="2015-03-16T20:35:29"/>
    <b v="0"/>
    <x v="84"/>
  </r>
  <r>
    <x v="2"/>
    <s v="GB"/>
    <s v="GBP"/>
    <n v="1488114358"/>
    <d v="2017-02-26T13:05:58"/>
    <n v="1485522358"/>
    <d v="2017-01-27T13:05:58"/>
    <b v="0"/>
    <x v="25"/>
  </r>
  <r>
    <x v="2"/>
    <s v="US"/>
    <s v="USD"/>
    <n v="1420413960"/>
    <d v="2015-01-04T23:26:00"/>
    <n v="1417651630"/>
    <d v="2014-12-04T00:07:10"/>
    <b v="0"/>
    <x v="82"/>
  </r>
  <r>
    <x v="2"/>
    <s v="US"/>
    <s v="USD"/>
    <n v="1439662344"/>
    <d v="2015-08-15T18:12:24"/>
    <n v="1434478344"/>
    <d v="2015-06-16T18:12:24"/>
    <b v="0"/>
    <x v="22"/>
  </r>
  <r>
    <x v="2"/>
    <s v="US"/>
    <s v="USD"/>
    <n v="1427086740"/>
    <d v="2015-03-23T04:59:00"/>
    <n v="1424488244"/>
    <d v="2015-02-21T03:10:44"/>
    <b v="0"/>
    <x v="63"/>
  </r>
  <r>
    <x v="2"/>
    <s v="US"/>
    <s v="USD"/>
    <n v="1408863600"/>
    <d v="2014-08-24T07:00:00"/>
    <n v="1408203557"/>
    <d v="2014-08-16T15:39:17"/>
    <b v="0"/>
    <x v="78"/>
  </r>
  <r>
    <x v="2"/>
    <s v="US"/>
    <s v="USD"/>
    <n v="1404194400"/>
    <d v="2014-07-01T06:00:00"/>
    <n v="1400600840"/>
    <d v="2014-05-20T15:47:20"/>
    <b v="0"/>
    <x v="87"/>
  </r>
  <r>
    <x v="2"/>
    <s v="US"/>
    <s v="USD"/>
    <n v="1481000340"/>
    <d v="2016-12-06T04:59:00"/>
    <n v="1478386812"/>
    <d v="2016-11-05T23:00:12"/>
    <b v="0"/>
    <x v="202"/>
  </r>
  <r>
    <x v="2"/>
    <s v="US"/>
    <s v="USD"/>
    <n v="1425103218"/>
    <d v="2015-02-28T06:00:18"/>
    <n v="1422424818"/>
    <d v="2015-01-28T06:00:18"/>
    <b v="0"/>
    <x v="29"/>
  </r>
  <r>
    <x v="2"/>
    <s v="US"/>
    <s v="USD"/>
    <n v="1402979778"/>
    <d v="2014-06-17T04:36:18"/>
    <n v="1401770178"/>
    <d v="2014-06-03T04:36:18"/>
    <b v="0"/>
    <x v="80"/>
  </r>
  <r>
    <x v="2"/>
    <s v="NZ"/>
    <s v="NZD"/>
    <n v="1420750683"/>
    <d v="2015-01-08T20:58:03"/>
    <n v="1418158683"/>
    <d v="2014-12-09T20:58:03"/>
    <b v="0"/>
    <x v="73"/>
  </r>
  <r>
    <x v="2"/>
    <s v="GB"/>
    <s v="GBP"/>
    <n v="1439827200"/>
    <d v="2015-08-17T16:00:00"/>
    <n v="1436355270"/>
    <d v="2015-07-08T11:34:30"/>
    <b v="0"/>
    <x v="38"/>
  </r>
  <r>
    <x v="2"/>
    <s v="US"/>
    <s v="USD"/>
    <n v="1407868561"/>
    <d v="2014-08-12T18:36:01"/>
    <n v="1406140561"/>
    <d v="2014-07-23T18:36:01"/>
    <b v="0"/>
    <x v="84"/>
  </r>
  <r>
    <x v="2"/>
    <s v="US"/>
    <s v="USD"/>
    <n v="1433988791"/>
    <d v="2015-06-11T02:13:11"/>
    <n v="1431396791"/>
    <d v="2015-05-12T02:13:11"/>
    <b v="0"/>
    <x v="81"/>
  </r>
  <r>
    <x v="2"/>
    <s v="US"/>
    <s v="USD"/>
    <n v="1450554599"/>
    <d v="2015-12-19T19:49:59"/>
    <n v="1447098599"/>
    <d v="2015-11-09T19:49:59"/>
    <b v="0"/>
    <x v="29"/>
  </r>
  <r>
    <x v="2"/>
    <s v="GB"/>
    <s v="GBP"/>
    <n v="1479125642"/>
    <d v="2016-11-14T12:14:02"/>
    <n v="1476962042"/>
    <d v="2016-10-20T11:14:02"/>
    <b v="0"/>
    <x v="162"/>
  </r>
  <r>
    <x v="2"/>
    <s v="US"/>
    <s v="USD"/>
    <n v="1439581080"/>
    <d v="2015-08-14T19:38:00"/>
    <n v="1435709765"/>
    <d v="2015-07-01T00:16:05"/>
    <b v="0"/>
    <x v="78"/>
  </r>
  <r>
    <x v="2"/>
    <s v="US"/>
    <s v="USD"/>
    <n v="1429074240"/>
    <d v="2015-04-15T05:04:00"/>
    <n v="1427866200"/>
    <d v="2015-04-01T05:30:00"/>
    <b v="0"/>
    <x v="84"/>
  </r>
  <r>
    <x v="2"/>
    <s v="GB"/>
    <s v="GBP"/>
    <n v="1434063600"/>
    <d v="2015-06-11T23:00:00"/>
    <n v="1430405903"/>
    <d v="2015-04-30T14:58:23"/>
    <b v="0"/>
    <x v="63"/>
  </r>
  <r>
    <x v="2"/>
    <s v="GB"/>
    <s v="GBP"/>
    <n v="1435325100"/>
    <d v="2015-06-26T13:25:00"/>
    <n v="1432072893"/>
    <d v="2015-05-19T22:01:33"/>
    <b v="0"/>
    <x v="38"/>
  </r>
  <r>
    <x v="2"/>
    <s v="US"/>
    <s v="USD"/>
    <n v="1414354080"/>
    <d v="2014-10-26T20:08:00"/>
    <n v="1411587606"/>
    <d v="2014-09-24T19:40:06"/>
    <b v="0"/>
    <x v="80"/>
  </r>
  <r>
    <x v="2"/>
    <s v="US"/>
    <s v="USD"/>
    <n v="1406603696"/>
    <d v="2014-07-29T03:14:56"/>
    <n v="1405307696"/>
    <d v="2014-07-14T03:14:56"/>
    <b v="0"/>
    <x v="80"/>
  </r>
  <r>
    <x v="2"/>
    <s v="US"/>
    <s v="USD"/>
    <n v="1410424642"/>
    <d v="2014-09-11T08:37:22"/>
    <n v="1407832642"/>
    <d v="2014-08-12T08:37:22"/>
    <b v="0"/>
    <x v="80"/>
  </r>
  <r>
    <x v="2"/>
    <s v="US"/>
    <s v="USD"/>
    <n v="1441649397"/>
    <d v="2015-09-07T18:09:57"/>
    <n v="1439057397"/>
    <d v="2015-08-08T18:09:57"/>
    <b v="0"/>
    <x v="83"/>
  </r>
  <r>
    <x v="2"/>
    <s v="US"/>
    <s v="USD"/>
    <n v="1417033777"/>
    <d v="2014-11-26T20:29:37"/>
    <n v="1414438177"/>
    <d v="2014-10-27T19:29:37"/>
    <b v="0"/>
    <x v="17"/>
  </r>
  <r>
    <x v="2"/>
    <s v="US"/>
    <s v="USD"/>
    <n v="1429936500"/>
    <d v="2015-04-25T04:35:00"/>
    <n v="1424759330"/>
    <d v="2015-02-24T06:28:50"/>
    <b v="0"/>
    <x v="29"/>
  </r>
  <r>
    <x v="2"/>
    <s v="US"/>
    <s v="USD"/>
    <n v="1448863449"/>
    <d v="2015-11-30T06:04:09"/>
    <n v="1446267849"/>
    <d v="2015-10-31T05:04:09"/>
    <b v="0"/>
    <x v="63"/>
  </r>
  <r>
    <x v="2"/>
    <s v="GB"/>
    <s v="GBP"/>
    <n v="1431298740"/>
    <d v="2015-05-10T22:59:00"/>
    <n v="1429558756"/>
    <d v="2015-04-20T19:39:16"/>
    <b v="0"/>
    <x v="74"/>
  </r>
  <r>
    <x v="2"/>
    <s v="GB"/>
    <s v="GBP"/>
    <n v="1464824309"/>
    <d v="2016-06-01T23:38:29"/>
    <n v="1462232309"/>
    <d v="2016-05-02T23:38:29"/>
    <b v="0"/>
    <x v="29"/>
  </r>
  <r>
    <x v="2"/>
    <s v="DK"/>
    <s v="DKK"/>
    <n v="1464952752"/>
    <d v="2016-06-03T11:19:12"/>
    <n v="1462360752"/>
    <d v="2016-05-04T11:19:12"/>
    <b v="0"/>
    <x v="78"/>
  </r>
  <r>
    <x v="2"/>
    <s v="GB"/>
    <s v="GBP"/>
    <n v="1410439161"/>
    <d v="2014-09-11T12:39:21"/>
    <n v="1407847161"/>
    <d v="2014-08-12T12:39:21"/>
    <b v="0"/>
    <x v="29"/>
  </r>
  <r>
    <x v="2"/>
    <s v="GB"/>
    <s v="GBP"/>
    <n v="1407168000"/>
    <d v="2014-08-04T16:00:00"/>
    <n v="1406131023"/>
    <d v="2014-07-23T15:57:03"/>
    <b v="0"/>
    <x v="83"/>
  </r>
  <r>
    <x v="2"/>
    <s v="GB"/>
    <s v="GBP"/>
    <n v="1453075200"/>
    <d v="2016-01-18T00:00:00"/>
    <n v="1450628773"/>
    <d v="2015-12-20T16:26:13"/>
    <b v="0"/>
    <x v="83"/>
  </r>
  <r>
    <x v="2"/>
    <s v="GB"/>
    <s v="GBP"/>
    <n v="1479032260"/>
    <d v="2016-11-13T10:17:40"/>
    <n v="1476436660"/>
    <d v="2016-10-14T09:17:40"/>
    <b v="0"/>
    <x v="83"/>
  </r>
  <r>
    <x v="2"/>
    <s v="GB"/>
    <s v="GBP"/>
    <n v="1414346400"/>
    <d v="2014-10-26T18:00:00"/>
    <n v="1413291655"/>
    <d v="2014-10-14T13:00:55"/>
    <b v="0"/>
    <x v="78"/>
  </r>
  <r>
    <x v="2"/>
    <s v="US"/>
    <s v="USD"/>
    <n v="1425337200"/>
    <d v="2015-03-02T23:00:00"/>
    <n v="1421432810"/>
    <d v="2015-01-16T18:26:50"/>
    <b v="0"/>
    <x v="79"/>
  </r>
  <r>
    <x v="2"/>
    <s v="GB"/>
    <s v="GBP"/>
    <n v="1428622271"/>
    <d v="2015-04-09T23:31:11"/>
    <n v="1426203071"/>
    <d v="2015-03-12T23:31:11"/>
    <b v="0"/>
    <x v="57"/>
  </r>
  <r>
    <x v="2"/>
    <s v="US"/>
    <s v="USD"/>
    <n v="1403823722"/>
    <d v="2014-06-26T23:02:02"/>
    <n v="1401231722"/>
    <d v="2014-05-27T23:02:02"/>
    <b v="0"/>
    <x v="244"/>
  </r>
  <r>
    <x v="2"/>
    <s v="US"/>
    <s v="USD"/>
    <n v="1406753639"/>
    <d v="2014-07-30T20:53:59"/>
    <n v="1404161639"/>
    <d v="2014-06-30T20:53:59"/>
    <b v="0"/>
    <x v="83"/>
  </r>
  <r>
    <x v="2"/>
    <s v="AU"/>
    <s v="AUD"/>
    <n v="1419645748"/>
    <d v="2014-12-27T02:02:28"/>
    <n v="1417053748"/>
    <d v="2014-11-27T02:02:28"/>
    <b v="0"/>
    <x v="29"/>
  </r>
  <r>
    <x v="2"/>
    <s v="GB"/>
    <s v="GBP"/>
    <n v="1407565504"/>
    <d v="2014-08-09T06:25:04"/>
    <n v="1404973504"/>
    <d v="2014-07-10T06:25:04"/>
    <b v="0"/>
    <x v="84"/>
  </r>
  <r>
    <x v="2"/>
    <s v="US"/>
    <s v="USD"/>
    <n v="1444971540"/>
    <d v="2015-10-16T04:59:00"/>
    <n v="1442593427"/>
    <d v="2015-09-18T16:23:47"/>
    <b v="0"/>
    <x v="63"/>
  </r>
  <r>
    <x v="2"/>
    <s v="US"/>
    <s v="USD"/>
    <n v="1474228265"/>
    <d v="2016-09-18T19:51:05"/>
    <n v="1471636265"/>
    <d v="2016-08-19T19:51:05"/>
    <b v="0"/>
    <x v="25"/>
  </r>
  <r>
    <x v="2"/>
    <s v="AU"/>
    <s v="AUD"/>
    <n v="1459490400"/>
    <d v="2016-04-01T06:00:00"/>
    <n v="1457078868"/>
    <d v="2016-03-04T08:07:48"/>
    <b v="0"/>
    <x v="78"/>
  </r>
  <r>
    <x v="2"/>
    <s v="US"/>
    <s v="USD"/>
    <n v="1441510707"/>
    <d v="2015-09-06T03:38:27"/>
    <n v="1439350707"/>
    <d v="2015-08-12T03:38:27"/>
    <b v="0"/>
    <x v="78"/>
  </r>
  <r>
    <x v="2"/>
    <s v="US"/>
    <s v="USD"/>
    <n v="1458097364"/>
    <d v="2016-03-16T03:02:44"/>
    <n v="1455508964"/>
    <d v="2016-02-15T04:02:44"/>
    <b v="0"/>
    <x v="29"/>
  </r>
  <r>
    <x v="2"/>
    <s v="US"/>
    <s v="USD"/>
    <n v="1468716180"/>
    <d v="2016-07-17T00:43:00"/>
    <n v="1466205262"/>
    <d v="2016-06-17T23:14:22"/>
    <b v="0"/>
    <x v="8"/>
  </r>
  <r>
    <x v="2"/>
    <s v="US"/>
    <s v="USD"/>
    <n v="1443704400"/>
    <d v="2015-10-01T13:00:00"/>
    <n v="1439827639"/>
    <d v="2015-08-17T16:07:19"/>
    <b v="0"/>
    <x v="8"/>
  </r>
  <r>
    <x v="2"/>
    <s v="GB"/>
    <s v="GBP"/>
    <n v="1443973546"/>
    <d v="2015-10-04T15:45:46"/>
    <n v="1438789546"/>
    <d v="2015-08-05T15:45:46"/>
    <b v="0"/>
    <x v="23"/>
  </r>
  <r>
    <x v="2"/>
    <s v="US"/>
    <s v="USD"/>
    <n v="1480576720"/>
    <d v="2016-12-01T07:18:40"/>
    <n v="1477981120"/>
    <d v="2016-11-01T06:18:40"/>
    <b v="0"/>
    <x v="78"/>
  </r>
  <r>
    <x v="2"/>
    <s v="US"/>
    <s v="USD"/>
    <n v="1468249760"/>
    <d v="2016-07-11T15:09:20"/>
    <n v="1465830560"/>
    <d v="2016-06-13T15:09:20"/>
    <b v="0"/>
    <x v="73"/>
  </r>
  <r>
    <x v="2"/>
    <s v="US"/>
    <s v="USD"/>
    <n v="1435441454"/>
    <d v="2015-06-27T21:44:14"/>
    <n v="1432763054"/>
    <d v="2015-05-27T21:44:14"/>
    <b v="0"/>
    <x v="81"/>
  </r>
  <r>
    <x v="2"/>
    <s v="AU"/>
    <s v="AUD"/>
    <n v="1412656200"/>
    <d v="2014-10-07T04:30:00"/>
    <n v="1412328979"/>
    <d v="2014-10-03T09:36:19"/>
    <b v="0"/>
    <x v="29"/>
  </r>
  <r>
    <x v="2"/>
    <s v="US"/>
    <s v="USD"/>
    <n v="1420199351"/>
    <d v="2015-01-02T11:49:11"/>
    <n v="1416311351"/>
    <d v="2014-11-18T11:49:11"/>
    <b v="0"/>
    <x v="84"/>
  </r>
  <r>
    <x v="2"/>
    <s v="US"/>
    <s v="USD"/>
    <n v="1416877200"/>
    <d v="2014-11-25T01:00:00"/>
    <n v="1414505137"/>
    <d v="2014-10-28T14:05:37"/>
    <b v="0"/>
    <x v="84"/>
  </r>
  <r>
    <x v="2"/>
    <s v="US"/>
    <s v="USD"/>
    <n v="1434490914"/>
    <d v="2015-06-16T21:41:54"/>
    <n v="1429306914"/>
    <d v="2015-04-17T21:41:54"/>
    <b v="0"/>
    <x v="78"/>
  </r>
  <r>
    <x v="2"/>
    <s v="US"/>
    <s v="USD"/>
    <n v="1446483000"/>
    <d v="2015-11-02T16:50:00"/>
    <n v="1443811268"/>
    <d v="2015-10-02T18:41:08"/>
    <b v="0"/>
    <x v="62"/>
  </r>
  <r>
    <x v="2"/>
    <s v="US"/>
    <s v="USD"/>
    <n v="1440690875"/>
    <d v="2015-08-27T15:54:35"/>
    <n v="1438098875"/>
    <d v="2015-07-28T15:54:35"/>
    <b v="0"/>
    <x v="78"/>
  </r>
  <r>
    <x v="2"/>
    <s v="US"/>
    <s v="USD"/>
    <n v="1431717268"/>
    <d v="2015-05-15T19:14:28"/>
    <n v="1429125268"/>
    <d v="2015-04-15T19:14:28"/>
    <b v="0"/>
    <x v="29"/>
  </r>
  <r>
    <x v="2"/>
    <s v="US"/>
    <s v="USD"/>
    <n v="1425110400"/>
    <d v="2015-02-28T08:00:00"/>
    <n v="1422388822"/>
    <d v="2015-01-27T20:00:22"/>
    <b v="0"/>
    <x v="81"/>
  </r>
  <r>
    <x v="2"/>
    <s v="US"/>
    <s v="USD"/>
    <n v="1475378744"/>
    <d v="2016-10-02T03:25:44"/>
    <n v="1472786744"/>
    <d v="2016-09-02T03:25:44"/>
    <b v="0"/>
    <x v="84"/>
  </r>
  <r>
    <x v="2"/>
    <s v="AU"/>
    <s v="AUD"/>
    <n v="1410076123"/>
    <d v="2014-09-07T07:48:43"/>
    <n v="1404892123"/>
    <d v="2014-07-09T07:48:43"/>
    <b v="0"/>
    <x v="78"/>
  </r>
  <r>
    <x v="2"/>
    <s v="AU"/>
    <s v="AUD"/>
    <n v="1423623221"/>
    <d v="2015-02-11T02:53:41"/>
    <n v="1421031221"/>
    <d v="2015-01-12T02:53:41"/>
    <b v="0"/>
    <x v="58"/>
  </r>
  <r>
    <x v="2"/>
    <s v="US"/>
    <s v="USD"/>
    <n v="1460140500"/>
    <d v="2016-04-08T18:35:00"/>
    <n v="1457628680"/>
    <d v="2016-03-10T16:51:20"/>
    <b v="0"/>
    <x v="29"/>
  </r>
  <r>
    <x v="2"/>
    <s v="IE"/>
    <s v="EUR"/>
    <n v="1462301342"/>
    <d v="2016-05-03T18:49:02"/>
    <n v="1457120942"/>
    <d v="2016-03-04T19:49:02"/>
    <b v="0"/>
    <x v="29"/>
  </r>
  <r>
    <x v="2"/>
    <s v="US"/>
    <s v="USD"/>
    <n v="1445885890"/>
    <d v="2015-10-26T18:58:10"/>
    <n v="1440701890"/>
    <d v="2015-08-27T18:58:10"/>
    <b v="0"/>
    <x v="29"/>
  </r>
  <r>
    <x v="2"/>
    <s v="US"/>
    <s v="USD"/>
    <n v="1469834940"/>
    <d v="2016-07-29T23:29:00"/>
    <n v="1467162586"/>
    <d v="2016-06-29T01:09:46"/>
    <b v="0"/>
    <x v="78"/>
  </r>
  <r>
    <x v="2"/>
    <s v="CA"/>
    <s v="CAD"/>
    <n v="1405352264"/>
    <d v="2014-07-14T15:37:44"/>
    <n v="1400168264"/>
    <d v="2014-05-15T15:37:44"/>
    <b v="0"/>
    <x v="78"/>
  </r>
  <r>
    <x v="2"/>
    <s v="US"/>
    <s v="USD"/>
    <n v="1448745741"/>
    <d v="2015-11-28T21:22:21"/>
    <n v="1446150141"/>
    <d v="2015-10-29T20:22:21"/>
    <b v="0"/>
    <x v="22"/>
  </r>
  <r>
    <x v="2"/>
    <s v="US"/>
    <s v="USD"/>
    <n v="1461543600"/>
    <d v="2016-04-25T00:20:00"/>
    <n v="1459203727"/>
    <d v="2016-03-28T22:22:07"/>
    <b v="0"/>
    <x v="78"/>
  </r>
  <r>
    <x v="2"/>
    <s v="US"/>
    <s v="USD"/>
    <n v="1468020354"/>
    <d v="2016-07-08T23:25:54"/>
    <n v="1464045954"/>
    <d v="2016-05-23T23:25:54"/>
    <b v="0"/>
    <x v="29"/>
  </r>
  <r>
    <x v="2"/>
    <s v="US"/>
    <s v="USD"/>
    <n v="1406988000"/>
    <d v="2014-08-02T14:00:00"/>
    <n v="1403822912"/>
    <d v="2014-06-26T22:48:32"/>
    <b v="0"/>
    <x v="38"/>
  </r>
  <r>
    <x v="2"/>
    <s v="US"/>
    <s v="USD"/>
    <n v="1411930556"/>
    <d v="2014-09-28T18:55:56"/>
    <n v="1409338556"/>
    <d v="2014-08-29T18:55:56"/>
    <b v="0"/>
    <x v="8"/>
  </r>
  <r>
    <x v="2"/>
    <s v="US"/>
    <s v="USD"/>
    <n v="1451852256"/>
    <d v="2016-01-03T20:17:36"/>
    <n v="1449260256"/>
    <d v="2015-12-04T20:17:36"/>
    <b v="0"/>
    <x v="80"/>
  </r>
  <r>
    <x v="2"/>
    <s v="GB"/>
    <s v="GBP"/>
    <n v="1399584210"/>
    <d v="2014-05-08T21:23:30"/>
    <n v="1397683410"/>
    <d v="2014-04-16T21:23:30"/>
    <b v="0"/>
    <x v="84"/>
  </r>
  <r>
    <x v="2"/>
    <s v="GB"/>
    <s v="GBP"/>
    <n v="1448722494"/>
    <d v="2015-11-28T14:54:54"/>
    <n v="1446562494"/>
    <d v="2015-11-03T14:54:54"/>
    <b v="0"/>
    <x v="83"/>
  </r>
  <r>
    <x v="2"/>
    <s v="CA"/>
    <s v="CAD"/>
    <n v="1447821717"/>
    <d v="2015-11-18T04:41:57"/>
    <n v="1445226117"/>
    <d v="2015-10-19T03:41:57"/>
    <b v="0"/>
    <x v="78"/>
  </r>
  <r>
    <x v="2"/>
    <s v="US"/>
    <s v="USD"/>
    <n v="1429460386"/>
    <d v="2015-04-19T16:19:46"/>
    <n v="1424279986"/>
    <d v="2015-02-18T17:19:46"/>
    <b v="0"/>
    <x v="83"/>
  </r>
  <r>
    <x v="2"/>
    <s v="US"/>
    <s v="USD"/>
    <n v="1460608780"/>
    <d v="2016-04-14T04:39:40"/>
    <n v="1455428380"/>
    <d v="2016-02-14T05:39:40"/>
    <b v="0"/>
    <x v="80"/>
  </r>
  <r>
    <x v="2"/>
    <s v="US"/>
    <s v="USD"/>
    <n v="1406170740"/>
    <d v="2014-07-24T02:59:00"/>
    <n v="1402506278"/>
    <d v="2014-06-11T17:04:38"/>
    <b v="0"/>
    <x v="84"/>
  </r>
  <r>
    <x v="2"/>
    <s v="US"/>
    <s v="USD"/>
    <n v="1488783507"/>
    <d v="2017-03-06T06:58:27"/>
    <n v="1486191507"/>
    <d v="2017-02-04T06:58:27"/>
    <b v="0"/>
    <x v="73"/>
  </r>
  <r>
    <x v="2"/>
    <s v="US"/>
    <s v="USD"/>
    <n v="1463945673"/>
    <d v="2016-05-22T19:34:33"/>
    <n v="1458761673"/>
    <d v="2016-03-23T19:34:33"/>
    <b v="0"/>
    <x v="202"/>
  </r>
  <r>
    <x v="2"/>
    <s v="US"/>
    <s v="USD"/>
    <n v="1472442900"/>
    <d v="2016-08-29T03:55:00"/>
    <n v="1471638646"/>
    <d v="2016-08-19T20:30:46"/>
    <b v="0"/>
    <x v="79"/>
  </r>
  <r>
    <x v="2"/>
    <s v="US"/>
    <s v="USD"/>
    <n v="1460925811"/>
    <d v="2016-04-17T20:43:31"/>
    <n v="1458333811"/>
    <d v="2016-03-18T20:43:31"/>
    <b v="0"/>
    <x v="84"/>
  </r>
  <r>
    <x v="2"/>
    <s v="US"/>
    <s v="USD"/>
    <n v="1405947126"/>
    <d v="2014-07-21T12:52:06"/>
    <n v="1403355126"/>
    <d v="2014-06-21T12:52:06"/>
    <b v="0"/>
    <x v="79"/>
  </r>
  <r>
    <x v="2"/>
    <s v="US"/>
    <s v="USD"/>
    <n v="1423186634"/>
    <d v="2015-02-06T01:37:14"/>
    <n v="1418002634"/>
    <d v="2014-12-08T01:37:14"/>
    <b v="0"/>
    <x v="22"/>
  </r>
  <r>
    <x v="2"/>
    <s v="US"/>
    <s v="USD"/>
    <n v="1462766400"/>
    <d v="2016-05-09T04:00:00"/>
    <n v="1460219110"/>
    <d v="2016-04-09T16:25:10"/>
    <b v="0"/>
    <x v="77"/>
  </r>
  <r>
    <x v="2"/>
    <s v="GB"/>
    <s v="GBP"/>
    <n v="1464872848"/>
    <d v="2016-06-02T13:07:28"/>
    <n v="1462280848"/>
    <d v="2016-05-03T13:07:28"/>
    <b v="0"/>
    <x v="202"/>
  </r>
  <r>
    <x v="2"/>
    <s v="US"/>
    <s v="USD"/>
    <n v="1468442898"/>
    <d v="2016-07-13T20:48:18"/>
    <n v="1465850898"/>
    <d v="2016-06-13T20:48:18"/>
    <b v="0"/>
    <x v="78"/>
  </r>
  <r>
    <x v="2"/>
    <s v="US"/>
    <s v="USD"/>
    <n v="1406876400"/>
    <d v="2014-08-01T07:00:00"/>
    <n v="1405024561"/>
    <d v="2014-07-10T20:36:01"/>
    <b v="0"/>
    <x v="73"/>
  </r>
  <r>
    <x v="2"/>
    <s v="US"/>
    <s v="USD"/>
    <n v="1469213732"/>
    <d v="2016-07-22T18:55:32"/>
    <n v="1466621732"/>
    <d v="2016-06-22T18:55:32"/>
    <b v="0"/>
    <x v="79"/>
  </r>
  <r>
    <x v="2"/>
    <s v="US"/>
    <s v="USD"/>
    <n v="1422717953"/>
    <d v="2015-01-31T15:25:53"/>
    <n v="1417533953"/>
    <d v="2014-12-02T15:25:53"/>
    <b v="0"/>
    <x v="22"/>
  </r>
  <r>
    <x v="2"/>
    <s v="GB"/>
    <s v="GBP"/>
    <n v="1427659200"/>
    <d v="2015-03-29T20:00:00"/>
    <n v="1425678057"/>
    <d v="2015-03-06T21:40:57"/>
    <b v="0"/>
    <x v="79"/>
  </r>
  <r>
    <x v="2"/>
    <s v="US"/>
    <s v="USD"/>
    <n v="1404570147"/>
    <d v="2014-07-05T14:22:27"/>
    <n v="1401978147"/>
    <d v="2014-06-05T14:22:27"/>
    <b v="0"/>
    <x v="63"/>
  </r>
  <r>
    <x v="2"/>
    <s v="US"/>
    <s v="USD"/>
    <n v="1468729149"/>
    <d v="2016-07-17T04:19:09"/>
    <n v="1463545149"/>
    <d v="2016-05-18T04:19:09"/>
    <b v="0"/>
    <x v="63"/>
  </r>
  <r>
    <x v="2"/>
    <s v="GB"/>
    <s v="GBP"/>
    <n v="1436297180"/>
    <d v="2015-07-07T19:26:20"/>
    <n v="1431113180"/>
    <d v="2015-05-08T19:26:20"/>
    <b v="0"/>
    <x v="81"/>
  </r>
  <r>
    <x v="2"/>
    <s v="US"/>
    <s v="USD"/>
    <n v="1400569140"/>
    <d v="2014-05-20T06:59:00"/>
    <n v="1397854356"/>
    <d v="2014-04-18T20:52:36"/>
    <b v="0"/>
    <x v="67"/>
  </r>
  <r>
    <x v="2"/>
    <s v="GB"/>
    <s v="GBP"/>
    <n v="1415404800"/>
    <d v="2014-11-08T00:00:00"/>
    <n v="1412809644"/>
    <d v="2014-10-08T23:07:24"/>
    <b v="0"/>
    <x v="73"/>
  </r>
  <r>
    <x v="2"/>
    <s v="US"/>
    <s v="USD"/>
    <n v="1456002300"/>
    <d v="2016-02-20T21:05:00"/>
    <n v="1454173120"/>
    <d v="2016-01-30T16:58:40"/>
    <b v="0"/>
    <x v="10"/>
  </r>
  <r>
    <x v="2"/>
    <s v="GB"/>
    <s v="GBP"/>
    <n v="1462539840"/>
    <d v="2016-05-06T13:04:00"/>
    <n v="1460034594"/>
    <d v="2016-04-07T13:09:54"/>
    <b v="0"/>
    <x v="62"/>
  </r>
  <r>
    <x v="2"/>
    <s v="GB"/>
    <s v="GBP"/>
    <n v="1400278290"/>
    <d v="2014-05-16T22:11:30"/>
    <n v="1399414290"/>
    <d v="2014-05-06T22:11:30"/>
    <b v="0"/>
    <x v="62"/>
  </r>
  <r>
    <x v="2"/>
    <s v="US"/>
    <s v="USD"/>
    <n v="1440813413"/>
    <d v="2015-08-29T01:56:53"/>
    <n v="1439517413"/>
    <d v="2015-08-14T01:56:53"/>
    <b v="0"/>
    <x v="80"/>
  </r>
  <r>
    <x v="2"/>
    <s v="US"/>
    <s v="USD"/>
    <n v="1447009181"/>
    <d v="2015-11-08T18:59:41"/>
    <n v="1444413581"/>
    <d v="2015-10-09T17:59:41"/>
    <b v="0"/>
    <x v="78"/>
  </r>
  <r>
    <x v="2"/>
    <s v="GB"/>
    <s v="GBP"/>
    <n v="1456934893"/>
    <d v="2016-03-02T16:08:13"/>
    <n v="1454342893"/>
    <d v="2016-02-01T16:08:13"/>
    <b v="0"/>
    <x v="83"/>
  </r>
  <r>
    <x v="2"/>
    <s v="US"/>
    <s v="USD"/>
    <n v="1433086082"/>
    <d v="2015-05-31T15:28:02"/>
    <n v="1430494082"/>
    <d v="2015-05-01T15:28:02"/>
    <b v="0"/>
    <x v="29"/>
  </r>
  <r>
    <x v="2"/>
    <s v="US"/>
    <s v="USD"/>
    <n v="1449876859"/>
    <d v="2015-12-11T23:34:19"/>
    <n v="1444689259"/>
    <d v="2015-10-12T22:34:19"/>
    <b v="0"/>
    <x v="82"/>
  </r>
  <r>
    <x v="2"/>
    <s v="US"/>
    <s v="USD"/>
    <n v="1431549912"/>
    <d v="2015-05-13T20:45:12"/>
    <n v="1428957912"/>
    <d v="2015-04-13T20:45:12"/>
    <b v="0"/>
    <x v="29"/>
  </r>
  <r>
    <x v="2"/>
    <s v="US"/>
    <s v="USD"/>
    <n v="1405761690"/>
    <d v="2014-07-19T09:21:30"/>
    <n v="1403169690"/>
    <d v="2014-06-19T09:21:30"/>
    <b v="0"/>
    <x v="29"/>
  </r>
  <r>
    <x v="2"/>
    <s v="GB"/>
    <s v="GBP"/>
    <n v="1423913220"/>
    <d v="2015-02-14T11:27:00"/>
    <n v="1421339077"/>
    <d v="2015-01-15T16:24:37"/>
    <b v="0"/>
    <x v="80"/>
  </r>
  <r>
    <x v="2"/>
    <s v="US"/>
    <s v="USD"/>
    <n v="1416499440"/>
    <d v="2014-11-20T16:04:00"/>
    <n v="1415341464"/>
    <d v="2014-11-07T06:24:24"/>
    <b v="0"/>
    <x v="57"/>
  </r>
  <r>
    <x v="2"/>
    <s v="GB"/>
    <s v="GBP"/>
    <n v="1428222221"/>
    <d v="2015-04-05T08:23:41"/>
    <n v="1425633821"/>
    <d v="2015-03-06T09:23:41"/>
    <b v="0"/>
    <x v="78"/>
  </r>
  <r>
    <x v="2"/>
    <s v="US"/>
    <s v="USD"/>
    <n v="1427580426"/>
    <d v="2015-03-28T22:07:06"/>
    <n v="1424992026"/>
    <d v="2015-02-26T23:07:06"/>
    <b v="0"/>
    <x v="8"/>
  </r>
  <r>
    <x v="2"/>
    <s v="US"/>
    <s v="USD"/>
    <n v="1409514709"/>
    <d v="2014-08-31T19:51:49"/>
    <n v="1406058798"/>
    <d v="2014-07-22T19:53:18"/>
    <b v="0"/>
    <x v="25"/>
  </r>
  <r>
    <x v="2"/>
    <s v="US"/>
    <s v="USD"/>
    <n v="1462631358"/>
    <d v="2016-05-07T14:29:18"/>
    <n v="1457450958"/>
    <d v="2016-03-08T15:29:18"/>
    <b v="0"/>
    <x v="29"/>
  </r>
  <r>
    <x v="2"/>
    <s v="GB"/>
    <s v="GBP"/>
    <n v="1488394800"/>
    <d v="2017-03-01T19:00:00"/>
    <n v="1486681708"/>
    <d v="2017-02-09T23:08:28"/>
    <b v="0"/>
    <x v="25"/>
  </r>
  <r>
    <x v="2"/>
    <s v="US"/>
    <s v="USD"/>
    <n v="1411779761"/>
    <d v="2014-09-27T01:02:41"/>
    <n v="1409187761"/>
    <d v="2014-08-28T01:02:41"/>
    <b v="0"/>
    <x v="80"/>
  </r>
  <r>
    <x v="2"/>
    <s v="US"/>
    <s v="USD"/>
    <n v="1424009147"/>
    <d v="2015-02-15T14:05:47"/>
    <n v="1421417147"/>
    <d v="2015-01-16T14:05:47"/>
    <b v="0"/>
    <x v="84"/>
  </r>
  <r>
    <x v="2"/>
    <s v="US"/>
    <s v="USD"/>
    <n v="1412740457"/>
    <d v="2014-10-08T03:54:17"/>
    <n v="1410148457"/>
    <d v="2014-09-08T03:54:17"/>
    <b v="0"/>
    <x v="29"/>
  </r>
  <r>
    <x v="2"/>
    <s v="US"/>
    <s v="USD"/>
    <n v="1413832985"/>
    <d v="2014-10-20T19:23:05"/>
    <n v="1408648985"/>
    <d v="2014-08-21T19:23:05"/>
    <b v="0"/>
    <x v="84"/>
  </r>
  <r>
    <x v="2"/>
    <s v="US"/>
    <s v="USD"/>
    <n v="1455647587"/>
    <d v="2016-02-16T18:33:07"/>
    <n v="1453487587"/>
    <d v="2016-01-22T18:33:07"/>
    <b v="0"/>
    <x v="29"/>
  </r>
  <r>
    <x v="2"/>
    <s v="US"/>
    <s v="USD"/>
    <n v="1409070480"/>
    <d v="2014-08-26T16:28:00"/>
    <n v="1406572381"/>
    <d v="2014-07-28T18:33:01"/>
    <b v="0"/>
    <x v="29"/>
  </r>
  <r>
    <x v="2"/>
    <s v="GB"/>
    <s v="GBP"/>
    <n v="1437606507"/>
    <d v="2015-07-22T23:08:27"/>
    <n v="1435014507"/>
    <d v="2015-06-22T23:08:27"/>
    <b v="0"/>
    <x v="80"/>
  </r>
  <r>
    <x v="2"/>
    <s v="GB"/>
    <s v="GBP"/>
    <n v="1410281360"/>
    <d v="2014-09-09T16:49:20"/>
    <n v="1406825360"/>
    <d v="2014-07-31T16:49:20"/>
    <b v="0"/>
    <x v="83"/>
  </r>
  <r>
    <x v="2"/>
    <s v="US"/>
    <s v="USD"/>
    <n v="1414348166"/>
    <d v="2014-10-26T18:29:26"/>
    <n v="1412879366"/>
    <d v="2014-10-09T18:29:26"/>
    <b v="0"/>
    <x v="44"/>
  </r>
  <r>
    <x v="2"/>
    <s v="GB"/>
    <s v="GBP"/>
    <n v="1422450278"/>
    <d v="2015-01-28T13:04:38"/>
    <n v="1419858278"/>
    <d v="2014-12-29T13:04:38"/>
    <b v="0"/>
    <x v="80"/>
  </r>
  <r>
    <x v="2"/>
    <s v="GB"/>
    <s v="GBP"/>
    <n v="1430571849"/>
    <d v="2015-05-02T13:04:09"/>
    <n v="1427979849"/>
    <d v="2015-04-02T13:04:09"/>
    <b v="0"/>
    <x v="78"/>
  </r>
  <r>
    <x v="2"/>
    <s v="US"/>
    <s v="USD"/>
    <n v="1424070823"/>
    <d v="2015-02-16T07:13:43"/>
    <n v="1421478823"/>
    <d v="2015-01-17T07:13:43"/>
    <b v="0"/>
    <x v="84"/>
  </r>
  <r>
    <x v="2"/>
    <s v="US"/>
    <s v="USD"/>
    <n v="1457157269"/>
    <d v="2016-03-05T05:54:29"/>
    <n v="1455861269"/>
    <d v="2016-02-19T05:54:29"/>
    <b v="0"/>
    <x v="78"/>
  </r>
  <r>
    <x v="2"/>
    <s v="US"/>
    <s v="USD"/>
    <n v="1437331463"/>
    <d v="2015-07-19T18:44:23"/>
    <n v="1434739463"/>
    <d v="2015-06-19T18:44:23"/>
    <b v="0"/>
    <x v="29"/>
  </r>
  <r>
    <x v="2"/>
    <s v="GB"/>
    <s v="GBP"/>
    <n v="1410987400"/>
    <d v="2014-09-17T20:56:40"/>
    <n v="1408395400"/>
    <d v="2014-08-18T20:56:40"/>
    <b v="0"/>
    <x v="63"/>
  </r>
  <r>
    <x v="2"/>
    <s v="US"/>
    <s v="USD"/>
    <n v="1409846874"/>
    <d v="2014-09-04T16:07:54"/>
    <n v="1407254874"/>
    <d v="2014-08-05T16:07:54"/>
    <b v="0"/>
    <x v="84"/>
  </r>
  <r>
    <x v="2"/>
    <s v="GB"/>
    <s v="GBP"/>
    <n v="1475877108"/>
    <d v="2016-10-07T21:51:48"/>
    <n v="1473285108"/>
    <d v="2016-09-07T21:51:48"/>
    <b v="0"/>
    <x v="80"/>
  </r>
  <r>
    <x v="2"/>
    <s v="US"/>
    <s v="USD"/>
    <n v="1460737680"/>
    <d v="2016-04-15T16:28:00"/>
    <n v="1455725596"/>
    <d v="2016-02-17T16:13:16"/>
    <b v="0"/>
    <x v="80"/>
  </r>
  <r>
    <x v="2"/>
    <s v="US"/>
    <s v="USD"/>
    <n v="1427168099"/>
    <d v="2015-03-24T03:34:59"/>
    <n v="1424579699"/>
    <d v="2015-02-22T04:34:59"/>
    <b v="0"/>
    <x v="83"/>
  </r>
  <r>
    <x v="2"/>
    <s v="US"/>
    <s v="USD"/>
    <n v="1414360358"/>
    <d v="2014-10-26T21:52:38"/>
    <n v="1409176358"/>
    <d v="2014-08-27T21:52:38"/>
    <b v="0"/>
    <x v="84"/>
  </r>
  <r>
    <x v="2"/>
    <s v="US"/>
    <s v="USD"/>
    <n v="1422759240"/>
    <d v="2015-02-01T02:54:00"/>
    <n v="1418824867"/>
    <d v="2014-12-17T14:01:07"/>
    <b v="0"/>
    <x v="438"/>
  </r>
  <r>
    <x v="2"/>
    <s v="US"/>
    <s v="USD"/>
    <n v="1458860363"/>
    <d v="2016-03-24T22:59:23"/>
    <n v="1454975963"/>
    <d v="2016-02-08T23:59:23"/>
    <b v="0"/>
    <x v="78"/>
  </r>
  <r>
    <x v="2"/>
    <s v="US"/>
    <s v="USD"/>
    <n v="1441037097"/>
    <d v="2015-08-31T16:04:57"/>
    <n v="1438445097"/>
    <d v="2015-08-01T16:04:57"/>
    <b v="0"/>
    <x v="29"/>
  </r>
  <r>
    <x v="2"/>
    <s v="FR"/>
    <s v="EUR"/>
    <n v="1437889336"/>
    <d v="2015-07-26T05:42:16"/>
    <n v="1432705336"/>
    <d v="2015-05-27T05:42:16"/>
    <b v="0"/>
    <x v="80"/>
  </r>
  <r>
    <x v="2"/>
    <s v="US"/>
    <s v="USD"/>
    <n v="1449247439"/>
    <d v="2015-12-04T16:43:59"/>
    <n v="1444059839"/>
    <d v="2015-10-05T15:43:59"/>
    <b v="0"/>
    <x v="78"/>
  </r>
  <r>
    <x v="2"/>
    <s v="US"/>
    <s v="USD"/>
    <n v="1487811600"/>
    <d v="2017-02-23T01:00:00"/>
    <n v="1486077481"/>
    <d v="2017-02-02T23:18:01"/>
    <b v="0"/>
    <x v="63"/>
  </r>
  <r>
    <x v="2"/>
    <s v="US"/>
    <s v="USD"/>
    <n v="1402007500"/>
    <d v="2014-06-05T22:31:40"/>
    <n v="1399415500"/>
    <d v="2014-05-06T22:31:40"/>
    <b v="0"/>
    <x v="202"/>
  </r>
  <r>
    <x v="2"/>
    <s v="US"/>
    <s v="USD"/>
    <n v="1450053370"/>
    <d v="2015-12-14T00:36:10"/>
    <n v="1447461370"/>
    <d v="2015-11-14T00:36:10"/>
    <b v="0"/>
    <x v="78"/>
  </r>
  <r>
    <x v="2"/>
    <s v="US"/>
    <s v="USD"/>
    <n v="1454525340"/>
    <d v="2016-02-03T18:49:00"/>
    <n v="1452008599"/>
    <d v="2016-01-05T15:43:19"/>
    <b v="0"/>
    <x v="79"/>
  </r>
  <r>
    <x v="2"/>
    <s v="US"/>
    <s v="USD"/>
    <n v="1418914964"/>
    <d v="2014-12-18T15:02:44"/>
    <n v="1414591364"/>
    <d v="2014-10-29T14:02:44"/>
    <b v="0"/>
    <x v="78"/>
  </r>
  <r>
    <x v="2"/>
    <s v="US"/>
    <s v="USD"/>
    <n v="1450211116"/>
    <d v="2015-12-15T20:25:16"/>
    <n v="1445023516"/>
    <d v="2015-10-16T19:25:16"/>
    <b v="0"/>
    <x v="63"/>
  </r>
  <r>
    <x v="2"/>
    <s v="GB"/>
    <s v="GBP"/>
    <n v="1475398800"/>
    <d v="2016-10-02T09:00:00"/>
    <n v="1472711224"/>
    <d v="2016-09-01T06:27:04"/>
    <b v="0"/>
    <x v="225"/>
  </r>
  <r>
    <x v="2"/>
    <s v="US"/>
    <s v="USD"/>
    <n v="1428097450"/>
    <d v="2015-04-03T21:44:10"/>
    <n v="1425509050"/>
    <d v="2015-03-04T22:44:10"/>
    <b v="0"/>
    <x v="84"/>
  </r>
  <r>
    <x v="2"/>
    <s v="US"/>
    <s v="USD"/>
    <n v="1413925887"/>
    <d v="2014-10-21T21:11:27"/>
    <n v="1411333887"/>
    <d v="2014-09-21T21:11:27"/>
    <b v="0"/>
    <x v="20"/>
  </r>
  <r>
    <x v="2"/>
    <s v="US"/>
    <s v="USD"/>
    <n v="1404253800"/>
    <d v="2014-07-01T22:30:00"/>
    <n v="1402784964"/>
    <d v="2014-06-14T22:29:24"/>
    <b v="0"/>
    <x v="57"/>
  </r>
  <r>
    <x v="2"/>
    <s v="US"/>
    <s v="USD"/>
    <n v="1464099900"/>
    <d v="2016-05-24T14:25:00"/>
    <n v="1462585315"/>
    <d v="2016-05-07T01:41:55"/>
    <b v="0"/>
    <x v="84"/>
  </r>
  <r>
    <x v="2"/>
    <s v="US"/>
    <s v="USD"/>
    <n v="1413573010"/>
    <d v="2014-10-17T19:10:10"/>
    <n v="1408389010"/>
    <d v="2014-08-18T19:10:10"/>
    <b v="0"/>
    <x v="80"/>
  </r>
  <r>
    <x v="2"/>
    <s v="US"/>
    <s v="USD"/>
    <n v="1448949540"/>
    <d v="2015-12-01T05:59:00"/>
    <n v="1446048367"/>
    <d v="2015-10-28T16:06:07"/>
    <b v="0"/>
    <x v="81"/>
  </r>
  <r>
    <x v="2"/>
    <s v="US"/>
    <s v="USD"/>
    <n v="1437188400"/>
    <d v="2015-07-18T03:00:00"/>
    <n v="1432100004"/>
    <d v="2015-05-20T05:33:24"/>
    <b v="0"/>
    <x v="84"/>
  </r>
  <r>
    <x v="2"/>
    <s v="GB"/>
    <s v="GBP"/>
    <n v="1473160954"/>
    <d v="2016-09-06T11:22:34"/>
    <n v="1467976954"/>
    <d v="2016-07-08T11:22:34"/>
    <b v="0"/>
    <x v="84"/>
  </r>
  <r>
    <x v="2"/>
    <s v="US"/>
    <s v="USD"/>
    <n v="1421781360"/>
    <d v="2015-01-20T19:16:00"/>
    <n v="1419213664"/>
    <d v="2014-12-22T02:01:04"/>
    <b v="0"/>
    <x v="83"/>
  </r>
  <r>
    <x v="2"/>
    <s v="CA"/>
    <s v="CAD"/>
    <n v="1416524325"/>
    <d v="2014-11-20T22:58:45"/>
    <n v="1415228325"/>
    <d v="2014-11-05T22:58:45"/>
    <b v="0"/>
    <x v="78"/>
  </r>
  <r>
    <x v="2"/>
    <s v="US"/>
    <s v="USD"/>
    <n v="1428642000"/>
    <d v="2015-04-10T05:00:00"/>
    <n v="1426050982"/>
    <d v="2015-03-11T05:16:22"/>
    <b v="0"/>
    <x v="80"/>
  </r>
  <r>
    <x v="2"/>
    <s v="AU"/>
    <s v="AUD"/>
    <n v="1408596589"/>
    <d v="2014-08-21T04:49:49"/>
    <n v="1406004589"/>
    <d v="2014-07-22T04:49:49"/>
    <b v="0"/>
    <x v="29"/>
  </r>
  <r>
    <x v="2"/>
    <s v="US"/>
    <s v="USD"/>
    <n v="1413992210"/>
    <d v="2014-10-22T15:36:50"/>
    <n v="1411400210"/>
    <d v="2014-09-22T15:36:50"/>
    <b v="0"/>
    <x v="8"/>
  </r>
  <r>
    <x v="2"/>
    <s v="US"/>
    <s v="USD"/>
    <n v="1420938000"/>
    <d v="2015-01-11T01:00:00"/>
    <n v="1418862743"/>
    <d v="2014-12-18T00:32:23"/>
    <b v="0"/>
    <x v="80"/>
  </r>
  <r>
    <x v="2"/>
    <s v="GB"/>
    <s v="GBP"/>
    <n v="1460373187"/>
    <d v="2016-04-11T11:13:07"/>
    <n v="1457352787"/>
    <d v="2016-03-07T12:13:07"/>
    <b v="0"/>
    <x v="110"/>
  </r>
  <r>
    <x v="2"/>
    <s v="US"/>
    <s v="USD"/>
    <n v="1436914815"/>
    <d v="2015-07-14T23:00:15"/>
    <n v="1434322815"/>
    <d v="2015-06-14T23:00:15"/>
    <b v="0"/>
    <x v="29"/>
  </r>
  <r>
    <x v="2"/>
    <s v="US"/>
    <s v="USD"/>
    <n v="1414077391"/>
    <d v="2014-10-23T15:16:31"/>
    <n v="1411485391"/>
    <d v="2014-09-23T15:16:31"/>
    <b v="0"/>
    <x v="29"/>
  </r>
  <r>
    <x v="2"/>
    <s v="US"/>
    <s v="USD"/>
    <n v="1399618380"/>
    <d v="2014-05-09T06:53:00"/>
    <n v="1399058797"/>
    <d v="2014-05-02T19:26:37"/>
    <b v="0"/>
    <x v="78"/>
  </r>
  <r>
    <x v="2"/>
    <s v="US"/>
    <s v="USD"/>
    <n v="1413234316"/>
    <d v="2014-10-13T21:05:16"/>
    <n v="1408050316"/>
    <d v="2014-08-14T21:05:16"/>
    <b v="0"/>
    <x v="62"/>
  </r>
  <r>
    <x v="2"/>
    <s v="GB"/>
    <s v="GBP"/>
    <n v="1416081600"/>
    <d v="2014-11-15T20:00:00"/>
    <n v="1413477228"/>
    <d v="2014-10-16T16:33:48"/>
    <b v="0"/>
    <x v="84"/>
  </r>
  <r>
    <x v="2"/>
    <s v="US"/>
    <s v="USD"/>
    <n v="1475294400"/>
    <d v="2016-10-01T04:00:00"/>
    <n v="1472674285"/>
    <d v="2016-08-31T20:11:25"/>
    <b v="0"/>
    <x v="78"/>
  </r>
  <r>
    <x v="2"/>
    <s v="GB"/>
    <s v="GBP"/>
    <n v="1403192031"/>
    <d v="2014-06-19T15:33:51"/>
    <n v="1400600031"/>
    <d v="2014-05-20T15:33:51"/>
    <b v="0"/>
    <x v="64"/>
  </r>
  <r>
    <x v="2"/>
    <s v="US"/>
    <s v="USD"/>
    <n v="1467575940"/>
    <d v="2016-07-03T19:59:00"/>
    <n v="1465856639"/>
    <d v="2016-06-13T22:23:59"/>
    <b v="0"/>
    <x v="82"/>
  </r>
  <r>
    <x v="2"/>
    <s v="GB"/>
    <s v="GBP"/>
    <n v="1448492400"/>
    <d v="2015-11-25T23:00:00"/>
    <n v="1446506080"/>
    <d v="2015-11-02T23:14:40"/>
    <b v="0"/>
    <x v="79"/>
  </r>
  <r>
    <x v="2"/>
    <s v="US"/>
    <s v="USD"/>
    <n v="1459483140"/>
    <d v="2016-04-01T03:59:00"/>
    <n v="1458178044"/>
    <d v="2016-03-17T01:27:24"/>
    <b v="0"/>
    <x v="80"/>
  </r>
  <r>
    <x v="2"/>
    <s v="CA"/>
    <s v="CAD"/>
    <n v="1410836400"/>
    <d v="2014-09-16T03:00:00"/>
    <n v="1408116152"/>
    <d v="2014-08-15T15:22:32"/>
    <b v="0"/>
    <x v="63"/>
  </r>
  <r>
    <x v="2"/>
    <s v="CA"/>
    <s v="CAD"/>
    <n v="1403539200"/>
    <d v="2014-06-23T16:00:00"/>
    <n v="1400604056"/>
    <d v="2014-05-20T16:40:56"/>
    <b v="0"/>
    <x v="81"/>
  </r>
  <r>
    <x v="2"/>
    <s v="US"/>
    <s v="USD"/>
    <n v="1461205423"/>
    <d v="2016-04-21T02:23:43"/>
    <n v="1456025023"/>
    <d v="2016-02-21T03:23:43"/>
    <b v="0"/>
    <x v="78"/>
  </r>
  <r>
    <x v="2"/>
    <s v="US"/>
    <s v="USD"/>
    <n v="1467481468"/>
    <d v="2016-07-02T17:44:28"/>
    <n v="1464889468"/>
    <d v="2016-06-02T17:44:28"/>
    <b v="0"/>
    <x v="83"/>
  </r>
  <r>
    <x v="2"/>
    <s v="GB"/>
    <s v="GBP"/>
    <n v="1403886084"/>
    <d v="2014-06-27T16:21:24"/>
    <n v="1401294084"/>
    <d v="2014-05-28T16:21:24"/>
    <b v="0"/>
    <x v="82"/>
  </r>
  <r>
    <x v="2"/>
    <s v="AU"/>
    <s v="AUD"/>
    <n v="1430316426"/>
    <d v="2015-04-29T14:07:06"/>
    <n v="1427724426"/>
    <d v="2015-03-30T14:07:06"/>
    <b v="0"/>
    <x v="79"/>
  </r>
  <r>
    <x v="2"/>
    <s v="US"/>
    <s v="USD"/>
    <n v="1407883811"/>
    <d v="2014-08-12T22:50:11"/>
    <n v="1405291811"/>
    <d v="2014-07-13T22:50:11"/>
    <b v="0"/>
    <x v="80"/>
  </r>
  <r>
    <x v="2"/>
    <s v="US"/>
    <s v="USD"/>
    <n v="1463619388"/>
    <d v="2016-05-19T00:56:28"/>
    <n v="1461027388"/>
    <d v="2016-04-19T00:56:28"/>
    <b v="0"/>
    <x v="29"/>
  </r>
  <r>
    <x v="2"/>
    <s v="US"/>
    <s v="USD"/>
    <n v="1443408550"/>
    <d v="2015-09-28T02:49:10"/>
    <n v="1439952550"/>
    <d v="2015-08-19T02:49:10"/>
    <b v="0"/>
    <x v="57"/>
  </r>
  <r>
    <x v="2"/>
    <s v="US"/>
    <s v="USD"/>
    <n v="1484348700"/>
    <d v="2017-01-13T23:05:00"/>
    <n v="1481756855"/>
    <d v="2016-12-14T23:07:35"/>
    <b v="0"/>
    <x v="29"/>
  </r>
  <r>
    <x v="2"/>
    <s v="GB"/>
    <s v="GBP"/>
    <n v="1425124800"/>
    <d v="2015-02-28T12:00:00"/>
    <n v="1421596356"/>
    <d v="2015-01-18T15:52:36"/>
    <b v="0"/>
    <x v="62"/>
  </r>
  <r>
    <x v="2"/>
    <s v="US"/>
    <s v="USD"/>
    <n v="1425178800"/>
    <d v="2015-03-01T03:00:00"/>
    <n v="1422374420"/>
    <d v="2015-01-27T16:00:20"/>
    <b v="0"/>
    <x v="79"/>
  </r>
  <r>
    <x v="2"/>
    <s v="MX"/>
    <s v="MXN"/>
    <n v="1482779931"/>
    <d v="2016-12-26T19:18:51"/>
    <n v="1480187931"/>
    <d v="2016-11-26T19:18:51"/>
    <b v="0"/>
    <x v="78"/>
  </r>
  <r>
    <x v="2"/>
    <s v="GB"/>
    <s v="GBP"/>
    <n v="1408646111"/>
    <d v="2014-08-21T18:35:11"/>
    <n v="1403462111"/>
    <d v="2014-06-22T18:35:11"/>
    <b v="0"/>
    <x v="84"/>
  </r>
  <r>
    <x v="2"/>
    <s v="US"/>
    <s v="USD"/>
    <n v="1431144000"/>
    <d v="2015-05-09T04:00:00"/>
    <n v="1426407426"/>
    <d v="2015-03-15T08:17:06"/>
    <b v="0"/>
    <x v="84"/>
  </r>
  <r>
    <x v="2"/>
    <s v="GB"/>
    <s v="GBP"/>
    <n v="1446732975"/>
    <d v="2015-11-05T14:16:15"/>
    <n v="1444137375"/>
    <d v="2015-10-06T13:16:15"/>
    <b v="0"/>
    <x v="64"/>
  </r>
  <r>
    <x v="2"/>
    <s v="GB"/>
    <s v="GBP"/>
    <n v="1404149280"/>
    <d v="2014-06-30T17:28:00"/>
    <n v="1400547969"/>
    <d v="2014-05-20T01:06:09"/>
    <b v="0"/>
    <x v="62"/>
  </r>
  <r>
    <x v="2"/>
    <s v="US"/>
    <s v="USD"/>
    <n v="1413921060"/>
    <d v="2014-10-21T19:51:00"/>
    <n v="1411499149"/>
    <d v="2014-09-23T19:05:49"/>
    <b v="0"/>
    <x v="78"/>
  </r>
  <r>
    <x v="2"/>
    <s v="US"/>
    <s v="USD"/>
    <n v="1482339794"/>
    <d v="2016-12-21T17:03:14"/>
    <n v="1479747794"/>
    <d v="2016-11-21T17:03:14"/>
    <b v="0"/>
    <x v="79"/>
  </r>
  <r>
    <x v="2"/>
    <s v="GB"/>
    <s v="GBP"/>
    <n v="1485543242"/>
    <d v="2017-01-27T18:54:02"/>
    <n v="1482951242"/>
    <d v="2016-12-28T18:54:02"/>
    <b v="0"/>
    <x v="78"/>
  </r>
  <r>
    <x v="2"/>
    <s v="US"/>
    <s v="USD"/>
    <n v="1466375521"/>
    <d v="2016-06-19T22:32:01"/>
    <n v="1463783521"/>
    <d v="2016-05-20T22:32:01"/>
    <b v="0"/>
    <x v="29"/>
  </r>
  <r>
    <x v="2"/>
    <s v="US"/>
    <s v="USD"/>
    <n v="1465930440"/>
    <d v="2016-06-14T18:54:00"/>
    <n v="1463849116"/>
    <d v="2016-05-21T16:45:16"/>
    <b v="0"/>
    <x v="78"/>
  </r>
  <r>
    <x v="2"/>
    <s v="US"/>
    <s v="USD"/>
    <n v="1425819425"/>
    <d v="2015-03-08T12:57:05"/>
    <n v="1423231025"/>
    <d v="2015-02-06T13:57:05"/>
    <b v="0"/>
    <x v="8"/>
  </r>
  <r>
    <x v="2"/>
    <s v="US"/>
    <s v="USD"/>
    <n v="1447542000"/>
    <d v="2015-11-14T23:00:00"/>
    <n v="1446179553"/>
    <d v="2015-10-30T04:32:33"/>
    <b v="0"/>
    <x v="84"/>
  </r>
  <r>
    <x v="2"/>
    <s v="US"/>
    <s v="USD"/>
    <n v="1452795416"/>
    <d v="2016-01-14T18:16:56"/>
    <n v="1450203416"/>
    <d v="2015-12-15T18:16:56"/>
    <b v="0"/>
    <x v="79"/>
  </r>
  <r>
    <x v="2"/>
    <s v="IT"/>
    <s v="EUR"/>
    <n v="1476008906"/>
    <d v="2016-10-09T10:28:26"/>
    <n v="1473416906"/>
    <d v="2016-09-09T10:28:26"/>
    <b v="0"/>
    <x v="29"/>
  </r>
  <r>
    <x v="2"/>
    <s v="US"/>
    <s v="USD"/>
    <n v="1427169540"/>
    <d v="2015-03-24T03:59:00"/>
    <n v="1424701775"/>
    <d v="2015-02-23T14:29:35"/>
    <b v="0"/>
    <x v="29"/>
  </r>
  <r>
    <x v="2"/>
    <s v="US"/>
    <s v="USD"/>
    <n v="1448078400"/>
    <d v="2015-11-21T04:00:00"/>
    <n v="1445985299"/>
    <d v="2015-10-27T22:34:59"/>
    <b v="0"/>
    <x v="81"/>
  </r>
  <r>
    <x v="2"/>
    <s v="US"/>
    <s v="USD"/>
    <n v="1468777786"/>
    <d v="2016-07-17T17:49:46"/>
    <n v="1466185786"/>
    <d v="2016-06-17T17:49:46"/>
    <b v="0"/>
    <x v="78"/>
  </r>
  <r>
    <x v="2"/>
    <s v="GB"/>
    <s v="GBP"/>
    <n v="1421403960"/>
    <d v="2015-01-16T10:26:00"/>
    <n v="1418827324"/>
    <d v="2014-12-17T14:42:04"/>
    <b v="0"/>
    <x v="83"/>
  </r>
  <r>
    <x v="2"/>
    <s v="US"/>
    <s v="USD"/>
    <n v="1433093700"/>
    <d v="2015-05-31T17:35:00"/>
    <n v="1430242488"/>
    <d v="2015-04-28T17:34:48"/>
    <b v="0"/>
    <x v="22"/>
  </r>
  <r>
    <x v="2"/>
    <s v="US"/>
    <s v="USD"/>
    <n v="1438959600"/>
    <d v="2015-08-07T15:00:00"/>
    <n v="1437754137"/>
    <d v="2015-07-24T16:08:57"/>
    <b v="0"/>
    <x v="83"/>
  </r>
  <r>
    <x v="2"/>
    <s v="US"/>
    <s v="USD"/>
    <n v="1421410151"/>
    <d v="2015-01-16T12:09:11"/>
    <n v="1418818151"/>
    <d v="2014-12-17T12:09:11"/>
    <b v="0"/>
    <x v="22"/>
  </r>
  <r>
    <x v="2"/>
    <s v="US"/>
    <s v="USD"/>
    <n v="1428205247"/>
    <d v="2015-04-05T03:40:47"/>
    <n v="1423024847"/>
    <d v="2015-02-04T04:40:47"/>
    <b v="0"/>
    <x v="29"/>
  </r>
  <r>
    <x v="2"/>
    <s v="GB"/>
    <s v="GBP"/>
    <n v="1440272093"/>
    <d v="2015-08-22T19:34:53"/>
    <n v="1435088093"/>
    <d v="2015-06-23T19:34:53"/>
    <b v="0"/>
    <x v="80"/>
  </r>
  <r>
    <x v="2"/>
    <s v="US"/>
    <s v="USD"/>
    <n v="1413953940"/>
    <d v="2014-10-22T04:59:00"/>
    <n v="1410141900"/>
    <d v="2014-09-08T02:05:00"/>
    <b v="0"/>
    <x v="22"/>
  </r>
  <r>
    <x v="2"/>
    <s v="MX"/>
    <s v="MXN"/>
    <n v="1482108350"/>
    <d v="2016-12-19T00:45:50"/>
    <n v="1479516350"/>
    <d v="2016-11-19T00:45:50"/>
    <b v="0"/>
    <x v="29"/>
  </r>
  <r>
    <x v="2"/>
    <s v="GB"/>
    <s v="GBP"/>
    <n v="1488271860"/>
    <d v="2017-02-28T08:51:00"/>
    <n v="1484484219"/>
    <d v="2017-01-15T12:43:39"/>
    <b v="0"/>
    <x v="81"/>
  </r>
  <r>
    <x v="2"/>
    <s v="GB"/>
    <s v="GBP"/>
    <n v="1454284500"/>
    <d v="2016-01-31T23:55:00"/>
    <n v="1449431237"/>
    <d v="2015-12-06T19:47:17"/>
    <b v="0"/>
    <x v="78"/>
  </r>
  <r>
    <x v="2"/>
    <s v="US"/>
    <s v="USD"/>
    <n v="1465060797"/>
    <d v="2016-06-04T17:19:57"/>
    <n v="1462468797"/>
    <d v="2016-05-05T17:19:57"/>
    <b v="0"/>
    <x v="78"/>
  </r>
  <r>
    <x v="2"/>
    <s v="US"/>
    <s v="USD"/>
    <n v="1472847873"/>
    <d v="2016-09-02T20:24:33"/>
    <n v="1468959873"/>
    <d v="2016-07-19T20:24:33"/>
    <b v="0"/>
    <x v="29"/>
  </r>
  <r>
    <x v="2"/>
    <s v="US"/>
    <s v="USD"/>
    <n v="1414205990"/>
    <d v="2014-10-25T02:59:50"/>
    <n v="1413341990"/>
    <d v="2014-10-15T02:59:50"/>
    <b v="0"/>
    <x v="78"/>
  </r>
  <r>
    <x v="2"/>
    <s v="US"/>
    <s v="USD"/>
    <n v="1485380482"/>
    <d v="2017-01-25T21:41:22"/>
    <n v="1482788482"/>
    <d v="2016-12-26T21:41:22"/>
    <b v="0"/>
    <x v="78"/>
  </r>
  <r>
    <x v="2"/>
    <s v="US"/>
    <s v="USD"/>
    <n v="1463343673"/>
    <d v="2016-05-15T20:21:13"/>
    <n v="1460751673"/>
    <d v="2016-04-15T20:21:13"/>
    <b v="0"/>
    <x v="79"/>
  </r>
  <r>
    <x v="2"/>
    <s v="US"/>
    <s v="USD"/>
    <n v="1440613920"/>
    <d v="2015-08-26T18:32:00"/>
    <n v="1435953566"/>
    <d v="2015-07-03T19:59:26"/>
    <b v="0"/>
    <x v="79"/>
  </r>
  <r>
    <x v="2"/>
    <s v="AU"/>
    <s v="AUD"/>
    <n v="1477550434"/>
    <d v="2016-10-27T06:40:34"/>
    <n v="1474958434"/>
    <d v="2016-09-27T06:40:34"/>
    <b v="0"/>
    <x v="25"/>
  </r>
  <r>
    <x v="2"/>
    <s v="MX"/>
    <s v="MXN"/>
    <n v="1482711309"/>
    <d v="2016-12-26T00:15:09"/>
    <n v="1479860109"/>
    <d v="2016-11-23T00:15:09"/>
    <b v="0"/>
    <x v="79"/>
  </r>
  <r>
    <x v="2"/>
    <s v="US"/>
    <s v="USD"/>
    <n v="1427936400"/>
    <d v="2015-04-02T01:00:00"/>
    <n v="1424221866"/>
    <d v="2015-02-18T01:11:06"/>
    <b v="0"/>
    <x v="51"/>
  </r>
  <r>
    <x v="2"/>
    <s v="US"/>
    <s v="USD"/>
    <n v="1411596001"/>
    <d v="2014-09-24T22:00:01"/>
    <n v="1409608801"/>
    <d v="2014-09-01T22:00:01"/>
    <b v="0"/>
    <x v="80"/>
  </r>
  <r>
    <x v="2"/>
    <s v="US"/>
    <s v="USD"/>
    <n v="1488517200"/>
    <d v="2017-03-03T05:00:00"/>
    <n v="1485909937"/>
    <d v="2017-02-01T00:45:37"/>
    <b v="0"/>
    <x v="29"/>
  </r>
  <r>
    <x v="2"/>
    <s v="GB"/>
    <s v="GBP"/>
    <n v="1448805404"/>
    <d v="2015-11-29T13:56:44"/>
    <n v="1446209804"/>
    <d v="2015-10-30T12:56:44"/>
    <b v="0"/>
    <x v="78"/>
  </r>
  <r>
    <x v="2"/>
    <s v="GB"/>
    <s v="GBP"/>
    <n v="1469113351"/>
    <d v="2016-07-21T15:02:31"/>
    <n v="1463929351"/>
    <d v="2016-05-22T15:02:31"/>
    <b v="0"/>
    <x v="79"/>
  </r>
  <r>
    <x v="2"/>
    <s v="US"/>
    <s v="USD"/>
    <n v="1424747740"/>
    <d v="2015-02-24T03:15:40"/>
    <n v="1422155740"/>
    <d v="2015-01-25T03:15:40"/>
    <b v="0"/>
    <x v="79"/>
  </r>
  <r>
    <x v="2"/>
    <s v="IE"/>
    <s v="EUR"/>
    <n v="1456617600"/>
    <d v="2016-02-28T00:00:00"/>
    <n v="1454280186"/>
    <d v="2016-01-31T22:43:06"/>
    <b v="0"/>
    <x v="29"/>
  </r>
  <r>
    <x v="2"/>
    <s v="US"/>
    <s v="USD"/>
    <n v="1452234840"/>
    <d v="2016-01-08T06:34:00"/>
    <n v="1450619123"/>
    <d v="2015-12-20T13:45:23"/>
    <b v="0"/>
    <x v="83"/>
  </r>
  <r>
    <x v="4"/>
    <m/>
    <m/>
    <m/>
    <m/>
    <m/>
    <m/>
    <m/>
    <x v="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FC2FFC-79BD-4D2F-9A8C-D5CD248AC8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7543D-E463-45C3-B1DE-487605FAF7D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3D195-19B2-4C4F-BAF6-9A781635964E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16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5B795-B23A-45F1-9E06-0EC4C7C3881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9"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41734-B653-481D-93C8-91AB4A30B890}" name="PivotTable14" cacheId="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497" firstHeaderRow="1" firstDataRow="2" firstDataCol="1"/>
  <pivotFields count="9"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h="1" x="502"/>
        <item t="default"/>
      </items>
    </pivotField>
  </pivotFields>
  <rowFields count="1">
    <field x="8"/>
  </rowFields>
  <rowItems count="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</rowItems>
  <colFields count="1">
    <field x="0"/>
  </colFields>
  <colItems count="2">
    <i>
      <x v="1"/>
    </i>
    <i>
      <x v="3"/>
    </i>
  </colItems>
  <dataFields count="1">
    <dataField name="Count of backers_count" fld="8" subtotal="count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C3AF-A05E-4BFE-896A-EF6EE4EC14E1}">
  <dimension ref="A1:F14"/>
  <sheetViews>
    <sheetView workbookViewId="0">
      <selection activeCell="C24" sqref="C2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6" x14ac:dyDescent="0.3">
      <c r="A1" s="5" t="s">
        <v>8223</v>
      </c>
      <c r="B1" t="s">
        <v>8362</v>
      </c>
    </row>
    <row r="3" spans="1:6" x14ac:dyDescent="0.3">
      <c r="A3" s="5" t="s">
        <v>8361</v>
      </c>
      <c r="B3" s="5" t="s">
        <v>8360</v>
      </c>
    </row>
    <row r="4" spans="1:6" x14ac:dyDescent="0.3">
      <c r="A4" s="5" t="s">
        <v>8304</v>
      </c>
      <c r="B4" t="s">
        <v>8220</v>
      </c>
      <c r="C4" t="s">
        <v>8221</v>
      </c>
      <c r="D4" t="s">
        <v>8222</v>
      </c>
      <c r="E4" t="s">
        <v>8219</v>
      </c>
      <c r="F4" t="s">
        <v>8305</v>
      </c>
    </row>
    <row r="5" spans="1:6" x14ac:dyDescent="0.3">
      <c r="A5" s="6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6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6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6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6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6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6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6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6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6" t="s">
        <v>8305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1A9D9-DE69-451E-828E-9C4D4E90DF6A}">
  <dimension ref="A1:F47"/>
  <sheetViews>
    <sheetView topLeftCell="A13" workbookViewId="0">
      <selection activeCell="J38" sqref="J3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5" t="s">
        <v>8223</v>
      </c>
      <c r="B1" t="s">
        <v>8362</v>
      </c>
    </row>
    <row r="2" spans="1:6" x14ac:dyDescent="0.3">
      <c r="A2" s="5" t="s">
        <v>8308</v>
      </c>
      <c r="B2" t="s">
        <v>8362</v>
      </c>
    </row>
    <row r="4" spans="1:6" x14ac:dyDescent="0.3">
      <c r="A4" s="5" t="s">
        <v>8361</v>
      </c>
      <c r="B4" s="5" t="s">
        <v>8360</v>
      </c>
    </row>
    <row r="5" spans="1:6" x14ac:dyDescent="0.3">
      <c r="A5" s="5" t="s">
        <v>8304</v>
      </c>
      <c r="B5" t="s">
        <v>8220</v>
      </c>
      <c r="C5" t="s">
        <v>8221</v>
      </c>
      <c r="D5" t="s">
        <v>8222</v>
      </c>
      <c r="E5" t="s">
        <v>8219</v>
      </c>
      <c r="F5" t="s">
        <v>8305</v>
      </c>
    </row>
    <row r="6" spans="1:6" x14ac:dyDescent="0.3">
      <c r="A6" s="6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6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6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6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6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6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6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6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6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6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6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6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6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6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6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6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6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6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6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6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6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6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6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6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6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6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6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6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6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6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6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6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6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6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6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6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6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6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6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6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6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6" t="s">
        <v>8305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0C773-4918-4ECD-BBBE-D0B38745B792}">
  <dimension ref="A1:E18"/>
  <sheetViews>
    <sheetView workbookViewId="0">
      <selection activeCell="D22" sqref="D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5" t="s">
        <v>8308</v>
      </c>
      <c r="B1" t="s">
        <v>8362</v>
      </c>
    </row>
    <row r="2" spans="1:5" x14ac:dyDescent="0.3">
      <c r="A2" s="5" t="s">
        <v>8379</v>
      </c>
      <c r="B2" t="s">
        <v>8362</v>
      </c>
    </row>
    <row r="4" spans="1:5" x14ac:dyDescent="0.3">
      <c r="A4" s="5" t="s">
        <v>8361</v>
      </c>
      <c r="B4" s="5" t="s">
        <v>8360</v>
      </c>
    </row>
    <row r="5" spans="1:5" x14ac:dyDescent="0.3">
      <c r="A5" s="5" t="s">
        <v>8304</v>
      </c>
      <c r="B5" t="s">
        <v>8220</v>
      </c>
      <c r="C5" t="s">
        <v>8221</v>
      </c>
      <c r="D5" t="s">
        <v>8219</v>
      </c>
      <c r="E5" t="s">
        <v>8305</v>
      </c>
    </row>
    <row r="6" spans="1:5" x14ac:dyDescent="0.3">
      <c r="A6" s="6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6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6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6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6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6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6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6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6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6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6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6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6" t="s">
        <v>8305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ED93-6513-4D42-8622-132E667999D3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5"/>
      <c r="B3" s="16"/>
      <c r="C3" s="17"/>
    </row>
    <row r="4" spans="1:3" x14ac:dyDescent="0.3">
      <c r="A4" s="18"/>
      <c r="B4" s="19"/>
      <c r="C4" s="20"/>
    </row>
    <row r="5" spans="1:3" x14ac:dyDescent="0.3">
      <c r="A5" s="18"/>
      <c r="B5" s="19"/>
      <c r="C5" s="20"/>
    </row>
    <row r="6" spans="1:3" x14ac:dyDescent="0.3">
      <c r="A6" s="18"/>
      <c r="B6" s="19"/>
      <c r="C6" s="20"/>
    </row>
    <row r="7" spans="1:3" x14ac:dyDescent="0.3">
      <c r="A7" s="18"/>
      <c r="B7" s="19"/>
      <c r="C7" s="20"/>
    </row>
    <row r="8" spans="1:3" x14ac:dyDescent="0.3">
      <c r="A8" s="18"/>
      <c r="B8" s="19"/>
      <c r="C8" s="20"/>
    </row>
    <row r="9" spans="1:3" x14ac:dyDescent="0.3">
      <c r="A9" s="18"/>
      <c r="B9" s="19"/>
      <c r="C9" s="20"/>
    </row>
    <row r="10" spans="1:3" x14ac:dyDescent="0.3">
      <c r="A10" s="18"/>
      <c r="B10" s="19"/>
      <c r="C10" s="20"/>
    </row>
    <row r="11" spans="1:3" x14ac:dyDescent="0.3">
      <c r="A11" s="18"/>
      <c r="B11" s="19"/>
      <c r="C11" s="20"/>
    </row>
    <row r="12" spans="1:3" x14ac:dyDescent="0.3">
      <c r="A12" s="18"/>
      <c r="B12" s="19"/>
      <c r="C12" s="20"/>
    </row>
    <row r="13" spans="1:3" x14ac:dyDescent="0.3">
      <c r="A13" s="18"/>
      <c r="B13" s="19"/>
      <c r="C13" s="20"/>
    </row>
    <row r="14" spans="1:3" x14ac:dyDescent="0.3">
      <c r="A14" s="18"/>
      <c r="B14" s="19"/>
      <c r="C14" s="20"/>
    </row>
    <row r="15" spans="1:3" x14ac:dyDescent="0.3">
      <c r="A15" s="18"/>
      <c r="B15" s="19"/>
      <c r="C15" s="20"/>
    </row>
    <row r="16" spans="1:3" x14ac:dyDescent="0.3">
      <c r="A16" s="18"/>
      <c r="B16" s="19"/>
      <c r="C16" s="20"/>
    </row>
    <row r="17" spans="1:3" x14ac:dyDescent="0.3">
      <c r="A17" s="18"/>
      <c r="B17" s="19"/>
      <c r="C17" s="20"/>
    </row>
    <row r="18" spans="1:3" x14ac:dyDescent="0.3">
      <c r="A18" s="18"/>
      <c r="B18" s="19"/>
      <c r="C18" s="20"/>
    </row>
    <row r="19" spans="1:3" x14ac:dyDescent="0.3">
      <c r="A19" s="18"/>
      <c r="B19" s="19"/>
      <c r="C19" s="20"/>
    </row>
    <row r="20" spans="1:3" x14ac:dyDescent="0.3">
      <c r="A20" s="21"/>
      <c r="B20" s="22"/>
      <c r="C20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110" zoomScaleNormal="115" workbookViewId="0">
      <selection activeCell="O4" sqref="O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21875" bestFit="1" customWidth="1"/>
    <col min="11" max="11" width="26.5546875" bestFit="1" customWidth="1"/>
    <col min="12" max="12" width="25.6640625" style="10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6640625" style="8" bestFit="1" customWidth="1"/>
    <col min="18" max="18" width="16.5546875" style="12" bestFit="1" customWidth="1"/>
    <col min="19" max="19" width="11.88671875" bestFit="1" customWidth="1"/>
    <col min="20" max="20" width="1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8363</v>
      </c>
      <c r="J1" s="1" t="s">
        <v>8365</v>
      </c>
      <c r="K1" s="1" t="s">
        <v>8366</v>
      </c>
      <c r="L1" s="1" t="s">
        <v>8364</v>
      </c>
      <c r="M1" s="1" t="s">
        <v>8259</v>
      </c>
      <c r="N1" s="1" t="s">
        <v>8260</v>
      </c>
      <c r="O1" s="1" t="s">
        <v>8261</v>
      </c>
      <c r="P1" s="1" t="s">
        <v>8262</v>
      </c>
      <c r="Q1" s="7" t="s">
        <v>8306</v>
      </c>
      <c r="R1" s="11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8">
        <f>(E2/D2)*100</f>
        <v>136.85882352941178</v>
      </c>
      <c r="R2" s="12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8">
        <f t="shared" ref="Q3:Q66" si="2">(E3/D3)*100</f>
        <v>142.60827250608273</v>
      </c>
      <c r="R3" s="12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8263</v>
      </c>
      <c r="Q4" s="8">
        <f t="shared" si="2"/>
        <v>105</v>
      </c>
      <c r="R4" s="12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8263</v>
      </c>
      <c r="Q5" s="8">
        <f t="shared" si="2"/>
        <v>103.89999999999999</v>
      </c>
      <c r="R5" s="12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8263</v>
      </c>
      <c r="Q6" s="8">
        <f t="shared" si="2"/>
        <v>122.99154545454545</v>
      </c>
      <c r="R6" s="12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8263</v>
      </c>
      <c r="Q7" s="8">
        <f t="shared" si="2"/>
        <v>109.77744436109028</v>
      </c>
      <c r="R7" s="12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8263</v>
      </c>
      <c r="Q8" s="8">
        <f t="shared" si="2"/>
        <v>106.4875</v>
      </c>
      <c r="R8" s="12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8263</v>
      </c>
      <c r="Q9" s="8">
        <f t="shared" si="2"/>
        <v>101.22222222222221</v>
      </c>
      <c r="R9" s="12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8263</v>
      </c>
      <c r="Q10" s="8">
        <f t="shared" si="2"/>
        <v>100.04342857142856</v>
      </c>
      <c r="R10" s="12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8263</v>
      </c>
      <c r="Q11" s="8">
        <f t="shared" si="2"/>
        <v>125.998</v>
      </c>
      <c r="R11" s="12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8263</v>
      </c>
      <c r="Q12" s="8">
        <f t="shared" si="2"/>
        <v>100.49999999999999</v>
      </c>
      <c r="R12" s="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8263</v>
      </c>
      <c r="Q13" s="8">
        <f t="shared" si="2"/>
        <v>120.5</v>
      </c>
      <c r="R13" s="12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8263</v>
      </c>
      <c r="Q14" s="8">
        <f t="shared" si="2"/>
        <v>165.29333333333335</v>
      </c>
      <c r="R14" s="12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8263</v>
      </c>
      <c r="Q15" s="8">
        <f t="shared" si="2"/>
        <v>159.97142857142856</v>
      </c>
      <c r="R15" s="12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8263</v>
      </c>
      <c r="Q16" s="8">
        <f t="shared" si="2"/>
        <v>100.93333333333334</v>
      </c>
      <c r="R16" s="12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8263</v>
      </c>
      <c r="Q17" s="8">
        <f t="shared" si="2"/>
        <v>106.60000000000001</v>
      </c>
      <c r="R17" s="12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8263</v>
      </c>
      <c r="Q18" s="8">
        <f t="shared" si="2"/>
        <v>100.24166666666667</v>
      </c>
      <c r="R18" s="12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8263</v>
      </c>
      <c r="Q19" s="8">
        <f t="shared" si="2"/>
        <v>100.66666666666666</v>
      </c>
      <c r="R19" s="12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8263</v>
      </c>
      <c r="Q20" s="8">
        <f t="shared" si="2"/>
        <v>106.32110000000002</v>
      </c>
      <c r="R20" s="12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8263</v>
      </c>
      <c r="Q21" s="8">
        <f t="shared" si="2"/>
        <v>145.29411764705881</v>
      </c>
      <c r="R21" s="12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8263</v>
      </c>
      <c r="Q22" s="8">
        <f t="shared" si="2"/>
        <v>100.2</v>
      </c>
      <c r="R22" s="1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8263</v>
      </c>
      <c r="Q23" s="8">
        <f t="shared" si="2"/>
        <v>109.13513513513513</v>
      </c>
      <c r="R23" s="12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8263</v>
      </c>
      <c r="Q24" s="8">
        <f t="shared" si="2"/>
        <v>117.14285714285715</v>
      </c>
      <c r="R24" s="12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8263</v>
      </c>
      <c r="Q25" s="8">
        <f t="shared" si="2"/>
        <v>118.5</v>
      </c>
      <c r="R25" s="12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8263</v>
      </c>
      <c r="Q26" s="8">
        <f t="shared" si="2"/>
        <v>108.80768571428572</v>
      </c>
      <c r="R26" s="12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8263</v>
      </c>
      <c r="Q27" s="8">
        <f t="shared" si="2"/>
        <v>133.33333333333331</v>
      </c>
      <c r="R27" s="12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8263</v>
      </c>
      <c r="Q28" s="8">
        <f t="shared" si="2"/>
        <v>155.20000000000002</v>
      </c>
      <c r="R28" s="12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8263</v>
      </c>
      <c r="Q29" s="8">
        <f t="shared" si="2"/>
        <v>111.72500000000001</v>
      </c>
      <c r="R29" s="12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8263</v>
      </c>
      <c r="Q30" s="8">
        <f t="shared" si="2"/>
        <v>100.35000000000001</v>
      </c>
      <c r="R30" s="12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8263</v>
      </c>
      <c r="Q31" s="8">
        <f t="shared" si="2"/>
        <v>123.33333333333334</v>
      </c>
      <c r="R31" s="12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8263</v>
      </c>
      <c r="Q32" s="8">
        <f t="shared" si="2"/>
        <v>101.29975</v>
      </c>
      <c r="R32" s="1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8263</v>
      </c>
      <c r="Q33" s="8">
        <f t="shared" si="2"/>
        <v>100</v>
      </c>
      <c r="R33" s="12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8263</v>
      </c>
      <c r="Q34" s="8">
        <f t="shared" si="2"/>
        <v>100.24604569420035</v>
      </c>
      <c r="R34" s="12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8263</v>
      </c>
      <c r="Q35" s="8">
        <f t="shared" si="2"/>
        <v>102.0952380952381</v>
      </c>
      <c r="R35" s="12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8263</v>
      </c>
      <c r="Q36" s="8">
        <f t="shared" si="2"/>
        <v>130.46153846153845</v>
      </c>
      <c r="R36" s="12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8263</v>
      </c>
      <c r="Q37" s="8">
        <f t="shared" si="2"/>
        <v>166.5</v>
      </c>
      <c r="R37" s="12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8263</v>
      </c>
      <c r="Q38" s="8">
        <f t="shared" si="2"/>
        <v>142.15</v>
      </c>
      <c r="R38" s="12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8263</v>
      </c>
      <c r="Q39" s="8">
        <f t="shared" si="2"/>
        <v>183.44090909090909</v>
      </c>
      <c r="R39" s="12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8263</v>
      </c>
      <c r="Q40" s="8">
        <f t="shared" si="2"/>
        <v>110.04</v>
      </c>
      <c r="R40" s="12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8263</v>
      </c>
      <c r="Q41" s="8">
        <f t="shared" si="2"/>
        <v>130.98000000000002</v>
      </c>
      <c r="R41" s="12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8263</v>
      </c>
      <c r="Q42" s="8">
        <f t="shared" si="2"/>
        <v>101.35000000000001</v>
      </c>
      <c r="R42" s="1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8263</v>
      </c>
      <c r="Q43" s="8">
        <f t="shared" si="2"/>
        <v>100</v>
      </c>
      <c r="R43" s="12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8263</v>
      </c>
      <c r="Q44" s="8">
        <f t="shared" si="2"/>
        <v>141.85714285714286</v>
      </c>
      <c r="R44" s="12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8263</v>
      </c>
      <c r="Q45" s="8">
        <f t="shared" si="2"/>
        <v>308.65999999999997</v>
      </c>
      <c r="R45" s="12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8263</v>
      </c>
      <c r="Q46" s="8">
        <f t="shared" si="2"/>
        <v>100</v>
      </c>
      <c r="R46" s="12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8263</v>
      </c>
      <c r="Q47" s="8">
        <f t="shared" si="2"/>
        <v>120</v>
      </c>
      <c r="R47" s="12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8263</v>
      </c>
      <c r="Q48" s="8">
        <f t="shared" si="2"/>
        <v>104.16666666666667</v>
      </c>
      <c r="R48" s="12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8263</v>
      </c>
      <c r="Q49" s="8">
        <f t="shared" si="2"/>
        <v>107.61100000000002</v>
      </c>
      <c r="R49" s="12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8263</v>
      </c>
      <c r="Q50" s="8">
        <f t="shared" si="2"/>
        <v>107.94999999999999</v>
      </c>
      <c r="R50" s="12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8263</v>
      </c>
      <c r="Q51" s="8">
        <f t="shared" si="2"/>
        <v>100</v>
      </c>
      <c r="R51" s="12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8263</v>
      </c>
      <c r="Q52" s="8">
        <f t="shared" si="2"/>
        <v>100</v>
      </c>
      <c r="R52" s="1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8263</v>
      </c>
      <c r="Q53" s="8">
        <f t="shared" si="2"/>
        <v>128.0181818181818</v>
      </c>
      <c r="R53" s="12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8263</v>
      </c>
      <c r="Q54" s="8">
        <f t="shared" si="2"/>
        <v>116.21</v>
      </c>
      <c r="R54" s="12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8263</v>
      </c>
      <c r="Q55" s="8">
        <f t="shared" si="2"/>
        <v>109.63333333333334</v>
      </c>
      <c r="R55" s="12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8263</v>
      </c>
      <c r="Q56" s="8">
        <f t="shared" si="2"/>
        <v>101</v>
      </c>
      <c r="R56" s="12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8263</v>
      </c>
      <c r="Q57" s="8">
        <f t="shared" si="2"/>
        <v>128.95348837209301</v>
      </c>
      <c r="R57" s="12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8263</v>
      </c>
      <c r="Q58" s="8">
        <f t="shared" si="2"/>
        <v>107.26249999999999</v>
      </c>
      <c r="R58" s="12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8263</v>
      </c>
      <c r="Q59" s="8">
        <f t="shared" si="2"/>
        <v>101.89999999999999</v>
      </c>
      <c r="R59" s="12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8263</v>
      </c>
      <c r="Q60" s="8">
        <f t="shared" si="2"/>
        <v>102.91</v>
      </c>
      <c r="R60" s="12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8263</v>
      </c>
      <c r="Q61" s="8">
        <f t="shared" si="2"/>
        <v>100.12570000000001</v>
      </c>
      <c r="R61" s="12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8264</v>
      </c>
      <c r="Q62" s="8">
        <f t="shared" si="2"/>
        <v>103.29622222222221</v>
      </c>
      <c r="R62" s="1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8264</v>
      </c>
      <c r="Q63" s="8">
        <f t="shared" si="2"/>
        <v>148.30000000000001</v>
      </c>
      <c r="R63" s="12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8264</v>
      </c>
      <c r="Q64" s="8">
        <f t="shared" si="2"/>
        <v>154.73333333333332</v>
      </c>
      <c r="R64" s="12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8264</v>
      </c>
      <c r="Q65" s="8">
        <f t="shared" si="2"/>
        <v>113.51849999999999</v>
      </c>
      <c r="R65" s="12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8264</v>
      </c>
      <c r="Q66" s="8">
        <f t="shared" si="2"/>
        <v>173.33333333333334</v>
      </c>
      <c r="R66" s="12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8">
        <f t="shared" ref="Q67:Q130" si="8">(E67/D67)*100</f>
        <v>107.52857142857141</v>
      </c>
      <c r="R67" s="12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 s="8">
        <f t="shared" si="8"/>
        <v>118.6</v>
      </c>
      <c r="R68" s="12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 s="8">
        <f t="shared" si="8"/>
        <v>116.25000000000001</v>
      </c>
      <c r="R69" s="12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 s="8">
        <f t="shared" si="8"/>
        <v>127.16666666666667</v>
      </c>
      <c r="R70" s="12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 s="8">
        <f t="shared" si="8"/>
        <v>110.9423</v>
      </c>
      <c r="R71" s="12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 s="8">
        <f t="shared" si="8"/>
        <v>127.2</v>
      </c>
      <c r="R72" s="1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 s="8">
        <f t="shared" si="8"/>
        <v>123.94444444444443</v>
      </c>
      <c r="R73" s="12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 s="8">
        <f t="shared" si="8"/>
        <v>108.40909090909091</v>
      </c>
      <c r="R74" s="12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 s="8">
        <f t="shared" si="8"/>
        <v>100</v>
      </c>
      <c r="R75" s="12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 s="8">
        <f t="shared" si="8"/>
        <v>112.93199999999999</v>
      </c>
      <c r="R76" s="12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 s="8">
        <f t="shared" si="8"/>
        <v>115.42857142857143</v>
      </c>
      <c r="R77" s="12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 s="8">
        <f t="shared" si="8"/>
        <v>153.33333333333334</v>
      </c>
      <c r="R78" s="12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 s="8">
        <f t="shared" si="8"/>
        <v>392.5</v>
      </c>
      <c r="R79" s="12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 s="8">
        <f t="shared" si="8"/>
        <v>2702</v>
      </c>
      <c r="R80" s="12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 s="8">
        <f t="shared" si="8"/>
        <v>127</v>
      </c>
      <c r="R81" s="12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 s="8">
        <f t="shared" si="8"/>
        <v>107.25</v>
      </c>
      <c r="R82" s="1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 s="8">
        <f t="shared" si="8"/>
        <v>198</v>
      </c>
      <c r="R83" s="12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 s="8">
        <f t="shared" si="8"/>
        <v>100.01249999999999</v>
      </c>
      <c r="R84" s="12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 s="8">
        <f t="shared" si="8"/>
        <v>102.49999999999999</v>
      </c>
      <c r="R85" s="12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 s="8">
        <f t="shared" si="8"/>
        <v>100</v>
      </c>
      <c r="R86" s="12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 s="8">
        <f t="shared" si="8"/>
        <v>125.49999999999999</v>
      </c>
      <c r="R87" s="12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 s="8">
        <f t="shared" si="8"/>
        <v>106.46666666666667</v>
      </c>
      <c r="R88" s="12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 s="8">
        <f t="shared" si="8"/>
        <v>104.60000000000001</v>
      </c>
      <c r="R89" s="12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 s="8">
        <f t="shared" si="8"/>
        <v>102.85714285714285</v>
      </c>
      <c r="R90" s="12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 s="8">
        <f t="shared" si="8"/>
        <v>115.06666666666668</v>
      </c>
      <c r="R91" s="12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 s="8">
        <f t="shared" si="8"/>
        <v>100.4</v>
      </c>
      <c r="R92" s="1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 s="8">
        <f t="shared" si="8"/>
        <v>120</v>
      </c>
      <c r="R93" s="12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 s="8">
        <f t="shared" si="8"/>
        <v>105.2</v>
      </c>
      <c r="R94" s="12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 s="8">
        <f t="shared" si="8"/>
        <v>110.60000000000001</v>
      </c>
      <c r="R95" s="12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 s="8">
        <f t="shared" si="8"/>
        <v>104</v>
      </c>
      <c r="R96" s="12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 s="8">
        <f t="shared" si="8"/>
        <v>131.42857142857142</v>
      </c>
      <c r="R97" s="12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 s="8">
        <f t="shared" si="8"/>
        <v>114.66666666666667</v>
      </c>
      <c r="R98" s="12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 s="8">
        <f t="shared" si="8"/>
        <v>106.25</v>
      </c>
      <c r="R99" s="12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 s="8">
        <f t="shared" si="8"/>
        <v>106.25</v>
      </c>
      <c r="R100" s="12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 s="8">
        <f t="shared" si="8"/>
        <v>106.01933333333334</v>
      </c>
      <c r="R101" s="12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 s="8">
        <f t="shared" si="8"/>
        <v>100</v>
      </c>
      <c r="R102" s="1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 s="8">
        <f t="shared" si="8"/>
        <v>100</v>
      </c>
      <c r="R103" s="12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 s="8">
        <f t="shared" si="8"/>
        <v>127.75000000000001</v>
      </c>
      <c r="R104" s="12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 s="8">
        <f t="shared" si="8"/>
        <v>105.15384615384616</v>
      </c>
      <c r="R105" s="12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 s="8">
        <f t="shared" si="8"/>
        <v>120</v>
      </c>
      <c r="R106" s="12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 s="8">
        <f t="shared" si="8"/>
        <v>107.40909090909089</v>
      </c>
      <c r="R107" s="12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 s="8">
        <f t="shared" si="8"/>
        <v>100.49999999999999</v>
      </c>
      <c r="R108" s="12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 s="8">
        <f t="shared" si="8"/>
        <v>102.46666666666667</v>
      </c>
      <c r="R109" s="12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 s="8">
        <f t="shared" si="8"/>
        <v>246.66666666666669</v>
      </c>
      <c r="R110" s="12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 s="8">
        <f t="shared" si="8"/>
        <v>219.49999999999997</v>
      </c>
      <c r="R111" s="12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 s="8">
        <f t="shared" si="8"/>
        <v>130.76923076923077</v>
      </c>
      <c r="R112" s="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 s="8">
        <f t="shared" si="8"/>
        <v>154.57142857142858</v>
      </c>
      <c r="R113" s="12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 s="8">
        <f t="shared" si="8"/>
        <v>104</v>
      </c>
      <c r="R114" s="12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 s="8">
        <f t="shared" si="8"/>
        <v>141</v>
      </c>
      <c r="R115" s="12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 s="8">
        <f t="shared" si="8"/>
        <v>103.33333333333334</v>
      </c>
      <c r="R116" s="12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 s="8">
        <f t="shared" si="8"/>
        <v>140.44444444444443</v>
      </c>
      <c r="R117" s="12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 s="8">
        <f t="shared" si="8"/>
        <v>113.65714285714286</v>
      </c>
      <c r="R118" s="12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 s="8">
        <f t="shared" si="8"/>
        <v>100.49377777777779</v>
      </c>
      <c r="R119" s="12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 s="8">
        <f t="shared" si="8"/>
        <v>113.03159999999998</v>
      </c>
      <c r="R120" s="12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 s="8">
        <f t="shared" si="8"/>
        <v>104.55692307692308</v>
      </c>
      <c r="R121" s="12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 s="8">
        <f t="shared" si="8"/>
        <v>1.4285714285714287E-2</v>
      </c>
      <c r="R122" s="1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 s="8">
        <f t="shared" si="8"/>
        <v>3.3333333333333333E-2</v>
      </c>
      <c r="R123" s="12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 s="8">
        <f t="shared" si="8"/>
        <v>0</v>
      </c>
      <c r="R124" s="12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 s="8">
        <f t="shared" si="8"/>
        <v>0.27454545454545454</v>
      </c>
      <c r="R125" s="12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 s="8">
        <f t="shared" si="8"/>
        <v>0</v>
      </c>
      <c r="R126" s="12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 s="8">
        <f t="shared" si="8"/>
        <v>14.000000000000002</v>
      </c>
      <c r="R127" s="12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 s="8">
        <f t="shared" si="8"/>
        <v>5.548</v>
      </c>
      <c r="R128" s="12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 s="8">
        <f t="shared" si="8"/>
        <v>2.375</v>
      </c>
      <c r="R129" s="12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 s="8">
        <f t="shared" si="8"/>
        <v>1.867</v>
      </c>
      <c r="R130" s="12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8">
        <f t="shared" ref="Q131:Q194" si="14">(E131/D131)*100</f>
        <v>0</v>
      </c>
      <c r="R131" s="12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8265</v>
      </c>
      <c r="Q132" s="8">
        <f t="shared" si="14"/>
        <v>0</v>
      </c>
      <c r="R132" s="12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8265</v>
      </c>
      <c r="Q133" s="8">
        <f t="shared" si="14"/>
        <v>0</v>
      </c>
      <c r="R133" s="12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8265</v>
      </c>
      <c r="Q134" s="8">
        <f t="shared" si="14"/>
        <v>9.5687499999999996</v>
      </c>
      <c r="R134" s="12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8265</v>
      </c>
      <c r="Q135" s="8">
        <f t="shared" si="14"/>
        <v>0</v>
      </c>
      <c r="R135" s="12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8265</v>
      </c>
      <c r="Q136" s="8">
        <f t="shared" si="14"/>
        <v>0</v>
      </c>
      <c r="R136" s="12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8265</v>
      </c>
      <c r="Q137" s="8">
        <f t="shared" si="14"/>
        <v>13.433333333333334</v>
      </c>
      <c r="R137" s="12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8265</v>
      </c>
      <c r="Q138" s="8">
        <f t="shared" si="14"/>
        <v>0</v>
      </c>
      <c r="R138" s="12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8265</v>
      </c>
      <c r="Q139" s="8">
        <f t="shared" si="14"/>
        <v>0</v>
      </c>
      <c r="R139" s="12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8265</v>
      </c>
      <c r="Q140" s="8">
        <f t="shared" si="14"/>
        <v>3.1413333333333333</v>
      </c>
      <c r="R140" s="12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8265</v>
      </c>
      <c r="Q141" s="8">
        <f t="shared" si="14"/>
        <v>100</v>
      </c>
      <c r="R141" s="12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8265</v>
      </c>
      <c r="Q142" s="8">
        <f t="shared" si="14"/>
        <v>0</v>
      </c>
      <c r="R142" s="12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8265</v>
      </c>
      <c r="Q143" s="8">
        <f t="shared" si="14"/>
        <v>10.775</v>
      </c>
      <c r="R143" s="12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8265</v>
      </c>
      <c r="Q144" s="8">
        <f t="shared" si="14"/>
        <v>0.33333333333333337</v>
      </c>
      <c r="R144" s="12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8265</v>
      </c>
      <c r="Q145" s="8">
        <f t="shared" si="14"/>
        <v>0</v>
      </c>
      <c r="R145" s="12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8265</v>
      </c>
      <c r="Q146" s="8">
        <f t="shared" si="14"/>
        <v>27.6</v>
      </c>
      <c r="R146" s="12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8265</v>
      </c>
      <c r="Q147" s="8">
        <f t="shared" si="14"/>
        <v>7.5111111111111111</v>
      </c>
      <c r="R147" s="12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8265</v>
      </c>
      <c r="Q148" s="8">
        <f t="shared" si="14"/>
        <v>0.57499999999999996</v>
      </c>
      <c r="R148" s="12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8265</v>
      </c>
      <c r="Q149" s="8">
        <f t="shared" si="14"/>
        <v>0</v>
      </c>
      <c r="R149" s="12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8265</v>
      </c>
      <c r="Q150" s="8">
        <f t="shared" si="14"/>
        <v>0.08</v>
      </c>
      <c r="R150" s="12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8265</v>
      </c>
      <c r="Q151" s="8">
        <f t="shared" si="14"/>
        <v>0.91999999999999993</v>
      </c>
      <c r="R151" s="12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8265</v>
      </c>
      <c r="Q152" s="8">
        <f t="shared" si="14"/>
        <v>23.163076923076922</v>
      </c>
      <c r="R152" s="12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8265</v>
      </c>
      <c r="Q153" s="8">
        <f t="shared" si="14"/>
        <v>5.5999999999999994E-2</v>
      </c>
      <c r="R153" s="12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8265</v>
      </c>
      <c r="Q154" s="8">
        <f t="shared" si="14"/>
        <v>7.8947368421052634E-3</v>
      </c>
      <c r="R154" s="12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8265</v>
      </c>
      <c r="Q155" s="8">
        <f t="shared" si="14"/>
        <v>0.71799999999999997</v>
      </c>
      <c r="R155" s="12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8265</v>
      </c>
      <c r="Q156" s="8">
        <f t="shared" si="14"/>
        <v>2.666666666666667</v>
      </c>
      <c r="R156" s="12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8265</v>
      </c>
      <c r="Q157" s="8">
        <f t="shared" si="14"/>
        <v>6.0000000000000001E-3</v>
      </c>
      <c r="R157" s="12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8265</v>
      </c>
      <c r="Q158" s="8">
        <f t="shared" si="14"/>
        <v>5.0999999999999996</v>
      </c>
      <c r="R158" s="12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8265</v>
      </c>
      <c r="Q159" s="8">
        <f t="shared" si="14"/>
        <v>0.26711185308848079</v>
      </c>
      <c r="R159" s="12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8265</v>
      </c>
      <c r="Q160" s="8">
        <f t="shared" si="14"/>
        <v>0</v>
      </c>
      <c r="R160" s="12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8265</v>
      </c>
      <c r="Q161" s="8">
        <f t="shared" si="14"/>
        <v>2E-3</v>
      </c>
      <c r="R161" s="12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8266</v>
      </c>
      <c r="Q162" s="8">
        <f t="shared" si="14"/>
        <v>0</v>
      </c>
      <c r="R162" s="12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8266</v>
      </c>
      <c r="Q163" s="8">
        <f t="shared" si="14"/>
        <v>0.01</v>
      </c>
      <c r="R163" s="12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8266</v>
      </c>
      <c r="Q164" s="8">
        <f t="shared" si="14"/>
        <v>15.535714285714286</v>
      </c>
      <c r="R164" s="12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8266</v>
      </c>
      <c r="Q165" s="8">
        <f t="shared" si="14"/>
        <v>0</v>
      </c>
      <c r="R165" s="12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8266</v>
      </c>
      <c r="Q166" s="8">
        <f t="shared" si="14"/>
        <v>0.53333333333333333</v>
      </c>
      <c r="R166" s="12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8266</v>
      </c>
      <c r="Q167" s="8">
        <f t="shared" si="14"/>
        <v>0</v>
      </c>
      <c r="R167" s="12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8266</v>
      </c>
      <c r="Q168" s="8">
        <f t="shared" si="14"/>
        <v>60</v>
      </c>
      <c r="R168" s="12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8266</v>
      </c>
      <c r="Q169" s="8">
        <f t="shared" si="14"/>
        <v>0.01</v>
      </c>
      <c r="R169" s="12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8266</v>
      </c>
      <c r="Q170" s="8">
        <f t="shared" si="14"/>
        <v>4.0625</v>
      </c>
      <c r="R170" s="12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8266</v>
      </c>
      <c r="Q171" s="8">
        <f t="shared" si="14"/>
        <v>22.400000000000002</v>
      </c>
      <c r="R171" s="12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8266</v>
      </c>
      <c r="Q172" s="8">
        <f t="shared" si="14"/>
        <v>3.25</v>
      </c>
      <c r="R172" s="12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8266</v>
      </c>
      <c r="Q173" s="8">
        <f t="shared" si="14"/>
        <v>2E-3</v>
      </c>
      <c r="R173" s="12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8266</v>
      </c>
      <c r="Q174" s="8">
        <f t="shared" si="14"/>
        <v>0</v>
      </c>
      <c r="R174" s="12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8266</v>
      </c>
      <c r="Q175" s="8">
        <f t="shared" si="14"/>
        <v>0</v>
      </c>
      <c r="R175" s="12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8266</v>
      </c>
      <c r="Q176" s="8">
        <f t="shared" si="14"/>
        <v>0</v>
      </c>
      <c r="R176" s="12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8266</v>
      </c>
      <c r="Q177" s="8">
        <f t="shared" si="14"/>
        <v>6.4850000000000003</v>
      </c>
      <c r="R177" s="12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8266</v>
      </c>
      <c r="Q178" s="8">
        <f t="shared" si="14"/>
        <v>0</v>
      </c>
      <c r="R178" s="12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8266</v>
      </c>
      <c r="Q179" s="8">
        <f t="shared" si="14"/>
        <v>40</v>
      </c>
      <c r="R179" s="12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8266</v>
      </c>
      <c r="Q180" s="8">
        <f t="shared" si="14"/>
        <v>0</v>
      </c>
      <c r="R180" s="12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8266</v>
      </c>
      <c r="Q181" s="8">
        <f t="shared" si="14"/>
        <v>20</v>
      </c>
      <c r="R181" s="12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8266</v>
      </c>
      <c r="Q182" s="8">
        <f t="shared" si="14"/>
        <v>33.416666666666664</v>
      </c>
      <c r="R182" s="12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8266</v>
      </c>
      <c r="Q183" s="8">
        <f t="shared" si="14"/>
        <v>21.092608822670172</v>
      </c>
      <c r="R183" s="12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8266</v>
      </c>
      <c r="Q184" s="8">
        <f t="shared" si="14"/>
        <v>0</v>
      </c>
      <c r="R184" s="12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8266</v>
      </c>
      <c r="Q185" s="8">
        <f t="shared" si="14"/>
        <v>35.856000000000002</v>
      </c>
      <c r="R185" s="12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8266</v>
      </c>
      <c r="Q186" s="8">
        <f t="shared" si="14"/>
        <v>3.4000000000000004</v>
      </c>
      <c r="R186" s="12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8266</v>
      </c>
      <c r="Q187" s="8">
        <f t="shared" si="14"/>
        <v>5.5</v>
      </c>
      <c r="R187" s="12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8266</v>
      </c>
      <c r="Q188" s="8">
        <f t="shared" si="14"/>
        <v>0</v>
      </c>
      <c r="R188" s="12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8266</v>
      </c>
      <c r="Q189" s="8">
        <f t="shared" si="14"/>
        <v>16</v>
      </c>
      <c r="R189" s="12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8266</v>
      </c>
      <c r="Q190" s="8">
        <f t="shared" si="14"/>
        <v>0</v>
      </c>
      <c r="R190" s="12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8266</v>
      </c>
      <c r="Q191" s="8">
        <f t="shared" si="14"/>
        <v>6.8999999999999992E-2</v>
      </c>
      <c r="R191" s="12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8266</v>
      </c>
      <c r="Q192" s="8">
        <f t="shared" si="14"/>
        <v>0.41666666666666669</v>
      </c>
      <c r="R192" s="12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8266</v>
      </c>
      <c r="Q193" s="8">
        <f t="shared" si="14"/>
        <v>5</v>
      </c>
      <c r="R193" s="12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8266</v>
      </c>
      <c r="Q194" s="8">
        <f t="shared" si="14"/>
        <v>1.6999999999999999E-3</v>
      </c>
      <c r="R194" s="12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8">
        <f t="shared" ref="Q195:Q258" si="20">(E195/D195)*100</f>
        <v>0</v>
      </c>
      <c r="R195" s="12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8266</v>
      </c>
      <c r="Q196" s="8">
        <f t="shared" si="20"/>
        <v>0.12</v>
      </c>
      <c r="R196" s="12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8266</v>
      </c>
      <c r="Q197" s="8">
        <f t="shared" si="20"/>
        <v>0</v>
      </c>
      <c r="R197" s="12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8266</v>
      </c>
      <c r="Q198" s="8">
        <f t="shared" si="20"/>
        <v>41.857142857142861</v>
      </c>
      <c r="R198" s="12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8266</v>
      </c>
      <c r="Q199" s="8">
        <f t="shared" si="20"/>
        <v>10.48</v>
      </c>
      <c r="R199" s="12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8266</v>
      </c>
      <c r="Q200" s="8">
        <f t="shared" si="20"/>
        <v>1.1159999999999999</v>
      </c>
      <c r="R200" s="12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8266</v>
      </c>
      <c r="Q201" s="8">
        <f t="shared" si="20"/>
        <v>0</v>
      </c>
      <c r="R201" s="12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8266</v>
      </c>
      <c r="Q202" s="8">
        <f t="shared" si="20"/>
        <v>26.192500000000003</v>
      </c>
      <c r="R202" s="12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8266</v>
      </c>
      <c r="Q203" s="8">
        <f t="shared" si="20"/>
        <v>58.461538461538467</v>
      </c>
      <c r="R203" s="12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8266</v>
      </c>
      <c r="Q204" s="8">
        <f t="shared" si="20"/>
        <v>0</v>
      </c>
      <c r="R204" s="12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8266</v>
      </c>
      <c r="Q205" s="8">
        <f t="shared" si="20"/>
        <v>29.84</v>
      </c>
      <c r="R205" s="12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8">
        <f t="shared" si="20"/>
        <v>50.721666666666664</v>
      </c>
      <c r="R206" s="12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8266</v>
      </c>
      <c r="Q207" s="8">
        <f t="shared" si="20"/>
        <v>16.25</v>
      </c>
      <c r="R207" s="12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8266</v>
      </c>
      <c r="Q208" s="8">
        <f t="shared" si="20"/>
        <v>0</v>
      </c>
      <c r="R208" s="12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8266</v>
      </c>
      <c r="Q209" s="8">
        <f t="shared" si="20"/>
        <v>15.214285714285714</v>
      </c>
      <c r="R209" s="12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8266</v>
      </c>
      <c r="Q210" s="8">
        <f t="shared" si="20"/>
        <v>0</v>
      </c>
      <c r="R210" s="12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8266</v>
      </c>
      <c r="Q211" s="8">
        <f t="shared" si="20"/>
        <v>0</v>
      </c>
      <c r="R211" s="12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8266</v>
      </c>
      <c r="Q212" s="8">
        <f t="shared" si="20"/>
        <v>25.25</v>
      </c>
      <c r="R212" s="12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8266</v>
      </c>
      <c r="Q213" s="8">
        <f t="shared" si="20"/>
        <v>44.6</v>
      </c>
      <c r="R213" s="12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8266</v>
      </c>
      <c r="Q214" s="8">
        <f t="shared" si="20"/>
        <v>1.5873015873015872E-2</v>
      </c>
      <c r="R214" s="12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8266</v>
      </c>
      <c r="Q215" s="8">
        <f t="shared" si="20"/>
        <v>0.04</v>
      </c>
      <c r="R215" s="12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8266</v>
      </c>
      <c r="Q216" s="8">
        <f t="shared" si="20"/>
        <v>8.0000000000000002E-3</v>
      </c>
      <c r="R216" s="12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8266</v>
      </c>
      <c r="Q217" s="8">
        <f t="shared" si="20"/>
        <v>0.22727272727272727</v>
      </c>
      <c r="R217" s="12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8266</v>
      </c>
      <c r="Q218" s="8">
        <f t="shared" si="20"/>
        <v>55.698440000000005</v>
      </c>
      <c r="R218" s="12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8266</v>
      </c>
      <c r="Q219" s="8">
        <f t="shared" si="20"/>
        <v>11.943</v>
      </c>
      <c r="R219" s="12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8266</v>
      </c>
      <c r="Q220" s="8">
        <f t="shared" si="20"/>
        <v>2</v>
      </c>
      <c r="R220" s="12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8266</v>
      </c>
      <c r="Q221" s="8">
        <f t="shared" si="20"/>
        <v>17.630000000000003</v>
      </c>
      <c r="R221" s="12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8266</v>
      </c>
      <c r="Q222" s="8">
        <f t="shared" si="20"/>
        <v>0.72</v>
      </c>
      <c r="R222" s="12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8266</v>
      </c>
      <c r="Q223" s="8">
        <f t="shared" si="20"/>
        <v>0</v>
      </c>
      <c r="R223" s="12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8266</v>
      </c>
      <c r="Q224" s="8">
        <f t="shared" si="20"/>
        <v>13</v>
      </c>
      <c r="R224" s="12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8266</v>
      </c>
      <c r="Q225" s="8">
        <f t="shared" si="20"/>
        <v>0</v>
      </c>
      <c r="R225" s="12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8266</v>
      </c>
      <c r="Q226" s="8">
        <f t="shared" si="20"/>
        <v>0</v>
      </c>
      <c r="R226" s="12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8266</v>
      </c>
      <c r="Q227" s="8">
        <f t="shared" si="20"/>
        <v>0</v>
      </c>
      <c r="R227" s="12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8266</v>
      </c>
      <c r="Q228" s="8">
        <f t="shared" si="20"/>
        <v>0.86206896551724133</v>
      </c>
      <c r="R228" s="12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8266</v>
      </c>
      <c r="Q229" s="8">
        <f t="shared" si="20"/>
        <v>0</v>
      </c>
      <c r="R229" s="12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8266</v>
      </c>
      <c r="Q230" s="8">
        <f t="shared" si="20"/>
        <v>0</v>
      </c>
      <c r="R230" s="12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8266</v>
      </c>
      <c r="Q231" s="8">
        <f t="shared" si="20"/>
        <v>0</v>
      </c>
      <c r="R231" s="12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8266</v>
      </c>
      <c r="Q232" s="8">
        <f t="shared" si="20"/>
        <v>0.4</v>
      </c>
      <c r="R232" s="12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8266</v>
      </c>
      <c r="Q233" s="8">
        <f t="shared" si="20"/>
        <v>0</v>
      </c>
      <c r="R233" s="12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8266</v>
      </c>
      <c r="Q234" s="8">
        <f t="shared" si="20"/>
        <v>2.75</v>
      </c>
      <c r="R234" s="12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8266</v>
      </c>
      <c r="Q235" s="8">
        <f t="shared" si="20"/>
        <v>0</v>
      </c>
      <c r="R235" s="12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8266</v>
      </c>
      <c r="Q236" s="8">
        <f t="shared" si="20"/>
        <v>40.1</v>
      </c>
      <c r="R236" s="12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8266</v>
      </c>
      <c r="Q237" s="8">
        <f t="shared" si="20"/>
        <v>0</v>
      </c>
      <c r="R237" s="12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8266</v>
      </c>
      <c r="Q238" s="8">
        <f t="shared" si="20"/>
        <v>0</v>
      </c>
      <c r="R238" s="12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8266</v>
      </c>
      <c r="Q239" s="8">
        <f t="shared" si="20"/>
        <v>0.33333333333333337</v>
      </c>
      <c r="R239" s="12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8266</v>
      </c>
      <c r="Q240" s="8">
        <f t="shared" si="20"/>
        <v>0</v>
      </c>
      <c r="R240" s="12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8266</v>
      </c>
      <c r="Q241" s="8">
        <f t="shared" si="20"/>
        <v>25</v>
      </c>
      <c r="R241" s="12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8267</v>
      </c>
      <c r="Q242" s="8">
        <f t="shared" si="20"/>
        <v>107.63413333333334</v>
      </c>
      <c r="R242" s="12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8267</v>
      </c>
      <c r="Q243" s="8">
        <f t="shared" si="20"/>
        <v>112.63736263736264</v>
      </c>
      <c r="R243" s="12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8267</v>
      </c>
      <c r="Q244" s="8">
        <f t="shared" si="20"/>
        <v>113.46153846153845</v>
      </c>
      <c r="R244" s="12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8267</v>
      </c>
      <c r="Q245" s="8">
        <f t="shared" si="20"/>
        <v>102.592</v>
      </c>
      <c r="R245" s="12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8267</v>
      </c>
      <c r="Q246" s="8">
        <f t="shared" si="20"/>
        <v>113.75714285714287</v>
      </c>
      <c r="R246" s="12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8267</v>
      </c>
      <c r="Q247" s="8">
        <f t="shared" si="20"/>
        <v>103.71999999999998</v>
      </c>
      <c r="R247" s="12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8267</v>
      </c>
      <c r="Q248" s="8">
        <f t="shared" si="20"/>
        <v>305.46000000000004</v>
      </c>
      <c r="R248" s="12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8267</v>
      </c>
      <c r="Q249" s="8">
        <f t="shared" si="20"/>
        <v>134.1</v>
      </c>
      <c r="R249" s="12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8267</v>
      </c>
      <c r="Q250" s="8">
        <f t="shared" si="20"/>
        <v>101.33294117647058</v>
      </c>
      <c r="R250" s="12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8267</v>
      </c>
      <c r="Q251" s="8">
        <f t="shared" si="20"/>
        <v>112.92</v>
      </c>
      <c r="R251" s="12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8267</v>
      </c>
      <c r="Q252" s="8">
        <f t="shared" si="20"/>
        <v>105.58333333333334</v>
      </c>
      <c r="R252" s="12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8267</v>
      </c>
      <c r="Q253" s="8">
        <f t="shared" si="20"/>
        <v>125.57142857142858</v>
      </c>
      <c r="R253" s="12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8267</v>
      </c>
      <c r="Q254" s="8">
        <f t="shared" si="20"/>
        <v>184.56</v>
      </c>
      <c r="R254" s="12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8267</v>
      </c>
      <c r="Q255" s="8">
        <f t="shared" si="20"/>
        <v>100.73333333333335</v>
      </c>
      <c r="R255" s="12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8267</v>
      </c>
      <c r="Q256" s="8">
        <f t="shared" si="20"/>
        <v>116.94725</v>
      </c>
      <c r="R256" s="12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8267</v>
      </c>
      <c r="Q257" s="8">
        <f t="shared" si="20"/>
        <v>106.73325</v>
      </c>
      <c r="R257" s="12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8267</v>
      </c>
      <c r="Q258" s="8">
        <f t="shared" si="20"/>
        <v>139.1</v>
      </c>
      <c r="R258" s="12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8">
        <f t="shared" ref="Q259:Q322" si="26">(E259/D259)*100</f>
        <v>106.72648571428572</v>
      </c>
      <c r="R259" s="12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8267</v>
      </c>
      <c r="Q260" s="8">
        <f t="shared" si="26"/>
        <v>191.14</v>
      </c>
      <c r="R260" s="12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8267</v>
      </c>
      <c r="Q261" s="8">
        <f t="shared" si="26"/>
        <v>131.93789333333334</v>
      </c>
      <c r="R261" s="12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8267</v>
      </c>
      <c r="Q262" s="8">
        <f t="shared" si="26"/>
        <v>106.4</v>
      </c>
      <c r="R262" s="1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8267</v>
      </c>
      <c r="Q263" s="8">
        <f t="shared" si="26"/>
        <v>107.4</v>
      </c>
      <c r="R263" s="12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8267</v>
      </c>
      <c r="Q264" s="8">
        <f t="shared" si="26"/>
        <v>240</v>
      </c>
      <c r="R264" s="12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8267</v>
      </c>
      <c r="Q265" s="8">
        <f t="shared" si="26"/>
        <v>118.08108</v>
      </c>
      <c r="R265" s="12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8267</v>
      </c>
      <c r="Q266" s="8">
        <f t="shared" si="26"/>
        <v>118.19999999999999</v>
      </c>
      <c r="R266" s="12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8267</v>
      </c>
      <c r="Q267" s="8">
        <f t="shared" si="26"/>
        <v>111.1</v>
      </c>
      <c r="R267" s="12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8267</v>
      </c>
      <c r="Q268" s="8">
        <f t="shared" si="26"/>
        <v>145.5</v>
      </c>
      <c r="R268" s="12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8267</v>
      </c>
      <c r="Q269" s="8">
        <f t="shared" si="26"/>
        <v>131.62883248730967</v>
      </c>
      <c r="R269" s="12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8267</v>
      </c>
      <c r="Q270" s="8">
        <f t="shared" si="26"/>
        <v>111.4</v>
      </c>
      <c r="R270" s="12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8">
        <f t="shared" si="26"/>
        <v>147.23376999999999</v>
      </c>
      <c r="R271" s="12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8267</v>
      </c>
      <c r="Q272" s="8">
        <f t="shared" si="26"/>
        <v>152.60869565217391</v>
      </c>
      <c r="R272" s="1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8267</v>
      </c>
      <c r="Q273" s="8">
        <f t="shared" si="26"/>
        <v>104.67999999999999</v>
      </c>
      <c r="R273" s="12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8267</v>
      </c>
      <c r="Q274" s="8">
        <f t="shared" si="26"/>
        <v>177.43366666666668</v>
      </c>
      <c r="R274" s="12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8267</v>
      </c>
      <c r="Q275" s="8">
        <f t="shared" si="26"/>
        <v>107.7758</v>
      </c>
      <c r="R275" s="12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8267</v>
      </c>
      <c r="Q276" s="8">
        <f t="shared" si="26"/>
        <v>156</v>
      </c>
      <c r="R276" s="12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8267</v>
      </c>
      <c r="Q277" s="8">
        <f t="shared" si="26"/>
        <v>108.395</v>
      </c>
      <c r="R277" s="12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8267</v>
      </c>
      <c r="Q278" s="8">
        <f t="shared" si="26"/>
        <v>147.6</v>
      </c>
      <c r="R278" s="12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8267</v>
      </c>
      <c r="Q279" s="8">
        <f t="shared" si="26"/>
        <v>110.38153846153847</v>
      </c>
      <c r="R279" s="12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8267</v>
      </c>
      <c r="Q280" s="8">
        <f t="shared" si="26"/>
        <v>150.34814814814814</v>
      </c>
      <c r="R280" s="12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8267</v>
      </c>
      <c r="Q281" s="8">
        <f t="shared" si="26"/>
        <v>157.31829411764707</v>
      </c>
      <c r="R281" s="12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8">
        <f t="shared" si="26"/>
        <v>156.14400000000001</v>
      </c>
      <c r="R282" s="1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8267</v>
      </c>
      <c r="Q283" s="8">
        <f t="shared" si="26"/>
        <v>120.58763636363636</v>
      </c>
      <c r="R283" s="12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8267</v>
      </c>
      <c r="Q284" s="8">
        <f t="shared" si="26"/>
        <v>101.18888888888888</v>
      </c>
      <c r="R284" s="12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8267</v>
      </c>
      <c r="Q285" s="8">
        <f t="shared" si="26"/>
        <v>114.27249999999999</v>
      </c>
      <c r="R285" s="12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8267</v>
      </c>
      <c r="Q286" s="8">
        <f t="shared" si="26"/>
        <v>104.62615</v>
      </c>
      <c r="R286" s="12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8267</v>
      </c>
      <c r="Q287" s="8">
        <f t="shared" si="26"/>
        <v>228.82507142857142</v>
      </c>
      <c r="R287" s="12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8267</v>
      </c>
      <c r="Q288" s="8">
        <f t="shared" si="26"/>
        <v>109.15333333333332</v>
      </c>
      <c r="R288" s="12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8267</v>
      </c>
      <c r="Q289" s="8">
        <f t="shared" si="26"/>
        <v>176.29999999999998</v>
      </c>
      <c r="R289" s="12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8267</v>
      </c>
      <c r="Q290" s="8">
        <f t="shared" si="26"/>
        <v>103.21061999999999</v>
      </c>
      <c r="R290" s="12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8267</v>
      </c>
      <c r="Q291" s="8">
        <f t="shared" si="26"/>
        <v>104.82000000000001</v>
      </c>
      <c r="R291" s="12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8267</v>
      </c>
      <c r="Q292" s="8">
        <f t="shared" si="26"/>
        <v>106.68444444444445</v>
      </c>
      <c r="R292" s="1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8267</v>
      </c>
      <c r="Q293" s="8">
        <f t="shared" si="26"/>
        <v>120.02</v>
      </c>
      <c r="R293" s="12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8267</v>
      </c>
      <c r="Q294" s="8">
        <f t="shared" si="26"/>
        <v>101.50693333333334</v>
      </c>
      <c r="R294" s="12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8267</v>
      </c>
      <c r="Q295" s="8">
        <f t="shared" si="26"/>
        <v>101.38461538461539</v>
      </c>
      <c r="R295" s="12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8267</v>
      </c>
      <c r="Q296" s="8">
        <f t="shared" si="26"/>
        <v>100</v>
      </c>
      <c r="R296" s="12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8267</v>
      </c>
      <c r="Q297" s="8">
        <f t="shared" si="26"/>
        <v>133.10911999999999</v>
      </c>
      <c r="R297" s="12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8267</v>
      </c>
      <c r="Q298" s="8">
        <f t="shared" si="26"/>
        <v>118.72620000000001</v>
      </c>
      <c r="R298" s="12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8267</v>
      </c>
      <c r="Q299" s="8">
        <f t="shared" si="26"/>
        <v>100.64</v>
      </c>
      <c r="R299" s="12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8">
        <f t="shared" si="26"/>
        <v>108.93241269841269</v>
      </c>
      <c r="R300" s="12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8267</v>
      </c>
      <c r="Q301" s="8">
        <f t="shared" si="26"/>
        <v>178.95250000000001</v>
      </c>
      <c r="R301" s="12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8267</v>
      </c>
      <c r="Q302" s="8">
        <f t="shared" si="26"/>
        <v>101.72264</v>
      </c>
      <c r="R302" s="1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8267</v>
      </c>
      <c r="Q303" s="8">
        <f t="shared" si="26"/>
        <v>118.73499999999999</v>
      </c>
      <c r="R303" s="12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8267</v>
      </c>
      <c r="Q304" s="8">
        <f t="shared" si="26"/>
        <v>100.46</v>
      </c>
      <c r="R304" s="12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8267</v>
      </c>
      <c r="Q305" s="8">
        <f t="shared" si="26"/>
        <v>137.46666666666667</v>
      </c>
      <c r="R305" s="12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8267</v>
      </c>
      <c r="Q306" s="8">
        <f t="shared" si="26"/>
        <v>231.64705882352939</v>
      </c>
      <c r="R306" s="12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8267</v>
      </c>
      <c r="Q307" s="8">
        <f t="shared" si="26"/>
        <v>130.33333333333331</v>
      </c>
      <c r="R307" s="12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8267</v>
      </c>
      <c r="Q308" s="8">
        <f t="shared" si="26"/>
        <v>292.89999999999998</v>
      </c>
      <c r="R308" s="12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8267</v>
      </c>
      <c r="Q309" s="8">
        <f t="shared" si="26"/>
        <v>111.31818181818183</v>
      </c>
      <c r="R309" s="12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8267</v>
      </c>
      <c r="Q310" s="8">
        <f t="shared" si="26"/>
        <v>105.56666666666668</v>
      </c>
      <c r="R310" s="12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8267</v>
      </c>
      <c r="Q311" s="8">
        <f t="shared" si="26"/>
        <v>118.94444444444446</v>
      </c>
      <c r="R311" s="12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8267</v>
      </c>
      <c r="Q312" s="8">
        <f t="shared" si="26"/>
        <v>104.129</v>
      </c>
      <c r="R312" s="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8267</v>
      </c>
      <c r="Q313" s="8">
        <f t="shared" si="26"/>
        <v>104.10165000000001</v>
      </c>
      <c r="R313" s="12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8267</v>
      </c>
      <c r="Q314" s="8">
        <f t="shared" si="26"/>
        <v>111.87499999999999</v>
      </c>
      <c r="R314" s="12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8267</v>
      </c>
      <c r="Q315" s="8">
        <f t="shared" si="26"/>
        <v>104.73529411764706</v>
      </c>
      <c r="R315" s="12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8267</v>
      </c>
      <c r="Q316" s="8">
        <f t="shared" si="26"/>
        <v>385.15000000000003</v>
      </c>
      <c r="R316" s="12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8267</v>
      </c>
      <c r="Q317" s="8">
        <f t="shared" si="26"/>
        <v>101.248</v>
      </c>
      <c r="R317" s="12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8267</v>
      </c>
      <c r="Q318" s="8">
        <f t="shared" si="26"/>
        <v>113.77333333333333</v>
      </c>
      <c r="R318" s="12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8267</v>
      </c>
      <c r="Q319" s="8">
        <f t="shared" si="26"/>
        <v>100.80333333333333</v>
      </c>
      <c r="R319" s="12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8267</v>
      </c>
      <c r="Q320" s="8">
        <f t="shared" si="26"/>
        <v>283.32</v>
      </c>
      <c r="R320" s="12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8267</v>
      </c>
      <c r="Q321" s="8">
        <f t="shared" si="26"/>
        <v>112.68</v>
      </c>
      <c r="R321" s="12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8267</v>
      </c>
      <c r="Q322" s="8">
        <f t="shared" si="26"/>
        <v>106.58000000000001</v>
      </c>
      <c r="R322" s="1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8">
        <f t="shared" ref="Q323:Q386" si="32">(E323/D323)*100</f>
        <v>102.66285714285715</v>
      </c>
      <c r="R323" s="12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8267</v>
      </c>
      <c r="Q324" s="8">
        <f t="shared" si="32"/>
        <v>107.91200000000001</v>
      </c>
      <c r="R324" s="12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8267</v>
      </c>
      <c r="Q325" s="8">
        <f t="shared" si="32"/>
        <v>123.07407407407408</v>
      </c>
      <c r="R325" s="12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8267</v>
      </c>
      <c r="Q326" s="8">
        <f t="shared" si="32"/>
        <v>101.6</v>
      </c>
      <c r="R326" s="12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8267</v>
      </c>
      <c r="Q327" s="8">
        <f t="shared" si="32"/>
        <v>104.396</v>
      </c>
      <c r="R327" s="12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8">
        <f t="shared" si="32"/>
        <v>112.92973333333333</v>
      </c>
      <c r="R328" s="12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8267</v>
      </c>
      <c r="Q329" s="8">
        <f t="shared" si="32"/>
        <v>136.4</v>
      </c>
      <c r="R329" s="12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8267</v>
      </c>
      <c r="Q330" s="8">
        <f t="shared" si="32"/>
        <v>103.61439999999999</v>
      </c>
      <c r="R330" s="12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8267</v>
      </c>
      <c r="Q331" s="8">
        <f t="shared" si="32"/>
        <v>105.5</v>
      </c>
      <c r="R331" s="12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8267</v>
      </c>
      <c r="Q332" s="8">
        <f t="shared" si="32"/>
        <v>101.82857142857142</v>
      </c>
      <c r="R332" s="1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8267</v>
      </c>
      <c r="Q333" s="8">
        <f t="shared" si="32"/>
        <v>106.60499999999999</v>
      </c>
      <c r="R333" s="12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8267</v>
      </c>
      <c r="Q334" s="8">
        <f t="shared" si="32"/>
        <v>113.015</v>
      </c>
      <c r="R334" s="12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8267</v>
      </c>
      <c r="Q335" s="8">
        <f t="shared" si="32"/>
        <v>125.22750000000001</v>
      </c>
      <c r="R335" s="12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8267</v>
      </c>
      <c r="Q336" s="8">
        <f t="shared" si="32"/>
        <v>101.19</v>
      </c>
      <c r="R336" s="12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8267</v>
      </c>
      <c r="Q337" s="8">
        <f t="shared" si="32"/>
        <v>102.76470588235294</v>
      </c>
      <c r="R337" s="12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8267</v>
      </c>
      <c r="Q338" s="8">
        <f t="shared" si="32"/>
        <v>116.83911999999998</v>
      </c>
      <c r="R338" s="12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8267</v>
      </c>
      <c r="Q339" s="8">
        <f t="shared" si="32"/>
        <v>101.16833333333335</v>
      </c>
      <c r="R339" s="12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8267</v>
      </c>
      <c r="Q340" s="8">
        <f t="shared" si="32"/>
        <v>110.13360000000002</v>
      </c>
      <c r="R340" s="12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8267</v>
      </c>
      <c r="Q341" s="8">
        <f t="shared" si="32"/>
        <v>108.08333333333333</v>
      </c>
      <c r="R341" s="12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8267</v>
      </c>
      <c r="Q342" s="8">
        <f t="shared" si="32"/>
        <v>125.02285714285715</v>
      </c>
      <c r="R342" s="1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8267</v>
      </c>
      <c r="Q343" s="8">
        <f t="shared" si="32"/>
        <v>106.71428571428572</v>
      </c>
      <c r="R343" s="12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8267</v>
      </c>
      <c r="Q344" s="8">
        <f t="shared" si="32"/>
        <v>100.36639999999998</v>
      </c>
      <c r="R344" s="12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8267</v>
      </c>
      <c r="Q345" s="8">
        <f t="shared" si="32"/>
        <v>102.02863333333335</v>
      </c>
      <c r="R345" s="12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8267</v>
      </c>
      <c r="Q346" s="8">
        <f t="shared" si="32"/>
        <v>102.08358208955224</v>
      </c>
      <c r="R346" s="12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8267</v>
      </c>
      <c r="Q347" s="8">
        <f t="shared" si="32"/>
        <v>123.27586206896552</v>
      </c>
      <c r="R347" s="12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8267</v>
      </c>
      <c r="Q348" s="8">
        <f t="shared" si="32"/>
        <v>170.28880000000001</v>
      </c>
      <c r="R348" s="12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8267</v>
      </c>
      <c r="Q349" s="8">
        <f t="shared" si="32"/>
        <v>111.59049999999999</v>
      </c>
      <c r="R349" s="12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8267</v>
      </c>
      <c r="Q350" s="8">
        <f t="shared" si="32"/>
        <v>103</v>
      </c>
      <c r="R350" s="12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8267</v>
      </c>
      <c r="Q351" s="8">
        <f t="shared" si="32"/>
        <v>106.63570159857905</v>
      </c>
      <c r="R351" s="12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8267</v>
      </c>
      <c r="Q352" s="8">
        <f t="shared" si="32"/>
        <v>114.75999999999999</v>
      </c>
      <c r="R352" s="1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8267</v>
      </c>
      <c r="Q353" s="8">
        <f t="shared" si="32"/>
        <v>127.34117647058822</v>
      </c>
      <c r="R353" s="12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8267</v>
      </c>
      <c r="Q354" s="8">
        <f t="shared" si="32"/>
        <v>116.56</v>
      </c>
      <c r="R354" s="12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8267</v>
      </c>
      <c r="Q355" s="8">
        <f t="shared" si="32"/>
        <v>108.61819426615318</v>
      </c>
      <c r="R355" s="12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8267</v>
      </c>
      <c r="Q356" s="8">
        <f t="shared" si="32"/>
        <v>103.94285714285714</v>
      </c>
      <c r="R356" s="12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8267</v>
      </c>
      <c r="Q357" s="8">
        <f t="shared" si="32"/>
        <v>116.25714285714285</v>
      </c>
      <c r="R357" s="12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8267</v>
      </c>
      <c r="Q358" s="8">
        <f t="shared" si="32"/>
        <v>102.69239999999999</v>
      </c>
      <c r="R358" s="12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8267</v>
      </c>
      <c r="Q359" s="8">
        <f t="shared" si="32"/>
        <v>174</v>
      </c>
      <c r="R359" s="12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8267</v>
      </c>
      <c r="Q360" s="8">
        <f t="shared" si="32"/>
        <v>103.08800000000001</v>
      </c>
      <c r="R360" s="12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8267</v>
      </c>
      <c r="Q361" s="8">
        <f t="shared" si="32"/>
        <v>104.85537190082646</v>
      </c>
      <c r="R361" s="12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8267</v>
      </c>
      <c r="Q362" s="8">
        <f t="shared" si="32"/>
        <v>101.375</v>
      </c>
      <c r="R362" s="1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8267</v>
      </c>
      <c r="Q363" s="8">
        <f t="shared" si="32"/>
        <v>111.07699999999998</v>
      </c>
      <c r="R363" s="12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8267</v>
      </c>
      <c r="Q364" s="8">
        <f t="shared" si="32"/>
        <v>124.15933781686496</v>
      </c>
      <c r="R364" s="12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8267</v>
      </c>
      <c r="Q365" s="8">
        <f t="shared" si="32"/>
        <v>101.33333333333334</v>
      </c>
      <c r="R365" s="12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8267</v>
      </c>
      <c r="Q366" s="8">
        <f t="shared" si="32"/>
        <v>110.16142857142856</v>
      </c>
      <c r="R366" s="12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8267</v>
      </c>
      <c r="Q367" s="8">
        <f t="shared" si="32"/>
        <v>103.97333333333334</v>
      </c>
      <c r="R367" s="12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8267</v>
      </c>
      <c r="Q368" s="8">
        <f t="shared" si="32"/>
        <v>101.31578947368421</v>
      </c>
      <c r="R368" s="12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8267</v>
      </c>
      <c r="Q369" s="8">
        <f t="shared" si="32"/>
        <v>103.3501</v>
      </c>
      <c r="R369" s="12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8267</v>
      </c>
      <c r="Q370" s="8">
        <f t="shared" si="32"/>
        <v>104.11200000000001</v>
      </c>
      <c r="R370" s="12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8267</v>
      </c>
      <c r="Q371" s="8">
        <f t="shared" si="32"/>
        <v>110.15569230769231</v>
      </c>
      <c r="R371" s="12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8267</v>
      </c>
      <c r="Q372" s="8">
        <f t="shared" si="32"/>
        <v>122.02</v>
      </c>
      <c r="R372" s="1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8">
        <f t="shared" si="32"/>
        <v>114.16866666666667</v>
      </c>
      <c r="R373" s="12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8267</v>
      </c>
      <c r="Q374" s="8">
        <f t="shared" si="32"/>
        <v>125.33333333333334</v>
      </c>
      <c r="R374" s="12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8267</v>
      </c>
      <c r="Q375" s="8">
        <f t="shared" si="32"/>
        <v>106.66666666666667</v>
      </c>
      <c r="R375" s="12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8267</v>
      </c>
      <c r="Q376" s="8">
        <f t="shared" si="32"/>
        <v>130.65</v>
      </c>
      <c r="R376" s="12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8267</v>
      </c>
      <c r="Q377" s="8">
        <f t="shared" si="32"/>
        <v>120</v>
      </c>
      <c r="R377" s="12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8267</v>
      </c>
      <c r="Q378" s="8">
        <f t="shared" si="32"/>
        <v>105.9591836734694</v>
      </c>
      <c r="R378" s="12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8267</v>
      </c>
      <c r="Q379" s="8">
        <f t="shared" si="32"/>
        <v>114.39999999999999</v>
      </c>
      <c r="R379" s="12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8267</v>
      </c>
      <c r="Q380" s="8">
        <f t="shared" si="32"/>
        <v>111.76666666666665</v>
      </c>
      <c r="R380" s="12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8267</v>
      </c>
      <c r="Q381" s="8">
        <f t="shared" si="32"/>
        <v>116.08000000000001</v>
      </c>
      <c r="R381" s="12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8267</v>
      </c>
      <c r="Q382" s="8">
        <f t="shared" si="32"/>
        <v>141.5</v>
      </c>
      <c r="R382" s="1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8267</v>
      </c>
      <c r="Q383" s="8">
        <f t="shared" si="32"/>
        <v>104.72999999999999</v>
      </c>
      <c r="R383" s="12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8267</v>
      </c>
      <c r="Q384" s="8">
        <f t="shared" si="32"/>
        <v>255.83333333333331</v>
      </c>
      <c r="R384" s="12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8267</v>
      </c>
      <c r="Q385" s="8">
        <f t="shared" si="32"/>
        <v>206.70670670670671</v>
      </c>
      <c r="R385" s="12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8267</v>
      </c>
      <c r="Q386" s="8">
        <f t="shared" si="32"/>
        <v>112.105</v>
      </c>
      <c r="R386" s="12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8">
        <f t="shared" ref="Q387:Q450" si="38">(E387/D387)*100</f>
        <v>105.982</v>
      </c>
      <c r="R387" s="12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8267</v>
      </c>
      <c r="Q388" s="8">
        <f t="shared" si="38"/>
        <v>100.16666666666667</v>
      </c>
      <c r="R388" s="12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8267</v>
      </c>
      <c r="Q389" s="8">
        <f t="shared" si="38"/>
        <v>213.98947368421051</v>
      </c>
      <c r="R389" s="12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8267</v>
      </c>
      <c r="Q390" s="8">
        <f t="shared" si="38"/>
        <v>126.16000000000001</v>
      </c>
      <c r="R390" s="12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8">
        <f t="shared" si="38"/>
        <v>181.53547058823528</v>
      </c>
      <c r="R391" s="12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8267</v>
      </c>
      <c r="Q392" s="8">
        <f t="shared" si="38"/>
        <v>100</v>
      </c>
      <c r="R392" s="1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8267</v>
      </c>
      <c r="Q393" s="8">
        <f t="shared" si="38"/>
        <v>100.61</v>
      </c>
      <c r="R393" s="12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8267</v>
      </c>
      <c r="Q394" s="8">
        <f t="shared" si="38"/>
        <v>100.9027027027027</v>
      </c>
      <c r="R394" s="12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8267</v>
      </c>
      <c r="Q395" s="8">
        <f t="shared" si="38"/>
        <v>110.446</v>
      </c>
      <c r="R395" s="12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8267</v>
      </c>
      <c r="Q396" s="8">
        <f t="shared" si="38"/>
        <v>111.8936170212766</v>
      </c>
      <c r="R396" s="12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8267</v>
      </c>
      <c r="Q397" s="8">
        <f t="shared" si="38"/>
        <v>108.04450000000001</v>
      </c>
      <c r="R397" s="12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8267</v>
      </c>
      <c r="Q398" s="8">
        <f t="shared" si="38"/>
        <v>106.66666666666667</v>
      </c>
      <c r="R398" s="12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8267</v>
      </c>
      <c r="Q399" s="8">
        <f t="shared" si="38"/>
        <v>103.90027322404372</v>
      </c>
      <c r="R399" s="12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8267</v>
      </c>
      <c r="Q400" s="8">
        <f t="shared" si="38"/>
        <v>125.16000000000001</v>
      </c>
      <c r="R400" s="12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8267</v>
      </c>
      <c r="Q401" s="8">
        <f t="shared" si="38"/>
        <v>106.80499999999999</v>
      </c>
      <c r="R401" s="12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8267</v>
      </c>
      <c r="Q402" s="8">
        <f t="shared" si="38"/>
        <v>112.30249999999999</v>
      </c>
      <c r="R402" s="1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8267</v>
      </c>
      <c r="Q403" s="8">
        <f t="shared" si="38"/>
        <v>103.812</v>
      </c>
      <c r="R403" s="12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8267</v>
      </c>
      <c r="Q404" s="8">
        <f t="shared" si="38"/>
        <v>141.65</v>
      </c>
      <c r="R404" s="12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8267</v>
      </c>
      <c r="Q405" s="8">
        <f t="shared" si="38"/>
        <v>105.25999999999999</v>
      </c>
      <c r="R405" s="12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8267</v>
      </c>
      <c r="Q406" s="8">
        <f t="shared" si="38"/>
        <v>103.09142857142857</v>
      </c>
      <c r="R406" s="12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8267</v>
      </c>
      <c r="Q407" s="8">
        <f t="shared" si="38"/>
        <v>107.65957446808511</v>
      </c>
      <c r="R407" s="12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8267</v>
      </c>
      <c r="Q408" s="8">
        <f t="shared" si="38"/>
        <v>107.70464285714286</v>
      </c>
      <c r="R408" s="12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8267</v>
      </c>
      <c r="Q409" s="8">
        <f t="shared" si="38"/>
        <v>101.55000000000001</v>
      </c>
      <c r="R409" s="12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8267</v>
      </c>
      <c r="Q410" s="8">
        <f t="shared" si="38"/>
        <v>101.43766666666667</v>
      </c>
      <c r="R410" s="12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8267</v>
      </c>
      <c r="Q411" s="8">
        <f t="shared" si="38"/>
        <v>136.80000000000001</v>
      </c>
      <c r="R411" s="12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8267</v>
      </c>
      <c r="Q412" s="8">
        <f t="shared" si="38"/>
        <v>128.29999999999998</v>
      </c>
      <c r="R412" s="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8267</v>
      </c>
      <c r="Q413" s="8">
        <f t="shared" si="38"/>
        <v>101.05</v>
      </c>
      <c r="R413" s="12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8267</v>
      </c>
      <c r="Q414" s="8">
        <f t="shared" si="38"/>
        <v>126.84</v>
      </c>
      <c r="R414" s="12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8267</v>
      </c>
      <c r="Q415" s="8">
        <f t="shared" si="38"/>
        <v>105.0859375</v>
      </c>
      <c r="R415" s="12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8267</v>
      </c>
      <c r="Q416" s="8">
        <f t="shared" si="38"/>
        <v>102.85405405405406</v>
      </c>
      <c r="R416" s="12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8267</v>
      </c>
      <c r="Q417" s="8">
        <f t="shared" si="38"/>
        <v>102.14714285714285</v>
      </c>
      <c r="R417" s="12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8267</v>
      </c>
      <c r="Q418" s="8">
        <f t="shared" si="38"/>
        <v>120.21700000000001</v>
      </c>
      <c r="R418" s="12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8267</v>
      </c>
      <c r="Q419" s="8">
        <f t="shared" si="38"/>
        <v>100.24761904761905</v>
      </c>
      <c r="R419" s="12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8267</v>
      </c>
      <c r="Q420" s="8">
        <f t="shared" si="38"/>
        <v>100.63392857142857</v>
      </c>
      <c r="R420" s="12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8267</v>
      </c>
      <c r="Q421" s="8">
        <f t="shared" si="38"/>
        <v>100.4375</v>
      </c>
      <c r="R421" s="12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8268</v>
      </c>
      <c r="Q422" s="8">
        <f t="shared" si="38"/>
        <v>0.43939393939393934</v>
      </c>
      <c r="R422" s="1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8268</v>
      </c>
      <c r="Q423" s="8">
        <f t="shared" si="38"/>
        <v>2.0066666666666668</v>
      </c>
      <c r="R423" s="12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8268</v>
      </c>
      <c r="Q424" s="8">
        <f t="shared" si="38"/>
        <v>1.075</v>
      </c>
      <c r="R424" s="12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8268</v>
      </c>
      <c r="Q425" s="8">
        <f t="shared" si="38"/>
        <v>0.76500000000000001</v>
      </c>
      <c r="R425" s="12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8268</v>
      </c>
      <c r="Q426" s="8">
        <f t="shared" si="38"/>
        <v>6.7966666666666677</v>
      </c>
      <c r="R426" s="12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8268</v>
      </c>
      <c r="Q427" s="8">
        <f t="shared" si="38"/>
        <v>1.2E-2</v>
      </c>
      <c r="R427" s="12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8268</v>
      </c>
      <c r="Q428" s="8">
        <f t="shared" si="38"/>
        <v>1.3299999999999998</v>
      </c>
      <c r="R428" s="12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8268</v>
      </c>
      <c r="Q429" s="8">
        <f t="shared" si="38"/>
        <v>0</v>
      </c>
      <c r="R429" s="12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8268</v>
      </c>
      <c r="Q430" s="8">
        <f t="shared" si="38"/>
        <v>5.6333333333333329</v>
      </c>
      <c r="R430" s="12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8268</v>
      </c>
      <c r="Q431" s="8">
        <f t="shared" si="38"/>
        <v>0</v>
      </c>
      <c r="R431" s="12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8268</v>
      </c>
      <c r="Q432" s="8">
        <f t="shared" si="38"/>
        <v>2.4</v>
      </c>
      <c r="R432" s="1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8268</v>
      </c>
      <c r="Q433" s="8">
        <f t="shared" si="38"/>
        <v>13.833333333333334</v>
      </c>
      <c r="R433" s="12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8268</v>
      </c>
      <c r="Q434" s="8">
        <f t="shared" si="38"/>
        <v>9.5</v>
      </c>
      <c r="R434" s="12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8268</v>
      </c>
      <c r="Q435" s="8">
        <f t="shared" si="38"/>
        <v>0</v>
      </c>
      <c r="R435" s="12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8268</v>
      </c>
      <c r="Q436" s="8">
        <f t="shared" si="38"/>
        <v>5</v>
      </c>
      <c r="R436" s="12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8268</v>
      </c>
      <c r="Q437" s="8">
        <f t="shared" si="38"/>
        <v>2.7272727272727275E-3</v>
      </c>
      <c r="R437" s="12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8268</v>
      </c>
      <c r="Q438" s="8">
        <f t="shared" si="38"/>
        <v>0</v>
      </c>
      <c r="R438" s="12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8268</v>
      </c>
      <c r="Q439" s="8">
        <f t="shared" si="38"/>
        <v>0</v>
      </c>
      <c r="R439" s="12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8268</v>
      </c>
      <c r="Q440" s="8">
        <f t="shared" si="38"/>
        <v>9.379999999999999</v>
      </c>
      <c r="R440" s="12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8268</v>
      </c>
      <c r="Q441" s="8">
        <f t="shared" si="38"/>
        <v>0</v>
      </c>
      <c r="R441" s="12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8268</v>
      </c>
      <c r="Q442" s="8">
        <f t="shared" si="38"/>
        <v>0.1</v>
      </c>
      <c r="R442" s="1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8268</v>
      </c>
      <c r="Q443" s="8">
        <f t="shared" si="38"/>
        <v>0</v>
      </c>
      <c r="R443" s="12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8268</v>
      </c>
      <c r="Q444" s="8">
        <f t="shared" si="38"/>
        <v>39.358823529411765</v>
      </c>
      <c r="R444" s="12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8268</v>
      </c>
      <c r="Q445" s="8">
        <f t="shared" si="38"/>
        <v>0.1</v>
      </c>
      <c r="R445" s="12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8268</v>
      </c>
      <c r="Q446" s="8">
        <f t="shared" si="38"/>
        <v>5</v>
      </c>
      <c r="R446" s="12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8268</v>
      </c>
      <c r="Q447" s="8">
        <f t="shared" si="38"/>
        <v>3.3333333333333335E-3</v>
      </c>
      <c r="R447" s="12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8268</v>
      </c>
      <c r="Q448" s="8">
        <f t="shared" si="38"/>
        <v>7.2952380952380951</v>
      </c>
      <c r="R448" s="12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8268</v>
      </c>
      <c r="Q449" s="8">
        <f t="shared" si="38"/>
        <v>1.6666666666666666E-2</v>
      </c>
      <c r="R449" s="12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8268</v>
      </c>
      <c r="Q450" s="8">
        <f t="shared" si="38"/>
        <v>3.2804000000000002</v>
      </c>
      <c r="R450" s="12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8">
        <f t="shared" ref="Q451:Q514" si="44">(E451/D451)*100</f>
        <v>2.25</v>
      </c>
      <c r="R451" s="12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8268</v>
      </c>
      <c r="Q452" s="8">
        <f t="shared" si="44"/>
        <v>0.79200000000000004</v>
      </c>
      <c r="R452" s="1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8268</v>
      </c>
      <c r="Q453" s="8">
        <f t="shared" si="44"/>
        <v>0</v>
      </c>
      <c r="R453" s="12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8268</v>
      </c>
      <c r="Q454" s="8">
        <f t="shared" si="44"/>
        <v>64</v>
      </c>
      <c r="R454" s="12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8268</v>
      </c>
      <c r="Q455" s="8">
        <f t="shared" si="44"/>
        <v>2.7404479578392621E-2</v>
      </c>
      <c r="R455" s="12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8268</v>
      </c>
      <c r="Q456" s="8">
        <f t="shared" si="44"/>
        <v>0.82000000000000006</v>
      </c>
      <c r="R456" s="12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8268</v>
      </c>
      <c r="Q457" s="8">
        <f t="shared" si="44"/>
        <v>6.9230769230769221E-2</v>
      </c>
      <c r="R457" s="12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8268</v>
      </c>
      <c r="Q458" s="8">
        <f t="shared" si="44"/>
        <v>0.68631863186318631</v>
      </c>
      <c r="R458" s="12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8268</v>
      </c>
      <c r="Q459" s="8">
        <f t="shared" si="44"/>
        <v>0</v>
      </c>
      <c r="R459" s="12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8268</v>
      </c>
      <c r="Q460" s="8">
        <f t="shared" si="44"/>
        <v>8.2100000000000009</v>
      </c>
      <c r="R460" s="12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8268</v>
      </c>
      <c r="Q461" s="8">
        <f t="shared" si="44"/>
        <v>6.4102564102564097E-2</v>
      </c>
      <c r="R461" s="12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8268</v>
      </c>
      <c r="Q462" s="8">
        <f t="shared" si="44"/>
        <v>0.29411764705882354</v>
      </c>
      <c r="R462" s="1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8268</v>
      </c>
      <c r="Q463" s="8">
        <f t="shared" si="44"/>
        <v>0</v>
      </c>
      <c r="R463" s="12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8268</v>
      </c>
      <c r="Q464" s="8">
        <f t="shared" si="44"/>
        <v>0</v>
      </c>
      <c r="R464" s="12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8268</v>
      </c>
      <c r="Q465" s="8">
        <f t="shared" si="44"/>
        <v>2.2727272727272729</v>
      </c>
      <c r="R465" s="12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8268</v>
      </c>
      <c r="Q466" s="8">
        <f t="shared" si="44"/>
        <v>9.9009900990099015E-2</v>
      </c>
      <c r="R466" s="12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8268</v>
      </c>
      <c r="Q467" s="8">
        <f t="shared" si="44"/>
        <v>26.953125</v>
      </c>
      <c r="R467" s="12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8268</v>
      </c>
      <c r="Q468" s="8">
        <f t="shared" si="44"/>
        <v>0.76</v>
      </c>
      <c r="R468" s="12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8268</v>
      </c>
      <c r="Q469" s="8">
        <f t="shared" si="44"/>
        <v>21.574999999999999</v>
      </c>
      <c r="R469" s="12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8268</v>
      </c>
      <c r="Q470" s="8">
        <f t="shared" si="44"/>
        <v>0</v>
      </c>
      <c r="R470" s="12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8268</v>
      </c>
      <c r="Q471" s="8">
        <f t="shared" si="44"/>
        <v>0</v>
      </c>
      <c r="R471" s="12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8268</v>
      </c>
      <c r="Q472" s="8">
        <f t="shared" si="44"/>
        <v>1.02</v>
      </c>
      <c r="R472" s="1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8268</v>
      </c>
      <c r="Q473" s="8">
        <f t="shared" si="44"/>
        <v>11.892727272727273</v>
      </c>
      <c r="R473" s="12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8268</v>
      </c>
      <c r="Q474" s="8">
        <f t="shared" si="44"/>
        <v>17.625</v>
      </c>
      <c r="R474" s="12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8268</v>
      </c>
      <c r="Q475" s="8">
        <f t="shared" si="44"/>
        <v>2.87</v>
      </c>
      <c r="R475" s="12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8268</v>
      </c>
      <c r="Q476" s="8">
        <f t="shared" si="44"/>
        <v>3.0303030303030304E-2</v>
      </c>
      <c r="R476" s="12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8268</v>
      </c>
      <c r="Q477" s="8">
        <f t="shared" si="44"/>
        <v>0</v>
      </c>
      <c r="R477" s="12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8268</v>
      </c>
      <c r="Q478" s="8">
        <f t="shared" si="44"/>
        <v>2.230268181818182</v>
      </c>
      <c r="R478" s="12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8268</v>
      </c>
      <c r="Q479" s="8">
        <f t="shared" si="44"/>
        <v>0</v>
      </c>
      <c r="R479" s="12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8268</v>
      </c>
      <c r="Q480" s="8">
        <f t="shared" si="44"/>
        <v>0</v>
      </c>
      <c r="R480" s="12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8268</v>
      </c>
      <c r="Q481" s="8">
        <f t="shared" si="44"/>
        <v>32.56</v>
      </c>
      <c r="R481" s="12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8268</v>
      </c>
      <c r="Q482" s="8">
        <f t="shared" si="44"/>
        <v>19.41</v>
      </c>
      <c r="R482" s="1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8268</v>
      </c>
      <c r="Q483" s="8">
        <f t="shared" si="44"/>
        <v>6.1</v>
      </c>
      <c r="R483" s="12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8268</v>
      </c>
      <c r="Q484" s="8">
        <f t="shared" si="44"/>
        <v>0.1</v>
      </c>
      <c r="R484" s="12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8268</v>
      </c>
      <c r="Q485" s="8">
        <f t="shared" si="44"/>
        <v>50.2</v>
      </c>
      <c r="R485" s="12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8268</v>
      </c>
      <c r="Q486" s="8">
        <f t="shared" si="44"/>
        <v>0.18625</v>
      </c>
      <c r="R486" s="12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8268</v>
      </c>
      <c r="Q487" s="8">
        <f t="shared" si="44"/>
        <v>21.906971229845084</v>
      </c>
      <c r="R487" s="12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8268</v>
      </c>
      <c r="Q488" s="8">
        <f t="shared" si="44"/>
        <v>9.0909090909090905E-3</v>
      </c>
      <c r="R488" s="12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8268</v>
      </c>
      <c r="Q489" s="8">
        <f t="shared" si="44"/>
        <v>0</v>
      </c>
      <c r="R489" s="12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8268</v>
      </c>
      <c r="Q490" s="8">
        <f t="shared" si="44"/>
        <v>0</v>
      </c>
      <c r="R490" s="12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8268</v>
      </c>
      <c r="Q491" s="8">
        <f t="shared" si="44"/>
        <v>0.28667813379201834</v>
      </c>
      <c r="R491" s="12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8268</v>
      </c>
      <c r="Q492" s="8">
        <f t="shared" si="44"/>
        <v>0</v>
      </c>
      <c r="R492" s="12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8268</v>
      </c>
      <c r="Q493" s="8">
        <f t="shared" si="44"/>
        <v>0</v>
      </c>
      <c r="R493" s="12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8268</v>
      </c>
      <c r="Q494" s="8">
        <f t="shared" si="44"/>
        <v>0</v>
      </c>
      <c r="R494" s="12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8268</v>
      </c>
      <c r="Q495" s="8">
        <f t="shared" si="44"/>
        <v>0</v>
      </c>
      <c r="R495" s="12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8268</v>
      </c>
      <c r="Q496" s="8">
        <f t="shared" si="44"/>
        <v>0.155</v>
      </c>
      <c r="R496" s="12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8268</v>
      </c>
      <c r="Q497" s="8">
        <f t="shared" si="44"/>
        <v>0</v>
      </c>
      <c r="R497" s="12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8268</v>
      </c>
      <c r="Q498" s="8">
        <f t="shared" si="44"/>
        <v>1.6666666666666668E-3</v>
      </c>
      <c r="R498" s="12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8268</v>
      </c>
      <c r="Q499" s="8">
        <f t="shared" si="44"/>
        <v>0.6696428571428571</v>
      </c>
      <c r="R499" s="12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8268</v>
      </c>
      <c r="Q500" s="8">
        <f t="shared" si="44"/>
        <v>4.5985132395404564</v>
      </c>
      <c r="R500" s="12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8268</v>
      </c>
      <c r="Q501" s="8">
        <f t="shared" si="44"/>
        <v>9.5500000000000007</v>
      </c>
      <c r="R501" s="12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8268</v>
      </c>
      <c r="Q502" s="8">
        <f t="shared" si="44"/>
        <v>3.3076923076923079</v>
      </c>
      <c r="R502" s="1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8268</v>
      </c>
      <c r="Q503" s="8">
        <f t="shared" si="44"/>
        <v>0</v>
      </c>
      <c r="R503" s="12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8268</v>
      </c>
      <c r="Q504" s="8">
        <f t="shared" si="44"/>
        <v>1.1499999999999999</v>
      </c>
      <c r="R504" s="12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8268</v>
      </c>
      <c r="Q505" s="8">
        <f t="shared" si="44"/>
        <v>1.7538461538461538</v>
      </c>
      <c r="R505" s="12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8268</v>
      </c>
      <c r="Q506" s="8">
        <f t="shared" si="44"/>
        <v>1.3673469387755102</v>
      </c>
      <c r="R506" s="12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8268</v>
      </c>
      <c r="Q507" s="8">
        <f t="shared" si="44"/>
        <v>0.43333333333333329</v>
      </c>
      <c r="R507" s="12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8268</v>
      </c>
      <c r="Q508" s="8">
        <f t="shared" si="44"/>
        <v>0.125</v>
      </c>
      <c r="R508" s="12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8268</v>
      </c>
      <c r="Q509" s="8">
        <f t="shared" si="44"/>
        <v>3.2</v>
      </c>
      <c r="R509" s="12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8268</v>
      </c>
      <c r="Q510" s="8">
        <f t="shared" si="44"/>
        <v>0.8</v>
      </c>
      <c r="R510" s="12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8268</v>
      </c>
      <c r="Q511" s="8">
        <f t="shared" si="44"/>
        <v>0.2</v>
      </c>
      <c r="R511" s="12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8268</v>
      </c>
      <c r="Q512" s="8">
        <f t="shared" si="44"/>
        <v>0</v>
      </c>
      <c r="R512" s="12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8268</v>
      </c>
      <c r="Q513" s="8">
        <f t="shared" si="44"/>
        <v>3</v>
      </c>
      <c r="R513" s="12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8268</v>
      </c>
      <c r="Q514" s="8">
        <f t="shared" si="44"/>
        <v>0.13749999999999998</v>
      </c>
      <c r="R514" s="12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8">
        <f t="shared" ref="Q515:Q578" si="50">(E515/D515)*100</f>
        <v>13.923999999999999</v>
      </c>
      <c r="R515" s="12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8268</v>
      </c>
      <c r="Q516" s="8">
        <f t="shared" si="50"/>
        <v>3.3333333333333335</v>
      </c>
      <c r="R516" s="12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8268</v>
      </c>
      <c r="Q517" s="8">
        <f t="shared" si="50"/>
        <v>25.41340206185567</v>
      </c>
      <c r="R517" s="12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8268</v>
      </c>
      <c r="Q518" s="8">
        <f t="shared" si="50"/>
        <v>0</v>
      </c>
      <c r="R518" s="12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8268</v>
      </c>
      <c r="Q519" s="8">
        <f t="shared" si="50"/>
        <v>1.3666666666666667</v>
      </c>
      <c r="R519" s="12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8268</v>
      </c>
      <c r="Q520" s="8">
        <f t="shared" si="50"/>
        <v>0</v>
      </c>
      <c r="R520" s="12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8268</v>
      </c>
      <c r="Q521" s="8">
        <f t="shared" si="50"/>
        <v>22.881426547787683</v>
      </c>
      <c r="R521" s="12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8269</v>
      </c>
      <c r="Q522" s="8">
        <f t="shared" si="50"/>
        <v>102.1</v>
      </c>
      <c r="R522" s="1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8269</v>
      </c>
      <c r="Q523" s="8">
        <f t="shared" si="50"/>
        <v>104.64</v>
      </c>
      <c r="R523" s="12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8269</v>
      </c>
      <c r="Q524" s="8">
        <f t="shared" si="50"/>
        <v>114.66666666666667</v>
      </c>
      <c r="R524" s="12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8269</v>
      </c>
      <c r="Q525" s="8">
        <f t="shared" si="50"/>
        <v>120.6</v>
      </c>
      <c r="R525" s="12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8269</v>
      </c>
      <c r="Q526" s="8">
        <f t="shared" si="50"/>
        <v>108.67285714285715</v>
      </c>
      <c r="R526" s="12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8269</v>
      </c>
      <c r="Q527" s="8">
        <f t="shared" si="50"/>
        <v>100</v>
      </c>
      <c r="R527" s="12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8269</v>
      </c>
      <c r="Q528" s="8">
        <f t="shared" si="50"/>
        <v>113.99999999999999</v>
      </c>
      <c r="R528" s="12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8269</v>
      </c>
      <c r="Q529" s="8">
        <f t="shared" si="50"/>
        <v>100.85</v>
      </c>
      <c r="R529" s="12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8269</v>
      </c>
      <c r="Q530" s="8">
        <f t="shared" si="50"/>
        <v>115.65217391304347</v>
      </c>
      <c r="R530" s="12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8269</v>
      </c>
      <c r="Q531" s="8">
        <f t="shared" si="50"/>
        <v>130.41666666666666</v>
      </c>
      <c r="R531" s="12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8269</v>
      </c>
      <c r="Q532" s="8">
        <f t="shared" si="50"/>
        <v>107.78267254038178</v>
      </c>
      <c r="R532" s="1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8269</v>
      </c>
      <c r="Q533" s="8">
        <f t="shared" si="50"/>
        <v>100</v>
      </c>
      <c r="R533" s="12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8269</v>
      </c>
      <c r="Q534" s="8">
        <f t="shared" si="50"/>
        <v>123.25</v>
      </c>
      <c r="R534" s="12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8269</v>
      </c>
      <c r="Q535" s="8">
        <f t="shared" si="50"/>
        <v>100.2</v>
      </c>
      <c r="R535" s="12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8269</v>
      </c>
      <c r="Q536" s="8">
        <f t="shared" si="50"/>
        <v>104.66666666666666</v>
      </c>
      <c r="R536" s="12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8269</v>
      </c>
      <c r="Q537" s="8">
        <f t="shared" si="50"/>
        <v>102.49999999999999</v>
      </c>
      <c r="R537" s="12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8269</v>
      </c>
      <c r="Q538" s="8">
        <f t="shared" si="50"/>
        <v>118.25757575757576</v>
      </c>
      <c r="R538" s="12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8269</v>
      </c>
      <c r="Q539" s="8">
        <f t="shared" si="50"/>
        <v>120.5</v>
      </c>
      <c r="R539" s="12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8269</v>
      </c>
      <c r="Q540" s="8">
        <f t="shared" si="50"/>
        <v>302.42</v>
      </c>
      <c r="R540" s="12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8269</v>
      </c>
      <c r="Q541" s="8">
        <f t="shared" si="50"/>
        <v>100.64400000000001</v>
      </c>
      <c r="R541" s="12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8270</v>
      </c>
      <c r="Q542" s="8">
        <f t="shared" si="50"/>
        <v>6.6666666666666671E-3</v>
      </c>
      <c r="R542" s="1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8270</v>
      </c>
      <c r="Q543" s="8">
        <f t="shared" si="50"/>
        <v>0.55555555555555558</v>
      </c>
      <c r="R543" s="12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8270</v>
      </c>
      <c r="Q544" s="8">
        <f t="shared" si="50"/>
        <v>3.9999999999999996E-4</v>
      </c>
      <c r="R544" s="12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8270</v>
      </c>
      <c r="Q545" s="8">
        <f t="shared" si="50"/>
        <v>0.31818181818181818</v>
      </c>
      <c r="R545" s="12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8270</v>
      </c>
      <c r="Q546" s="8">
        <f t="shared" si="50"/>
        <v>1.2</v>
      </c>
      <c r="R546" s="12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8270</v>
      </c>
      <c r="Q547" s="8">
        <f t="shared" si="50"/>
        <v>27.383999999999997</v>
      </c>
      <c r="R547" s="12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8270</v>
      </c>
      <c r="Q548" s="8">
        <f t="shared" si="50"/>
        <v>8.666666666666667E-2</v>
      </c>
      <c r="R548" s="12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8270</v>
      </c>
      <c r="Q549" s="8">
        <f t="shared" si="50"/>
        <v>0</v>
      </c>
      <c r="R549" s="12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8270</v>
      </c>
      <c r="Q550" s="8">
        <f t="shared" si="50"/>
        <v>0.09</v>
      </c>
      <c r="R550" s="12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8270</v>
      </c>
      <c r="Q551" s="8">
        <f t="shared" si="50"/>
        <v>2.7199999999999998</v>
      </c>
      <c r="R551" s="12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8270</v>
      </c>
      <c r="Q552" s="8">
        <f t="shared" si="50"/>
        <v>0.70000000000000007</v>
      </c>
      <c r="R552" s="1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8270</v>
      </c>
      <c r="Q553" s="8">
        <f t="shared" si="50"/>
        <v>5.0413333333333332</v>
      </c>
      <c r="R553" s="12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8270</v>
      </c>
      <c r="Q554" s="8">
        <f t="shared" si="50"/>
        <v>0</v>
      </c>
      <c r="R554" s="12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8270</v>
      </c>
      <c r="Q555" s="8">
        <f t="shared" si="50"/>
        <v>0.49199999999999999</v>
      </c>
      <c r="R555" s="12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8270</v>
      </c>
      <c r="Q556" s="8">
        <f t="shared" si="50"/>
        <v>36.589147286821706</v>
      </c>
      <c r="R556" s="12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8270</v>
      </c>
      <c r="Q557" s="8">
        <f t="shared" si="50"/>
        <v>0</v>
      </c>
      <c r="R557" s="12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8270</v>
      </c>
      <c r="Q558" s="8">
        <f t="shared" si="50"/>
        <v>2.5</v>
      </c>
      <c r="R558" s="12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8270</v>
      </c>
      <c r="Q559" s="8">
        <f t="shared" si="50"/>
        <v>0.91066666666666674</v>
      </c>
      <c r="R559" s="12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8270</v>
      </c>
      <c r="Q560" s="8">
        <f t="shared" si="50"/>
        <v>0</v>
      </c>
      <c r="R560" s="12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8270</v>
      </c>
      <c r="Q561" s="8">
        <f t="shared" si="50"/>
        <v>2.0833333333333336E-2</v>
      </c>
      <c r="R561" s="12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8270</v>
      </c>
      <c r="Q562" s="8">
        <f t="shared" si="50"/>
        <v>1.2E-2</v>
      </c>
      <c r="R562" s="1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8270</v>
      </c>
      <c r="Q563" s="8">
        <f t="shared" si="50"/>
        <v>0.36666666666666664</v>
      </c>
      <c r="R563" s="12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8270</v>
      </c>
      <c r="Q564" s="8">
        <f t="shared" si="50"/>
        <v>0</v>
      </c>
      <c r="R564" s="12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8270</v>
      </c>
      <c r="Q565" s="8">
        <f t="shared" si="50"/>
        <v>9.0666666666666659E-2</v>
      </c>
      <c r="R565" s="12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8270</v>
      </c>
      <c r="Q566" s="8">
        <f t="shared" si="50"/>
        <v>5.5555555555555558E-3</v>
      </c>
      <c r="R566" s="12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8270</v>
      </c>
      <c r="Q567" s="8">
        <f t="shared" si="50"/>
        <v>0</v>
      </c>
      <c r="R567" s="12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8270</v>
      </c>
      <c r="Q568" s="8">
        <f t="shared" si="50"/>
        <v>0.02</v>
      </c>
      <c r="R568" s="12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8270</v>
      </c>
      <c r="Q569" s="8">
        <f t="shared" si="50"/>
        <v>0</v>
      </c>
      <c r="R569" s="12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8270</v>
      </c>
      <c r="Q570" s="8">
        <f t="shared" si="50"/>
        <v>1</v>
      </c>
      <c r="R570" s="12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8270</v>
      </c>
      <c r="Q571" s="8">
        <f t="shared" si="50"/>
        <v>0.8</v>
      </c>
      <c r="R571" s="12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8270</v>
      </c>
      <c r="Q572" s="8">
        <f t="shared" si="50"/>
        <v>0.16705882352941176</v>
      </c>
      <c r="R572" s="1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8270</v>
      </c>
      <c r="Q573" s="8">
        <f t="shared" si="50"/>
        <v>0.42399999999999999</v>
      </c>
      <c r="R573" s="12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8270</v>
      </c>
      <c r="Q574" s="8">
        <f t="shared" si="50"/>
        <v>0</v>
      </c>
      <c r="R574" s="12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8270</v>
      </c>
      <c r="Q575" s="8">
        <f t="shared" si="50"/>
        <v>0.38925389253892539</v>
      </c>
      <c r="R575" s="12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8270</v>
      </c>
      <c r="Q576" s="8">
        <f t="shared" si="50"/>
        <v>0.7155635062611807</v>
      </c>
      <c r="R576" s="12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8270</v>
      </c>
      <c r="Q577" s="8">
        <f t="shared" si="50"/>
        <v>0.43166666666666664</v>
      </c>
      <c r="R577" s="12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8270</v>
      </c>
      <c r="Q578" s="8">
        <f t="shared" si="50"/>
        <v>1.25E-3</v>
      </c>
      <c r="R578" s="12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8">
        <f t="shared" ref="Q579:Q642" si="56">(E579/D579)*100</f>
        <v>0.2</v>
      </c>
      <c r="R579" s="12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8270</v>
      </c>
      <c r="Q580" s="8">
        <f t="shared" si="56"/>
        <v>1.12E-2</v>
      </c>
      <c r="R580" s="12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8270</v>
      </c>
      <c r="Q581" s="8">
        <f t="shared" si="56"/>
        <v>1.4583333333333333</v>
      </c>
      <c r="R581" s="12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8270</v>
      </c>
      <c r="Q582" s="8">
        <f t="shared" si="56"/>
        <v>3.3333333333333333E-2</v>
      </c>
      <c r="R582" s="1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8270</v>
      </c>
      <c r="Q583" s="8">
        <f t="shared" si="56"/>
        <v>0</v>
      </c>
      <c r="R583" s="12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8270</v>
      </c>
      <c r="Q584" s="8">
        <f t="shared" si="56"/>
        <v>0</v>
      </c>
      <c r="R584" s="12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8270</v>
      </c>
      <c r="Q585" s="8">
        <f t="shared" si="56"/>
        <v>1.1111111111111112E-2</v>
      </c>
      <c r="R585" s="12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8270</v>
      </c>
      <c r="Q586" s="8">
        <f t="shared" si="56"/>
        <v>1</v>
      </c>
      <c r="R586" s="12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8270</v>
      </c>
      <c r="Q587" s="8">
        <f t="shared" si="56"/>
        <v>0</v>
      </c>
      <c r="R587" s="12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8270</v>
      </c>
      <c r="Q588" s="8">
        <f t="shared" si="56"/>
        <v>0.55999999999999994</v>
      </c>
      <c r="R588" s="12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8270</v>
      </c>
      <c r="Q589" s="8">
        <f t="shared" si="56"/>
        <v>9.0833333333333339</v>
      </c>
      <c r="R589" s="12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8270</v>
      </c>
      <c r="Q590" s="8">
        <f t="shared" si="56"/>
        <v>3.3444444444444441</v>
      </c>
      <c r="R590" s="12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8270</v>
      </c>
      <c r="Q591" s="8">
        <f t="shared" si="56"/>
        <v>1.3333333333333334E-2</v>
      </c>
      <c r="R591" s="12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8270</v>
      </c>
      <c r="Q592" s="8">
        <f t="shared" si="56"/>
        <v>4.46</v>
      </c>
      <c r="R592" s="1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8270</v>
      </c>
      <c r="Q593" s="8">
        <f t="shared" si="56"/>
        <v>6.0999999999999999E-2</v>
      </c>
      <c r="R593" s="12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8270</v>
      </c>
      <c r="Q594" s="8">
        <f t="shared" si="56"/>
        <v>3.3333333333333335</v>
      </c>
      <c r="R594" s="12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8270</v>
      </c>
      <c r="Q595" s="8">
        <f t="shared" si="56"/>
        <v>23</v>
      </c>
      <c r="R595" s="12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8270</v>
      </c>
      <c r="Q596" s="8">
        <f t="shared" si="56"/>
        <v>0.104</v>
      </c>
      <c r="R596" s="12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8270</v>
      </c>
      <c r="Q597" s="8">
        <f t="shared" si="56"/>
        <v>0.42599999999999999</v>
      </c>
      <c r="R597" s="12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8270</v>
      </c>
      <c r="Q598" s="8">
        <f t="shared" si="56"/>
        <v>0.03</v>
      </c>
      <c r="R598" s="12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8270</v>
      </c>
      <c r="Q599" s="8">
        <f t="shared" si="56"/>
        <v>0.26666666666666666</v>
      </c>
      <c r="R599" s="12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8270</v>
      </c>
      <c r="Q600" s="8">
        <f t="shared" si="56"/>
        <v>34</v>
      </c>
      <c r="R600" s="12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8270</v>
      </c>
      <c r="Q601" s="8">
        <f t="shared" si="56"/>
        <v>6.2E-2</v>
      </c>
      <c r="R601" s="12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8270</v>
      </c>
      <c r="Q602" s="8">
        <f t="shared" si="56"/>
        <v>2</v>
      </c>
      <c r="R602" s="1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8270</v>
      </c>
      <c r="Q603" s="8">
        <f t="shared" si="56"/>
        <v>1.4000000000000001</v>
      </c>
      <c r="R603" s="12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8270</v>
      </c>
      <c r="Q604" s="8">
        <f t="shared" si="56"/>
        <v>0</v>
      </c>
      <c r="R604" s="12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8270</v>
      </c>
      <c r="Q605" s="8">
        <f t="shared" si="56"/>
        <v>3.9334666666666664</v>
      </c>
      <c r="R605" s="12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8270</v>
      </c>
      <c r="Q606" s="8">
        <f t="shared" si="56"/>
        <v>0</v>
      </c>
      <c r="R606" s="12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8270</v>
      </c>
      <c r="Q607" s="8">
        <f t="shared" si="56"/>
        <v>2.62</v>
      </c>
      <c r="R607" s="12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8270</v>
      </c>
      <c r="Q608" s="8">
        <f t="shared" si="56"/>
        <v>0.2</v>
      </c>
      <c r="R608" s="12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8270</v>
      </c>
      <c r="Q609" s="8">
        <f t="shared" si="56"/>
        <v>0</v>
      </c>
      <c r="R609" s="12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8270</v>
      </c>
      <c r="Q610" s="8">
        <f t="shared" si="56"/>
        <v>0.97400000000000009</v>
      </c>
      <c r="R610" s="12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8270</v>
      </c>
      <c r="Q611" s="8">
        <f t="shared" si="56"/>
        <v>0.64102564102564097</v>
      </c>
      <c r="R611" s="12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8270</v>
      </c>
      <c r="Q612" s="8">
        <f t="shared" si="56"/>
        <v>0</v>
      </c>
      <c r="R612" s="12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8270</v>
      </c>
      <c r="Q613" s="8">
        <f t="shared" si="56"/>
        <v>0</v>
      </c>
      <c r="R613" s="12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8270</v>
      </c>
      <c r="Q614" s="8">
        <f t="shared" si="56"/>
        <v>0</v>
      </c>
      <c r="R614" s="12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8270</v>
      </c>
      <c r="Q615" s="8">
        <f t="shared" si="56"/>
        <v>21.363333333333333</v>
      </c>
      <c r="R615" s="12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8270</v>
      </c>
      <c r="Q616" s="8">
        <f t="shared" si="56"/>
        <v>0</v>
      </c>
      <c r="R616" s="12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8270</v>
      </c>
      <c r="Q617" s="8">
        <f t="shared" si="56"/>
        <v>0</v>
      </c>
      <c r="R617" s="12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8270</v>
      </c>
      <c r="Q618" s="8">
        <f t="shared" si="56"/>
        <v>0</v>
      </c>
      <c r="R618" s="12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8270</v>
      </c>
      <c r="Q619" s="8">
        <f t="shared" si="56"/>
        <v>3</v>
      </c>
      <c r="R619" s="12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8270</v>
      </c>
      <c r="Q620" s="8">
        <f t="shared" si="56"/>
        <v>0</v>
      </c>
      <c r="R620" s="12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8270</v>
      </c>
      <c r="Q621" s="8">
        <f t="shared" si="56"/>
        <v>3.9999999999999996E-5</v>
      </c>
      <c r="R621" s="12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8270</v>
      </c>
      <c r="Q622" s="8">
        <f t="shared" si="56"/>
        <v>1</v>
      </c>
      <c r="R622" s="1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8270</v>
      </c>
      <c r="Q623" s="8">
        <f t="shared" si="56"/>
        <v>1.044</v>
      </c>
      <c r="R623" s="12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8270</v>
      </c>
      <c r="Q624" s="8">
        <f t="shared" si="56"/>
        <v>5.6833333333333336</v>
      </c>
      <c r="R624" s="12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8270</v>
      </c>
      <c r="Q625" s="8">
        <f t="shared" si="56"/>
        <v>0</v>
      </c>
      <c r="R625" s="12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8270</v>
      </c>
      <c r="Q626" s="8">
        <f t="shared" si="56"/>
        <v>0</v>
      </c>
      <c r="R626" s="12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8270</v>
      </c>
      <c r="Q627" s="8">
        <f t="shared" si="56"/>
        <v>0</v>
      </c>
      <c r="R627" s="12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8270</v>
      </c>
      <c r="Q628" s="8">
        <f t="shared" si="56"/>
        <v>17.380000000000003</v>
      </c>
      <c r="R628" s="12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8270</v>
      </c>
      <c r="Q629" s="8">
        <f t="shared" si="56"/>
        <v>0.02</v>
      </c>
      <c r="R629" s="12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8270</v>
      </c>
      <c r="Q630" s="8">
        <f t="shared" si="56"/>
        <v>0</v>
      </c>
      <c r="R630" s="12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8270</v>
      </c>
      <c r="Q631" s="8">
        <f t="shared" si="56"/>
        <v>0.17500000000000002</v>
      </c>
      <c r="R631" s="12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8270</v>
      </c>
      <c r="Q632" s="8">
        <f t="shared" si="56"/>
        <v>8.3340278356529712E-2</v>
      </c>
      <c r="R632" s="1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8270</v>
      </c>
      <c r="Q633" s="8">
        <f t="shared" si="56"/>
        <v>1.38</v>
      </c>
      <c r="R633" s="12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8270</v>
      </c>
      <c r="Q634" s="8">
        <f t="shared" si="56"/>
        <v>0</v>
      </c>
      <c r="R634" s="12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8270</v>
      </c>
      <c r="Q635" s="8">
        <f t="shared" si="56"/>
        <v>12.45</v>
      </c>
      <c r="R635" s="12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8270</v>
      </c>
      <c r="Q636" s="8">
        <f t="shared" si="56"/>
        <v>0.02</v>
      </c>
      <c r="R636" s="12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8270</v>
      </c>
      <c r="Q637" s="8">
        <f t="shared" si="56"/>
        <v>8.0000000000000002E-3</v>
      </c>
      <c r="R637" s="12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8270</v>
      </c>
      <c r="Q638" s="8">
        <f t="shared" si="56"/>
        <v>0.2</v>
      </c>
      <c r="R638" s="12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8270</v>
      </c>
      <c r="Q639" s="8">
        <f t="shared" si="56"/>
        <v>0</v>
      </c>
      <c r="R639" s="12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8270</v>
      </c>
      <c r="Q640" s="8">
        <f t="shared" si="56"/>
        <v>9.0000000000000011E-3</v>
      </c>
      <c r="R640" s="12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8270</v>
      </c>
      <c r="Q641" s="8">
        <f t="shared" si="56"/>
        <v>9.9999999999999991E-5</v>
      </c>
      <c r="R641" s="12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8271</v>
      </c>
      <c r="Q642" s="8">
        <f t="shared" si="56"/>
        <v>144.28571428571428</v>
      </c>
      <c r="R642" s="1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8">
        <f t="shared" ref="Q643:Q706" si="62">(E643/D643)*100</f>
        <v>119.16249999999999</v>
      </c>
      <c r="R643" s="12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8">
        <f t="shared" si="62"/>
        <v>1460.4850000000001</v>
      </c>
      <c r="R644" s="12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8271</v>
      </c>
      <c r="Q645" s="8">
        <f t="shared" si="62"/>
        <v>105.80799999999999</v>
      </c>
      <c r="R645" s="12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8">
        <f t="shared" si="62"/>
        <v>300.11791999999997</v>
      </c>
      <c r="R646" s="12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8271</v>
      </c>
      <c r="Q647" s="8">
        <f t="shared" si="62"/>
        <v>278.7</v>
      </c>
      <c r="R647" s="12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8271</v>
      </c>
      <c r="Q648" s="8">
        <f t="shared" si="62"/>
        <v>131.87625</v>
      </c>
      <c r="R648" s="12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8271</v>
      </c>
      <c r="Q649" s="8">
        <f t="shared" si="62"/>
        <v>107.05</v>
      </c>
      <c r="R649" s="12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8271</v>
      </c>
      <c r="Q650" s="8">
        <f t="shared" si="62"/>
        <v>126.82285714285715</v>
      </c>
      <c r="R650" s="12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8271</v>
      </c>
      <c r="Q651" s="8">
        <f t="shared" si="62"/>
        <v>139.96</v>
      </c>
      <c r="R651" s="12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8271</v>
      </c>
      <c r="Q652" s="8">
        <f t="shared" si="62"/>
        <v>112.4</v>
      </c>
      <c r="R652" s="1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8271</v>
      </c>
      <c r="Q653" s="8">
        <f t="shared" si="62"/>
        <v>100.52799999999999</v>
      </c>
      <c r="R653" s="12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8271</v>
      </c>
      <c r="Q654" s="8">
        <f t="shared" si="62"/>
        <v>100.46666666666665</v>
      </c>
      <c r="R654" s="12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8">
        <f t="shared" si="62"/>
        <v>141.446</v>
      </c>
      <c r="R655" s="12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8">
        <f t="shared" si="62"/>
        <v>267.29166666666669</v>
      </c>
      <c r="R656" s="12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8271</v>
      </c>
      <c r="Q657" s="8">
        <f t="shared" si="62"/>
        <v>146.88749999999999</v>
      </c>
      <c r="R657" s="12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8271</v>
      </c>
      <c r="Q658" s="8">
        <f t="shared" si="62"/>
        <v>213.56</v>
      </c>
      <c r="R658" s="12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8271</v>
      </c>
      <c r="Q659" s="8">
        <f t="shared" si="62"/>
        <v>125.69999999999999</v>
      </c>
      <c r="R659" s="12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8271</v>
      </c>
      <c r="Q660" s="8">
        <f t="shared" si="62"/>
        <v>104.46206037108834</v>
      </c>
      <c r="R660" s="12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8271</v>
      </c>
      <c r="Q661" s="8">
        <f t="shared" si="62"/>
        <v>100.56666666666668</v>
      </c>
      <c r="R661" s="12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8271</v>
      </c>
      <c r="Q662" s="8">
        <f t="shared" si="62"/>
        <v>3.0579999999999998</v>
      </c>
      <c r="R662" s="1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8271</v>
      </c>
      <c r="Q663" s="8">
        <f t="shared" si="62"/>
        <v>0.95</v>
      </c>
      <c r="R663" s="12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8271</v>
      </c>
      <c r="Q664" s="8">
        <f t="shared" si="62"/>
        <v>0.4</v>
      </c>
      <c r="R664" s="12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8271</v>
      </c>
      <c r="Q665" s="8">
        <f t="shared" si="62"/>
        <v>0.35000000000000003</v>
      </c>
      <c r="R665" s="12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8271</v>
      </c>
      <c r="Q666" s="8">
        <f t="shared" si="62"/>
        <v>7.5333333333333332</v>
      </c>
      <c r="R666" s="12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8271</v>
      </c>
      <c r="Q667" s="8">
        <f t="shared" si="62"/>
        <v>18.64</v>
      </c>
      <c r="R667" s="12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8271</v>
      </c>
      <c r="Q668" s="8">
        <f t="shared" si="62"/>
        <v>4.0000000000000001E-3</v>
      </c>
      <c r="R668" s="12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8271</v>
      </c>
      <c r="Q669" s="8">
        <f t="shared" si="62"/>
        <v>10.02</v>
      </c>
      <c r="R669" s="12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8271</v>
      </c>
      <c r="Q670" s="8">
        <f t="shared" si="62"/>
        <v>4.5600000000000005</v>
      </c>
      <c r="R670" s="12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8271</v>
      </c>
      <c r="Q671" s="8">
        <f t="shared" si="62"/>
        <v>21.5075</v>
      </c>
      <c r="R671" s="12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8271</v>
      </c>
      <c r="Q672" s="8">
        <f t="shared" si="62"/>
        <v>29.276666666666667</v>
      </c>
      <c r="R672" s="1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8271</v>
      </c>
      <c r="Q673" s="8">
        <f t="shared" si="62"/>
        <v>39.426666666666662</v>
      </c>
      <c r="R673" s="12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8271</v>
      </c>
      <c r="Q674" s="8">
        <f t="shared" si="62"/>
        <v>21.628</v>
      </c>
      <c r="R674" s="12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8271</v>
      </c>
      <c r="Q675" s="8">
        <f t="shared" si="62"/>
        <v>0.20500000000000002</v>
      </c>
      <c r="R675" s="12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8271</v>
      </c>
      <c r="Q676" s="8">
        <f t="shared" si="62"/>
        <v>0.03</v>
      </c>
      <c r="R676" s="12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8271</v>
      </c>
      <c r="Q677" s="8">
        <f t="shared" si="62"/>
        <v>14.85</v>
      </c>
      <c r="R677" s="12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8271</v>
      </c>
      <c r="Q678" s="8">
        <f t="shared" si="62"/>
        <v>1.4710000000000001</v>
      </c>
      <c r="R678" s="12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8271</v>
      </c>
      <c r="Q679" s="8">
        <f t="shared" si="62"/>
        <v>25.584</v>
      </c>
      <c r="R679" s="12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8271</v>
      </c>
      <c r="Q680" s="8">
        <f t="shared" si="62"/>
        <v>3.8206896551724134</v>
      </c>
      <c r="R680" s="12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8271</v>
      </c>
      <c r="Q681" s="8">
        <f t="shared" si="62"/>
        <v>15.485964912280703</v>
      </c>
      <c r="R681" s="12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8271</v>
      </c>
      <c r="Q682" s="8">
        <f t="shared" si="62"/>
        <v>25.912000000000003</v>
      </c>
      <c r="R682" s="1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8271</v>
      </c>
      <c r="Q683" s="8">
        <f t="shared" si="62"/>
        <v>0.04</v>
      </c>
      <c r="R683" s="12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8271</v>
      </c>
      <c r="Q684" s="8">
        <f t="shared" si="62"/>
        <v>0.106</v>
      </c>
      <c r="R684" s="12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8271</v>
      </c>
      <c r="Q685" s="8">
        <f t="shared" si="62"/>
        <v>0.85142857142857142</v>
      </c>
      <c r="R685" s="12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8271</v>
      </c>
      <c r="Q686" s="8">
        <f t="shared" si="62"/>
        <v>7.4837500000000006</v>
      </c>
      <c r="R686" s="12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8271</v>
      </c>
      <c r="Q687" s="8">
        <f t="shared" si="62"/>
        <v>27.650000000000002</v>
      </c>
      <c r="R687" s="12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8271</v>
      </c>
      <c r="Q688" s="8">
        <f t="shared" si="62"/>
        <v>0</v>
      </c>
      <c r="R688" s="12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8271</v>
      </c>
      <c r="Q689" s="8">
        <f t="shared" si="62"/>
        <v>3.55</v>
      </c>
      <c r="R689" s="12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8271</v>
      </c>
      <c r="Q690" s="8">
        <f t="shared" si="62"/>
        <v>72.989999999999995</v>
      </c>
      <c r="R690" s="12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8271</v>
      </c>
      <c r="Q691" s="8">
        <f t="shared" si="62"/>
        <v>57.648750000000007</v>
      </c>
      <c r="R691" s="12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8271</v>
      </c>
      <c r="Q692" s="8">
        <f t="shared" si="62"/>
        <v>12.34</v>
      </c>
      <c r="R692" s="1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8271</v>
      </c>
      <c r="Q693" s="8">
        <f t="shared" si="62"/>
        <v>0.52</v>
      </c>
      <c r="R693" s="12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8271</v>
      </c>
      <c r="Q694" s="8">
        <f t="shared" si="62"/>
        <v>6.5299999999999994</v>
      </c>
      <c r="R694" s="12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8271</v>
      </c>
      <c r="Q695" s="8">
        <f t="shared" si="62"/>
        <v>35.338000000000001</v>
      </c>
      <c r="R695" s="12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8271</v>
      </c>
      <c r="Q696" s="8">
        <f t="shared" si="62"/>
        <v>0.39333333333333331</v>
      </c>
      <c r="R696" s="12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8271</v>
      </c>
      <c r="Q697" s="8">
        <f t="shared" si="62"/>
        <v>1.06</v>
      </c>
      <c r="R697" s="12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8271</v>
      </c>
      <c r="Q698" s="8">
        <f t="shared" si="62"/>
        <v>5.7142857142857147E-4</v>
      </c>
      <c r="R698" s="12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8271</v>
      </c>
      <c r="Q699" s="8">
        <f t="shared" si="62"/>
        <v>46.379999999999995</v>
      </c>
      <c r="R699" s="12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8271</v>
      </c>
      <c r="Q700" s="8">
        <f t="shared" si="62"/>
        <v>15.39</v>
      </c>
      <c r="R700" s="12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8271</v>
      </c>
      <c r="Q701" s="8">
        <f t="shared" si="62"/>
        <v>82.422107692307705</v>
      </c>
      <c r="R701" s="12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8271</v>
      </c>
      <c r="Q702" s="8">
        <f t="shared" si="62"/>
        <v>2.6866666666666665</v>
      </c>
      <c r="R702" s="1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8271</v>
      </c>
      <c r="Q703" s="8">
        <f t="shared" si="62"/>
        <v>26.6</v>
      </c>
      <c r="R703" s="12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8271</v>
      </c>
      <c r="Q704" s="8">
        <f t="shared" si="62"/>
        <v>30.813400000000001</v>
      </c>
      <c r="R704" s="12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8271</v>
      </c>
      <c r="Q705" s="8">
        <f t="shared" si="62"/>
        <v>5.58</v>
      </c>
      <c r="R705" s="12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8271</v>
      </c>
      <c r="Q706" s="8">
        <f t="shared" si="62"/>
        <v>0.87454545454545463</v>
      </c>
      <c r="R706" s="12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8">
        <f t="shared" ref="Q707:Q770" si="68">(E707/D707)*100</f>
        <v>0.97699999999999987</v>
      </c>
      <c r="R707" s="12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8271</v>
      </c>
      <c r="Q708" s="8">
        <f t="shared" si="68"/>
        <v>0</v>
      </c>
      <c r="R708" s="12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8271</v>
      </c>
      <c r="Q709" s="8">
        <f t="shared" si="68"/>
        <v>78.927352941176466</v>
      </c>
      <c r="R709" s="12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8271</v>
      </c>
      <c r="Q710" s="8">
        <f t="shared" si="68"/>
        <v>22.092500000000001</v>
      </c>
      <c r="R710" s="12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8271</v>
      </c>
      <c r="Q711" s="8">
        <f t="shared" si="68"/>
        <v>0.40666666666666662</v>
      </c>
      <c r="R711" s="12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8271</v>
      </c>
      <c r="Q712" s="8">
        <f t="shared" si="68"/>
        <v>0</v>
      </c>
      <c r="R712" s="12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8271</v>
      </c>
      <c r="Q713" s="8">
        <f t="shared" si="68"/>
        <v>33.790999999999997</v>
      </c>
      <c r="R713" s="12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8271</v>
      </c>
      <c r="Q714" s="8">
        <f t="shared" si="68"/>
        <v>0.21649484536082475</v>
      </c>
      <c r="R714" s="12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8271</v>
      </c>
      <c r="Q715" s="8">
        <f t="shared" si="68"/>
        <v>0.79600000000000004</v>
      </c>
      <c r="R715" s="12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8271</v>
      </c>
      <c r="Q716" s="8">
        <f t="shared" si="68"/>
        <v>14.993333333333334</v>
      </c>
      <c r="R716" s="12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8271</v>
      </c>
      <c r="Q717" s="8">
        <f t="shared" si="68"/>
        <v>5.0509090909090908</v>
      </c>
      <c r="R717" s="12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8271</v>
      </c>
      <c r="Q718" s="8">
        <f t="shared" si="68"/>
        <v>10.214285714285715</v>
      </c>
      <c r="R718" s="12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8271</v>
      </c>
      <c r="Q719" s="8">
        <f t="shared" si="68"/>
        <v>0.30499999999999999</v>
      </c>
      <c r="R719" s="12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8271</v>
      </c>
      <c r="Q720" s="8">
        <f t="shared" si="68"/>
        <v>0.75</v>
      </c>
      <c r="R720" s="12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8271</v>
      </c>
      <c r="Q721" s="8">
        <f t="shared" si="68"/>
        <v>1.2933333333333332</v>
      </c>
      <c r="R721" s="12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8272</v>
      </c>
      <c r="Q722" s="8">
        <f t="shared" si="68"/>
        <v>143.94736842105263</v>
      </c>
      <c r="R722" s="1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8272</v>
      </c>
      <c r="Q723" s="8">
        <f t="shared" si="68"/>
        <v>122.10975609756099</v>
      </c>
      <c r="R723" s="12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8272</v>
      </c>
      <c r="Q724" s="8">
        <f t="shared" si="68"/>
        <v>132.024</v>
      </c>
      <c r="R724" s="12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8272</v>
      </c>
      <c r="Q725" s="8">
        <f t="shared" si="68"/>
        <v>109.38000000000001</v>
      </c>
      <c r="R725" s="12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8272</v>
      </c>
      <c r="Q726" s="8">
        <f t="shared" si="68"/>
        <v>105.47157142857144</v>
      </c>
      <c r="R726" s="12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8272</v>
      </c>
      <c r="Q727" s="8">
        <f t="shared" si="68"/>
        <v>100.35000000000001</v>
      </c>
      <c r="R727" s="12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8272</v>
      </c>
      <c r="Q728" s="8">
        <f t="shared" si="68"/>
        <v>101.4</v>
      </c>
      <c r="R728" s="12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8272</v>
      </c>
      <c r="Q729" s="8">
        <f t="shared" si="68"/>
        <v>155.51428571428571</v>
      </c>
      <c r="R729" s="12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8272</v>
      </c>
      <c r="Q730" s="8">
        <f t="shared" si="68"/>
        <v>105.566</v>
      </c>
      <c r="R730" s="12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8272</v>
      </c>
      <c r="Q731" s="8">
        <f t="shared" si="68"/>
        <v>130.65</v>
      </c>
      <c r="R731" s="12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8272</v>
      </c>
      <c r="Q732" s="8">
        <f t="shared" si="68"/>
        <v>132.19</v>
      </c>
      <c r="R732" s="1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8272</v>
      </c>
      <c r="Q733" s="8">
        <f t="shared" si="68"/>
        <v>126</v>
      </c>
      <c r="R733" s="12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8272</v>
      </c>
      <c r="Q734" s="8">
        <f t="shared" si="68"/>
        <v>160</v>
      </c>
      <c r="R734" s="12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8272</v>
      </c>
      <c r="Q735" s="8">
        <f t="shared" si="68"/>
        <v>120.48</v>
      </c>
      <c r="R735" s="12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8272</v>
      </c>
      <c r="Q736" s="8">
        <f t="shared" si="68"/>
        <v>125.52941176470588</v>
      </c>
      <c r="R736" s="12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8272</v>
      </c>
      <c r="Q737" s="8">
        <f t="shared" si="68"/>
        <v>114.40638297872341</v>
      </c>
      <c r="R737" s="12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8272</v>
      </c>
      <c r="Q738" s="8">
        <f t="shared" si="68"/>
        <v>315.13888888888891</v>
      </c>
      <c r="R738" s="12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8272</v>
      </c>
      <c r="Q739" s="8">
        <f t="shared" si="68"/>
        <v>122.39999999999999</v>
      </c>
      <c r="R739" s="12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8272</v>
      </c>
      <c r="Q740" s="8">
        <f t="shared" si="68"/>
        <v>106.73333333333332</v>
      </c>
      <c r="R740" s="12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8272</v>
      </c>
      <c r="Q741" s="8">
        <f t="shared" si="68"/>
        <v>158.33333333333331</v>
      </c>
      <c r="R741" s="12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8272</v>
      </c>
      <c r="Q742" s="8">
        <f t="shared" si="68"/>
        <v>107.4</v>
      </c>
      <c r="R742" s="1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8272</v>
      </c>
      <c r="Q743" s="8">
        <f t="shared" si="68"/>
        <v>102.25999999999999</v>
      </c>
      <c r="R743" s="12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8272</v>
      </c>
      <c r="Q744" s="8">
        <f t="shared" si="68"/>
        <v>110.71428571428572</v>
      </c>
      <c r="R744" s="12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8272</v>
      </c>
      <c r="Q745" s="8">
        <f t="shared" si="68"/>
        <v>148</v>
      </c>
      <c r="R745" s="12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8272</v>
      </c>
      <c r="Q746" s="8">
        <f t="shared" si="68"/>
        <v>102.32000000000001</v>
      </c>
      <c r="R746" s="12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8272</v>
      </c>
      <c r="Q747" s="8">
        <f t="shared" si="68"/>
        <v>179.09909909909908</v>
      </c>
      <c r="R747" s="12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8272</v>
      </c>
      <c r="Q748" s="8">
        <f t="shared" si="68"/>
        <v>111.08135252761969</v>
      </c>
      <c r="R748" s="12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8272</v>
      </c>
      <c r="Q749" s="8">
        <f t="shared" si="68"/>
        <v>100.04285714285714</v>
      </c>
      <c r="R749" s="12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8272</v>
      </c>
      <c r="Q750" s="8">
        <f t="shared" si="68"/>
        <v>100.25</v>
      </c>
      <c r="R750" s="12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8272</v>
      </c>
      <c r="Q751" s="8">
        <f t="shared" si="68"/>
        <v>105.56</v>
      </c>
      <c r="R751" s="12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8272</v>
      </c>
      <c r="Q752" s="8">
        <f t="shared" si="68"/>
        <v>102.58775877587757</v>
      </c>
      <c r="R752" s="1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8272</v>
      </c>
      <c r="Q753" s="8">
        <f t="shared" si="68"/>
        <v>118.5</v>
      </c>
      <c r="R753" s="12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8272</v>
      </c>
      <c r="Q754" s="8">
        <f t="shared" si="68"/>
        <v>111.7</v>
      </c>
      <c r="R754" s="12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8272</v>
      </c>
      <c r="Q755" s="8">
        <f t="shared" si="68"/>
        <v>128</v>
      </c>
      <c r="R755" s="12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8272</v>
      </c>
      <c r="Q756" s="8">
        <f t="shared" si="68"/>
        <v>103.75000000000001</v>
      </c>
      <c r="R756" s="12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8272</v>
      </c>
      <c r="Q757" s="8">
        <f t="shared" si="68"/>
        <v>101.9076</v>
      </c>
      <c r="R757" s="12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8272</v>
      </c>
      <c r="Q758" s="8">
        <f t="shared" si="68"/>
        <v>117.71428571428571</v>
      </c>
      <c r="R758" s="12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8272</v>
      </c>
      <c r="Q759" s="8">
        <f t="shared" si="68"/>
        <v>238</v>
      </c>
      <c r="R759" s="12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8272</v>
      </c>
      <c r="Q760" s="8">
        <f t="shared" si="68"/>
        <v>102</v>
      </c>
      <c r="R760" s="12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8272</v>
      </c>
      <c r="Q761" s="8">
        <f t="shared" si="68"/>
        <v>101.92000000000002</v>
      </c>
      <c r="R761" s="12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8273</v>
      </c>
      <c r="Q762" s="8">
        <f t="shared" si="68"/>
        <v>0</v>
      </c>
      <c r="R762" s="12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8273</v>
      </c>
      <c r="Q763" s="8">
        <f t="shared" si="68"/>
        <v>4.7</v>
      </c>
      <c r="R763" s="12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8273</v>
      </c>
      <c r="Q764" s="8">
        <f t="shared" si="68"/>
        <v>0</v>
      </c>
      <c r="R764" s="12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8273</v>
      </c>
      <c r="Q765" s="8">
        <f t="shared" si="68"/>
        <v>0.11655011655011654</v>
      </c>
      <c r="R765" s="12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8273</v>
      </c>
      <c r="Q766" s="8">
        <f t="shared" si="68"/>
        <v>0</v>
      </c>
      <c r="R766" s="12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8273</v>
      </c>
      <c r="Q767" s="8">
        <f t="shared" si="68"/>
        <v>36.014285714285712</v>
      </c>
      <c r="R767" s="12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8273</v>
      </c>
      <c r="Q768" s="8">
        <f t="shared" si="68"/>
        <v>0</v>
      </c>
      <c r="R768" s="12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8273</v>
      </c>
      <c r="Q769" s="8">
        <f t="shared" si="68"/>
        <v>3.54</v>
      </c>
      <c r="R769" s="12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8273</v>
      </c>
      <c r="Q770" s="8">
        <f t="shared" si="68"/>
        <v>0</v>
      </c>
      <c r="R770" s="12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8">
        <f t="shared" ref="Q771:Q834" si="74">(E771/D771)*100</f>
        <v>41.4</v>
      </c>
      <c r="R771" s="12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8273</v>
      </c>
      <c r="Q772" s="8">
        <f t="shared" si="74"/>
        <v>0</v>
      </c>
      <c r="R772" s="12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8273</v>
      </c>
      <c r="Q773" s="8">
        <f t="shared" si="74"/>
        <v>2.6315789473684209E-2</v>
      </c>
      <c r="R773" s="12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8273</v>
      </c>
      <c r="Q774" s="8">
        <f t="shared" si="74"/>
        <v>3.3333333333333335</v>
      </c>
      <c r="R774" s="12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8273</v>
      </c>
      <c r="Q775" s="8">
        <f t="shared" si="74"/>
        <v>0.85129023676509719</v>
      </c>
      <c r="R775" s="12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8273</v>
      </c>
      <c r="Q776" s="8">
        <f t="shared" si="74"/>
        <v>70.199999999999989</v>
      </c>
      <c r="R776" s="12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8273</v>
      </c>
      <c r="Q777" s="8">
        <f t="shared" si="74"/>
        <v>1.7000000000000002</v>
      </c>
      <c r="R777" s="12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8273</v>
      </c>
      <c r="Q778" s="8">
        <f t="shared" si="74"/>
        <v>51.4</v>
      </c>
      <c r="R778" s="12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8273</v>
      </c>
      <c r="Q779" s="8">
        <f t="shared" si="74"/>
        <v>0.70000000000000007</v>
      </c>
      <c r="R779" s="12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8273</v>
      </c>
      <c r="Q780" s="8">
        <f t="shared" si="74"/>
        <v>0.4</v>
      </c>
      <c r="R780" s="12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8273</v>
      </c>
      <c r="Q781" s="8">
        <f t="shared" si="74"/>
        <v>2.666666666666667</v>
      </c>
      <c r="R781" s="12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8274</v>
      </c>
      <c r="Q782" s="8">
        <f t="shared" si="74"/>
        <v>104</v>
      </c>
      <c r="R782" s="1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8274</v>
      </c>
      <c r="Q783" s="8">
        <f t="shared" si="74"/>
        <v>133.15375</v>
      </c>
      <c r="R783" s="12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8274</v>
      </c>
      <c r="Q784" s="8">
        <f t="shared" si="74"/>
        <v>100</v>
      </c>
      <c r="R784" s="12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8274</v>
      </c>
      <c r="Q785" s="8">
        <f t="shared" si="74"/>
        <v>148.13333333333333</v>
      </c>
      <c r="R785" s="12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8274</v>
      </c>
      <c r="Q786" s="8">
        <f t="shared" si="74"/>
        <v>102.49999999999999</v>
      </c>
      <c r="R786" s="12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8274</v>
      </c>
      <c r="Q787" s="8">
        <f t="shared" si="74"/>
        <v>180.62799999999999</v>
      </c>
      <c r="R787" s="12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8274</v>
      </c>
      <c r="Q788" s="8">
        <f t="shared" si="74"/>
        <v>142.79999999999998</v>
      </c>
      <c r="R788" s="12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8274</v>
      </c>
      <c r="Q789" s="8">
        <f t="shared" si="74"/>
        <v>114.16666666666666</v>
      </c>
      <c r="R789" s="12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8274</v>
      </c>
      <c r="Q790" s="8">
        <f t="shared" si="74"/>
        <v>203.505</v>
      </c>
      <c r="R790" s="12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8274</v>
      </c>
      <c r="Q791" s="8">
        <f t="shared" si="74"/>
        <v>109.41176470588236</v>
      </c>
      <c r="R791" s="12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8274</v>
      </c>
      <c r="Q792" s="8">
        <f t="shared" si="74"/>
        <v>144.37459999999999</v>
      </c>
      <c r="R792" s="1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8274</v>
      </c>
      <c r="Q793" s="8">
        <f t="shared" si="74"/>
        <v>103.86666666666666</v>
      </c>
      <c r="R793" s="12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8274</v>
      </c>
      <c r="Q794" s="8">
        <f t="shared" si="74"/>
        <v>100.44440000000002</v>
      </c>
      <c r="R794" s="12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8274</v>
      </c>
      <c r="Q795" s="8">
        <f t="shared" si="74"/>
        <v>102.77927272727271</v>
      </c>
      <c r="R795" s="12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8274</v>
      </c>
      <c r="Q796" s="8">
        <f t="shared" si="74"/>
        <v>105.31250000000001</v>
      </c>
      <c r="R796" s="12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8274</v>
      </c>
      <c r="Q797" s="8">
        <f t="shared" si="74"/>
        <v>111.78571428571429</v>
      </c>
      <c r="R797" s="12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8274</v>
      </c>
      <c r="Q798" s="8">
        <f t="shared" si="74"/>
        <v>101.35000000000001</v>
      </c>
      <c r="R798" s="12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8274</v>
      </c>
      <c r="Q799" s="8">
        <f t="shared" si="74"/>
        <v>107.53333333333333</v>
      </c>
      <c r="R799" s="12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8274</v>
      </c>
      <c r="Q800" s="8">
        <f t="shared" si="74"/>
        <v>114.88571428571429</v>
      </c>
      <c r="R800" s="12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8274</v>
      </c>
      <c r="Q801" s="8">
        <f t="shared" si="74"/>
        <v>100.02</v>
      </c>
      <c r="R801" s="12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8274</v>
      </c>
      <c r="Q802" s="8">
        <f t="shared" si="74"/>
        <v>152.13333333333335</v>
      </c>
      <c r="R802" s="1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8274</v>
      </c>
      <c r="Q803" s="8">
        <f t="shared" si="74"/>
        <v>111.52149999999999</v>
      </c>
      <c r="R803" s="12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8274</v>
      </c>
      <c r="Q804" s="8">
        <f t="shared" si="74"/>
        <v>101.33333333333334</v>
      </c>
      <c r="R804" s="12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8274</v>
      </c>
      <c r="Q805" s="8">
        <f t="shared" si="74"/>
        <v>123.2608695652174</v>
      </c>
      <c r="R805" s="12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8274</v>
      </c>
      <c r="Q806" s="8">
        <f t="shared" si="74"/>
        <v>100</v>
      </c>
      <c r="R806" s="12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8274</v>
      </c>
      <c r="Q807" s="8">
        <f t="shared" si="74"/>
        <v>105</v>
      </c>
      <c r="R807" s="12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8274</v>
      </c>
      <c r="Q808" s="8">
        <f t="shared" si="74"/>
        <v>104.4375</v>
      </c>
      <c r="R808" s="12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8274</v>
      </c>
      <c r="Q809" s="8">
        <f t="shared" si="74"/>
        <v>105.125</v>
      </c>
      <c r="R809" s="12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8274</v>
      </c>
      <c r="Q810" s="8">
        <f t="shared" si="74"/>
        <v>100</v>
      </c>
      <c r="R810" s="12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8274</v>
      </c>
      <c r="Q811" s="8">
        <f t="shared" si="74"/>
        <v>103.77499999999999</v>
      </c>
      <c r="R811" s="12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8274</v>
      </c>
      <c r="Q812" s="8">
        <f t="shared" si="74"/>
        <v>105</v>
      </c>
      <c r="R812" s="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8274</v>
      </c>
      <c r="Q813" s="8">
        <f t="shared" si="74"/>
        <v>104</v>
      </c>
      <c r="R813" s="12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8274</v>
      </c>
      <c r="Q814" s="8">
        <f t="shared" si="74"/>
        <v>151.83333333333334</v>
      </c>
      <c r="R814" s="12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8274</v>
      </c>
      <c r="Q815" s="8">
        <f t="shared" si="74"/>
        <v>159.99600000000001</v>
      </c>
      <c r="R815" s="12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8274</v>
      </c>
      <c r="Q816" s="8">
        <f t="shared" si="74"/>
        <v>127.3</v>
      </c>
      <c r="R816" s="12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8274</v>
      </c>
      <c r="Q817" s="8">
        <f t="shared" si="74"/>
        <v>107</v>
      </c>
      <c r="R817" s="12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8274</v>
      </c>
      <c r="Q818" s="8">
        <f t="shared" si="74"/>
        <v>115.12214285714286</v>
      </c>
      <c r="R818" s="12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8274</v>
      </c>
      <c r="Q819" s="8">
        <f t="shared" si="74"/>
        <v>137.11066666666665</v>
      </c>
      <c r="R819" s="12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8274</v>
      </c>
      <c r="Q820" s="8">
        <f t="shared" si="74"/>
        <v>155.71428571428572</v>
      </c>
      <c r="R820" s="12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8274</v>
      </c>
      <c r="Q821" s="8">
        <f t="shared" si="74"/>
        <v>108.74999999999999</v>
      </c>
      <c r="R821" s="12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8274</v>
      </c>
      <c r="Q822" s="8">
        <f t="shared" si="74"/>
        <v>134.05000000000001</v>
      </c>
      <c r="R822" s="1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8274</v>
      </c>
      <c r="Q823" s="8">
        <f t="shared" si="74"/>
        <v>100</v>
      </c>
      <c r="R823" s="12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8274</v>
      </c>
      <c r="Q824" s="8">
        <f t="shared" si="74"/>
        <v>119.16666666666667</v>
      </c>
      <c r="R824" s="12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8274</v>
      </c>
      <c r="Q825" s="8">
        <f t="shared" si="74"/>
        <v>179.5</v>
      </c>
      <c r="R825" s="12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8274</v>
      </c>
      <c r="Q826" s="8">
        <f t="shared" si="74"/>
        <v>134.38124999999999</v>
      </c>
      <c r="R826" s="12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8274</v>
      </c>
      <c r="Q827" s="8">
        <f t="shared" si="74"/>
        <v>100.43200000000002</v>
      </c>
      <c r="R827" s="12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8274</v>
      </c>
      <c r="Q828" s="8">
        <f t="shared" si="74"/>
        <v>101.45454545454547</v>
      </c>
      <c r="R828" s="12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8274</v>
      </c>
      <c r="Q829" s="8">
        <f t="shared" si="74"/>
        <v>103.33333333333334</v>
      </c>
      <c r="R829" s="12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8274</v>
      </c>
      <c r="Q830" s="8">
        <f t="shared" si="74"/>
        <v>107</v>
      </c>
      <c r="R830" s="12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8274</v>
      </c>
      <c r="Q831" s="8">
        <f t="shared" si="74"/>
        <v>104</v>
      </c>
      <c r="R831" s="12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8274</v>
      </c>
      <c r="Q832" s="8">
        <f t="shared" si="74"/>
        <v>107.83333333333334</v>
      </c>
      <c r="R832" s="1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8274</v>
      </c>
      <c r="Q833" s="8">
        <f t="shared" si="74"/>
        <v>233.33333333333334</v>
      </c>
      <c r="R833" s="12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8274</v>
      </c>
      <c r="Q834" s="8">
        <f t="shared" si="74"/>
        <v>100.60706666666665</v>
      </c>
      <c r="R834" s="12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8">
        <f t="shared" ref="Q835:Q898" si="80">(E835/D835)*100</f>
        <v>101.66666666666666</v>
      </c>
      <c r="R835" s="12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8274</v>
      </c>
      <c r="Q836" s="8">
        <f t="shared" si="80"/>
        <v>131.0181818181818</v>
      </c>
      <c r="R836" s="12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8274</v>
      </c>
      <c r="Q837" s="8">
        <f t="shared" si="80"/>
        <v>117.25000000000001</v>
      </c>
      <c r="R837" s="12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8274</v>
      </c>
      <c r="Q838" s="8">
        <f t="shared" si="80"/>
        <v>100.93039999999999</v>
      </c>
      <c r="R838" s="12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8274</v>
      </c>
      <c r="Q839" s="8">
        <f t="shared" si="80"/>
        <v>121.8</v>
      </c>
      <c r="R839" s="12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8274</v>
      </c>
      <c r="Q840" s="8">
        <f t="shared" si="80"/>
        <v>145.4</v>
      </c>
      <c r="R840" s="12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8274</v>
      </c>
      <c r="Q841" s="8">
        <f t="shared" si="80"/>
        <v>116.61660000000001</v>
      </c>
      <c r="R841" s="12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8275</v>
      </c>
      <c r="Q842" s="8">
        <f t="shared" si="80"/>
        <v>120.4166</v>
      </c>
      <c r="R842" s="1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8275</v>
      </c>
      <c r="Q843" s="8">
        <f t="shared" si="80"/>
        <v>101.32000000000001</v>
      </c>
      <c r="R843" s="12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8275</v>
      </c>
      <c r="Q844" s="8">
        <f t="shared" si="80"/>
        <v>104.32</v>
      </c>
      <c r="R844" s="12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8275</v>
      </c>
      <c r="Q845" s="8">
        <f t="shared" si="80"/>
        <v>267.13333333333333</v>
      </c>
      <c r="R845" s="12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8275</v>
      </c>
      <c r="Q846" s="8">
        <f t="shared" si="80"/>
        <v>194.13333333333333</v>
      </c>
      <c r="R846" s="12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8275</v>
      </c>
      <c r="Q847" s="8">
        <f t="shared" si="80"/>
        <v>120.3802</v>
      </c>
      <c r="R847" s="12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8275</v>
      </c>
      <c r="Q848" s="8">
        <f t="shared" si="80"/>
        <v>122.00090909090908</v>
      </c>
      <c r="R848" s="12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8275</v>
      </c>
      <c r="Q849" s="8">
        <f t="shared" si="80"/>
        <v>100</v>
      </c>
      <c r="R849" s="12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8275</v>
      </c>
      <c r="Q850" s="8">
        <f t="shared" si="80"/>
        <v>100</v>
      </c>
      <c r="R850" s="12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8275</v>
      </c>
      <c r="Q851" s="8">
        <f t="shared" si="80"/>
        <v>119.9</v>
      </c>
      <c r="R851" s="12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8275</v>
      </c>
      <c r="Q852" s="8">
        <f t="shared" si="80"/>
        <v>155.17499999999998</v>
      </c>
      <c r="R852" s="1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8275</v>
      </c>
      <c r="Q853" s="8">
        <f t="shared" si="80"/>
        <v>130.44999999999999</v>
      </c>
      <c r="R853" s="12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8275</v>
      </c>
      <c r="Q854" s="8">
        <f t="shared" si="80"/>
        <v>104.97142857142859</v>
      </c>
      <c r="R854" s="12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8275</v>
      </c>
      <c r="Q855" s="8">
        <f t="shared" si="80"/>
        <v>100</v>
      </c>
      <c r="R855" s="12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8275</v>
      </c>
      <c r="Q856" s="8">
        <f t="shared" si="80"/>
        <v>118.2205035971223</v>
      </c>
      <c r="R856" s="12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8275</v>
      </c>
      <c r="Q857" s="8">
        <f t="shared" si="80"/>
        <v>103.44827586206897</v>
      </c>
      <c r="R857" s="12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8275</v>
      </c>
      <c r="Q858" s="8">
        <f t="shared" si="80"/>
        <v>218.00000000000003</v>
      </c>
      <c r="R858" s="12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8275</v>
      </c>
      <c r="Q859" s="8">
        <f t="shared" si="80"/>
        <v>100</v>
      </c>
      <c r="R859" s="12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8275</v>
      </c>
      <c r="Q860" s="8">
        <f t="shared" si="80"/>
        <v>144.00583333333333</v>
      </c>
      <c r="R860" s="12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8275</v>
      </c>
      <c r="Q861" s="8">
        <f t="shared" si="80"/>
        <v>104.67500000000001</v>
      </c>
      <c r="R861" s="12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8276</v>
      </c>
      <c r="Q862" s="8">
        <f t="shared" si="80"/>
        <v>18.142857142857142</v>
      </c>
      <c r="R862" s="1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8276</v>
      </c>
      <c r="Q863" s="8">
        <f t="shared" si="80"/>
        <v>2.2444444444444445</v>
      </c>
      <c r="R863" s="12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8276</v>
      </c>
      <c r="Q864" s="8">
        <f t="shared" si="80"/>
        <v>0.33999999999999997</v>
      </c>
      <c r="R864" s="12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8276</v>
      </c>
      <c r="Q865" s="8">
        <f t="shared" si="80"/>
        <v>4.5</v>
      </c>
      <c r="R865" s="12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8276</v>
      </c>
      <c r="Q866" s="8">
        <f t="shared" si="80"/>
        <v>41.53846153846154</v>
      </c>
      <c r="R866" s="12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8276</v>
      </c>
      <c r="Q867" s="8">
        <f t="shared" si="80"/>
        <v>2.0454545454545454</v>
      </c>
      <c r="R867" s="12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8276</v>
      </c>
      <c r="Q868" s="8">
        <f t="shared" si="80"/>
        <v>18.285714285714285</v>
      </c>
      <c r="R868" s="12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8276</v>
      </c>
      <c r="Q869" s="8">
        <f t="shared" si="80"/>
        <v>24.02</v>
      </c>
      <c r="R869" s="12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8276</v>
      </c>
      <c r="Q870" s="8">
        <f t="shared" si="80"/>
        <v>0.1111111111111111</v>
      </c>
      <c r="R870" s="12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8276</v>
      </c>
      <c r="Q871" s="8">
        <f t="shared" si="80"/>
        <v>11.818181818181818</v>
      </c>
      <c r="R871" s="12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8276</v>
      </c>
      <c r="Q872" s="8">
        <f t="shared" si="80"/>
        <v>0.31</v>
      </c>
      <c r="R872" s="1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8276</v>
      </c>
      <c r="Q873" s="8">
        <f t="shared" si="80"/>
        <v>5.416666666666667</v>
      </c>
      <c r="R873" s="12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8276</v>
      </c>
      <c r="Q874" s="8">
        <f t="shared" si="80"/>
        <v>0.8125</v>
      </c>
      <c r="R874" s="12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8276</v>
      </c>
      <c r="Q875" s="8">
        <f t="shared" si="80"/>
        <v>1.2857142857142856</v>
      </c>
      <c r="R875" s="12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8276</v>
      </c>
      <c r="Q876" s="8">
        <f t="shared" si="80"/>
        <v>24.333333333333336</v>
      </c>
      <c r="R876" s="12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8276</v>
      </c>
      <c r="Q877" s="8">
        <f t="shared" si="80"/>
        <v>0</v>
      </c>
      <c r="R877" s="12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8276</v>
      </c>
      <c r="Q878" s="8">
        <f t="shared" si="80"/>
        <v>40.799492385786799</v>
      </c>
      <c r="R878" s="12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8276</v>
      </c>
      <c r="Q879" s="8">
        <f t="shared" si="80"/>
        <v>67.55</v>
      </c>
      <c r="R879" s="12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8276</v>
      </c>
      <c r="Q880" s="8">
        <f t="shared" si="80"/>
        <v>1.3</v>
      </c>
      <c r="R880" s="12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8276</v>
      </c>
      <c r="Q881" s="8">
        <f t="shared" si="80"/>
        <v>30.666666666666664</v>
      </c>
      <c r="R881" s="12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8277</v>
      </c>
      <c r="Q882" s="8">
        <f t="shared" si="80"/>
        <v>2.9894179894179893</v>
      </c>
      <c r="R882" s="1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8277</v>
      </c>
      <c r="Q883" s="8">
        <f t="shared" si="80"/>
        <v>0.8</v>
      </c>
      <c r="R883" s="12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8277</v>
      </c>
      <c r="Q884" s="8">
        <f t="shared" si="80"/>
        <v>20.133333333333333</v>
      </c>
      <c r="R884" s="12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8277</v>
      </c>
      <c r="Q885" s="8">
        <f t="shared" si="80"/>
        <v>40.020000000000003</v>
      </c>
      <c r="R885" s="12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8277</v>
      </c>
      <c r="Q886" s="8">
        <f t="shared" si="80"/>
        <v>1</v>
      </c>
      <c r="R886" s="12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8277</v>
      </c>
      <c r="Q887" s="8">
        <f t="shared" si="80"/>
        <v>75</v>
      </c>
      <c r="R887" s="12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8277</v>
      </c>
      <c r="Q888" s="8">
        <f t="shared" si="80"/>
        <v>41</v>
      </c>
      <c r="R888" s="12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8277</v>
      </c>
      <c r="Q889" s="8">
        <f t="shared" si="80"/>
        <v>0</v>
      </c>
      <c r="R889" s="12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8277</v>
      </c>
      <c r="Q890" s="8">
        <f t="shared" si="80"/>
        <v>7.1999999999999993</v>
      </c>
      <c r="R890" s="12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8277</v>
      </c>
      <c r="Q891" s="8">
        <f t="shared" si="80"/>
        <v>9.4412800000000008</v>
      </c>
      <c r="R891" s="12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8277</v>
      </c>
      <c r="Q892" s="8">
        <f t="shared" si="80"/>
        <v>4.1666666666666661</v>
      </c>
      <c r="R892" s="1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8277</v>
      </c>
      <c r="Q893" s="8">
        <f t="shared" si="80"/>
        <v>3.25</v>
      </c>
      <c r="R893" s="12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8277</v>
      </c>
      <c r="Q894" s="8">
        <f t="shared" si="80"/>
        <v>40.75</v>
      </c>
      <c r="R894" s="12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8277</v>
      </c>
      <c r="Q895" s="8">
        <f t="shared" si="80"/>
        <v>10</v>
      </c>
      <c r="R895" s="12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8277</v>
      </c>
      <c r="Q896" s="8">
        <f t="shared" si="80"/>
        <v>39.17</v>
      </c>
      <c r="R896" s="12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8277</v>
      </c>
      <c r="Q897" s="8">
        <f t="shared" si="80"/>
        <v>2.4375</v>
      </c>
      <c r="R897" s="12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8277</v>
      </c>
      <c r="Q898" s="8">
        <f t="shared" si="80"/>
        <v>40</v>
      </c>
      <c r="R898" s="12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8">
        <f t="shared" ref="Q899:Q962" si="86">(E899/D899)*100</f>
        <v>0</v>
      </c>
      <c r="R899" s="12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8277</v>
      </c>
      <c r="Q900" s="8">
        <f t="shared" si="86"/>
        <v>2.8000000000000003</v>
      </c>
      <c r="R900" s="12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8277</v>
      </c>
      <c r="Q901" s="8">
        <f t="shared" si="86"/>
        <v>37.333333333333336</v>
      </c>
      <c r="R901" s="12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8276</v>
      </c>
      <c r="Q902" s="8">
        <f t="shared" si="86"/>
        <v>0.42</v>
      </c>
      <c r="R902" s="12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8276</v>
      </c>
      <c r="Q903" s="8">
        <f t="shared" si="86"/>
        <v>0</v>
      </c>
      <c r="R903" s="12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8276</v>
      </c>
      <c r="Q904" s="8">
        <f t="shared" si="86"/>
        <v>0.3</v>
      </c>
      <c r="R904" s="12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8276</v>
      </c>
      <c r="Q905" s="8">
        <f t="shared" si="86"/>
        <v>3.2</v>
      </c>
      <c r="R905" s="12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8276</v>
      </c>
      <c r="Q906" s="8">
        <f t="shared" si="86"/>
        <v>0.30199999999999999</v>
      </c>
      <c r="R906" s="12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8276</v>
      </c>
      <c r="Q907" s="8">
        <f t="shared" si="86"/>
        <v>3.0153846153846153</v>
      </c>
      <c r="R907" s="12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8276</v>
      </c>
      <c r="Q908" s="8">
        <f t="shared" si="86"/>
        <v>0</v>
      </c>
      <c r="R908" s="12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8276</v>
      </c>
      <c r="Q909" s="8">
        <f t="shared" si="86"/>
        <v>0</v>
      </c>
      <c r="R909" s="12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8276</v>
      </c>
      <c r="Q910" s="8">
        <f t="shared" si="86"/>
        <v>0</v>
      </c>
      <c r="R910" s="12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8276</v>
      </c>
      <c r="Q911" s="8">
        <f t="shared" si="86"/>
        <v>3.25</v>
      </c>
      <c r="R911" s="12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8276</v>
      </c>
      <c r="Q912" s="8">
        <f t="shared" si="86"/>
        <v>22.363636363636363</v>
      </c>
      <c r="R912" s="12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8276</v>
      </c>
      <c r="Q913" s="8">
        <f t="shared" si="86"/>
        <v>0</v>
      </c>
      <c r="R913" s="12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8276</v>
      </c>
      <c r="Q914" s="8">
        <f t="shared" si="86"/>
        <v>0.85714285714285721</v>
      </c>
      <c r="R914" s="12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8276</v>
      </c>
      <c r="Q915" s="8">
        <f t="shared" si="86"/>
        <v>6.6066666666666665</v>
      </c>
      <c r="R915" s="12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8276</v>
      </c>
      <c r="Q916" s="8">
        <f t="shared" si="86"/>
        <v>0</v>
      </c>
      <c r="R916" s="12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8276</v>
      </c>
      <c r="Q917" s="8">
        <f t="shared" si="86"/>
        <v>5.7692307692307692</v>
      </c>
      <c r="R917" s="12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8276</v>
      </c>
      <c r="Q918" s="8">
        <f t="shared" si="86"/>
        <v>0</v>
      </c>
      <c r="R918" s="12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8276</v>
      </c>
      <c r="Q919" s="8">
        <f t="shared" si="86"/>
        <v>0.6</v>
      </c>
      <c r="R919" s="12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8276</v>
      </c>
      <c r="Q920" s="8">
        <f t="shared" si="86"/>
        <v>5.0256410256410255</v>
      </c>
      <c r="R920" s="12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8276</v>
      </c>
      <c r="Q921" s="8">
        <f t="shared" si="86"/>
        <v>0.5</v>
      </c>
      <c r="R921" s="12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8276</v>
      </c>
      <c r="Q922" s="8">
        <f t="shared" si="86"/>
        <v>0</v>
      </c>
      <c r="R922" s="12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8276</v>
      </c>
      <c r="Q923" s="8">
        <f t="shared" si="86"/>
        <v>30.9</v>
      </c>
      <c r="R923" s="12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8276</v>
      </c>
      <c r="Q924" s="8">
        <f t="shared" si="86"/>
        <v>21.037037037037038</v>
      </c>
      <c r="R924" s="12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8276</v>
      </c>
      <c r="Q925" s="8">
        <f t="shared" si="86"/>
        <v>2.1999999999999997</v>
      </c>
      <c r="R925" s="12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8276</v>
      </c>
      <c r="Q926" s="8">
        <f t="shared" si="86"/>
        <v>10.9</v>
      </c>
      <c r="R926" s="12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8276</v>
      </c>
      <c r="Q927" s="8">
        <f t="shared" si="86"/>
        <v>2.666666666666667</v>
      </c>
      <c r="R927" s="12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8276</v>
      </c>
      <c r="Q928" s="8">
        <f t="shared" si="86"/>
        <v>0</v>
      </c>
      <c r="R928" s="12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8276</v>
      </c>
      <c r="Q929" s="8">
        <f t="shared" si="86"/>
        <v>0</v>
      </c>
      <c r="R929" s="12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8276</v>
      </c>
      <c r="Q930" s="8">
        <f t="shared" si="86"/>
        <v>10.86206896551724</v>
      </c>
      <c r="R930" s="12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8276</v>
      </c>
      <c r="Q931" s="8">
        <f t="shared" si="86"/>
        <v>0</v>
      </c>
      <c r="R931" s="12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8276</v>
      </c>
      <c r="Q932" s="8">
        <f t="shared" si="86"/>
        <v>38.333333333333336</v>
      </c>
      <c r="R932" s="12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8276</v>
      </c>
      <c r="Q933" s="8">
        <f t="shared" si="86"/>
        <v>6.5500000000000007</v>
      </c>
      <c r="R933" s="12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8276</v>
      </c>
      <c r="Q934" s="8">
        <f t="shared" si="86"/>
        <v>14.536842105263158</v>
      </c>
      <c r="R934" s="12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8276</v>
      </c>
      <c r="Q935" s="8">
        <f t="shared" si="86"/>
        <v>6</v>
      </c>
      <c r="R935" s="12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8276</v>
      </c>
      <c r="Q936" s="8">
        <f t="shared" si="86"/>
        <v>30.4</v>
      </c>
      <c r="R936" s="12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8276</v>
      </c>
      <c r="Q937" s="8">
        <f t="shared" si="86"/>
        <v>1.4285714285714286</v>
      </c>
      <c r="R937" s="12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8276</v>
      </c>
      <c r="Q938" s="8">
        <f t="shared" si="86"/>
        <v>0</v>
      </c>
      <c r="R938" s="12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8276</v>
      </c>
      <c r="Q939" s="8">
        <f t="shared" si="86"/>
        <v>1.1428571428571428</v>
      </c>
      <c r="R939" s="12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8276</v>
      </c>
      <c r="Q940" s="8">
        <f t="shared" si="86"/>
        <v>0.35714285714285715</v>
      </c>
      <c r="R940" s="12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8276</v>
      </c>
      <c r="Q941" s="8">
        <f t="shared" si="86"/>
        <v>1.4545454545454546</v>
      </c>
      <c r="R941" s="12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8271</v>
      </c>
      <c r="Q942" s="8">
        <f t="shared" si="86"/>
        <v>17.155555555555555</v>
      </c>
      <c r="R942" s="12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8271</v>
      </c>
      <c r="Q943" s="8">
        <f t="shared" si="86"/>
        <v>2.3220000000000001</v>
      </c>
      <c r="R943" s="12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8271</v>
      </c>
      <c r="Q944" s="8">
        <f t="shared" si="86"/>
        <v>8.9066666666666663</v>
      </c>
      <c r="R944" s="12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8271</v>
      </c>
      <c r="Q945" s="8">
        <f t="shared" si="86"/>
        <v>9.6333333333333346</v>
      </c>
      <c r="R945" s="12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8271</v>
      </c>
      <c r="Q946" s="8">
        <f t="shared" si="86"/>
        <v>13.325999999999999</v>
      </c>
      <c r="R946" s="12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8271</v>
      </c>
      <c r="Q947" s="8">
        <f t="shared" si="86"/>
        <v>2.484</v>
      </c>
      <c r="R947" s="12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8271</v>
      </c>
      <c r="Q948" s="8">
        <f t="shared" si="86"/>
        <v>1.9066666666666665</v>
      </c>
      <c r="R948" s="12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8271</v>
      </c>
      <c r="Q949" s="8">
        <f t="shared" si="86"/>
        <v>0</v>
      </c>
      <c r="R949" s="12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8271</v>
      </c>
      <c r="Q950" s="8">
        <f t="shared" si="86"/>
        <v>12</v>
      </c>
      <c r="R950" s="12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8271</v>
      </c>
      <c r="Q951" s="8">
        <f t="shared" si="86"/>
        <v>1.365</v>
      </c>
      <c r="R951" s="12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8271</v>
      </c>
      <c r="Q952" s="8">
        <f t="shared" si="86"/>
        <v>28.04</v>
      </c>
      <c r="R952" s="12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8271</v>
      </c>
      <c r="Q953" s="8">
        <f t="shared" si="86"/>
        <v>38.39</v>
      </c>
      <c r="R953" s="12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8271</v>
      </c>
      <c r="Q954" s="8">
        <f t="shared" si="86"/>
        <v>39.942857142857143</v>
      </c>
      <c r="R954" s="12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8271</v>
      </c>
      <c r="Q955" s="8">
        <f t="shared" si="86"/>
        <v>0.84</v>
      </c>
      <c r="R955" s="12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8271</v>
      </c>
      <c r="Q956" s="8">
        <f t="shared" si="86"/>
        <v>43.406666666666666</v>
      </c>
      <c r="R956" s="12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8271</v>
      </c>
      <c r="Q957" s="8">
        <f t="shared" si="86"/>
        <v>5.6613333333333333</v>
      </c>
      <c r="R957" s="12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8271</v>
      </c>
      <c r="Q958" s="8">
        <f t="shared" si="86"/>
        <v>1.722</v>
      </c>
      <c r="R958" s="12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8271</v>
      </c>
      <c r="Q959" s="8">
        <f t="shared" si="86"/>
        <v>1.9416666666666664</v>
      </c>
      <c r="R959" s="12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8271</v>
      </c>
      <c r="Q960" s="8">
        <f t="shared" si="86"/>
        <v>11.328275684711327</v>
      </c>
      <c r="R960" s="12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8271</v>
      </c>
      <c r="Q961" s="8">
        <f t="shared" si="86"/>
        <v>38.86</v>
      </c>
      <c r="R961" s="12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8271</v>
      </c>
      <c r="Q962" s="8">
        <f t="shared" si="86"/>
        <v>46.100628930817614</v>
      </c>
      <c r="R962" s="12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8">
        <f t="shared" ref="Q963:Q1026" si="92">(E963/D963)*100</f>
        <v>42.188421052631583</v>
      </c>
      <c r="R963" s="12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8271</v>
      </c>
      <c r="Q964" s="8">
        <f t="shared" si="92"/>
        <v>28.48</v>
      </c>
      <c r="R964" s="12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8271</v>
      </c>
      <c r="Q965" s="8">
        <f t="shared" si="92"/>
        <v>1.077142857142857</v>
      </c>
      <c r="R965" s="12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8271</v>
      </c>
      <c r="Q966" s="8">
        <f t="shared" si="92"/>
        <v>0.79909090909090907</v>
      </c>
      <c r="R966" s="12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8271</v>
      </c>
      <c r="Q967" s="8">
        <f t="shared" si="92"/>
        <v>1.1919999999999999</v>
      </c>
      <c r="R967" s="12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8271</v>
      </c>
      <c r="Q968" s="8">
        <f t="shared" si="92"/>
        <v>14.799999999999999</v>
      </c>
      <c r="R968" s="12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8271</v>
      </c>
      <c r="Q969" s="8">
        <f t="shared" si="92"/>
        <v>17.810000000000002</v>
      </c>
      <c r="R969" s="12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8271</v>
      </c>
      <c r="Q970" s="8">
        <f t="shared" si="92"/>
        <v>1.325</v>
      </c>
      <c r="R970" s="12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8271</v>
      </c>
      <c r="Q971" s="8">
        <f t="shared" si="92"/>
        <v>46.666666666666664</v>
      </c>
      <c r="R971" s="12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8271</v>
      </c>
      <c r="Q972" s="8">
        <f t="shared" si="92"/>
        <v>45.92</v>
      </c>
      <c r="R972" s="1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8271</v>
      </c>
      <c r="Q973" s="8">
        <f t="shared" si="92"/>
        <v>0.22599999999999998</v>
      </c>
      <c r="R973" s="12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8271</v>
      </c>
      <c r="Q974" s="8">
        <f t="shared" si="92"/>
        <v>34.625</v>
      </c>
      <c r="R974" s="12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8271</v>
      </c>
      <c r="Q975" s="8">
        <f t="shared" si="92"/>
        <v>2.0549999999999997</v>
      </c>
      <c r="R975" s="12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8271</v>
      </c>
      <c r="Q976" s="8">
        <f t="shared" si="92"/>
        <v>0.55999999999999994</v>
      </c>
      <c r="R976" s="12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8271</v>
      </c>
      <c r="Q977" s="8">
        <f t="shared" si="92"/>
        <v>2.6069999999999998</v>
      </c>
      <c r="R977" s="12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8271</v>
      </c>
      <c r="Q978" s="8">
        <f t="shared" si="92"/>
        <v>1.9259999999999999</v>
      </c>
      <c r="R978" s="12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8271</v>
      </c>
      <c r="Q979" s="8">
        <f t="shared" si="92"/>
        <v>33.666666666666664</v>
      </c>
      <c r="R979" s="12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8271</v>
      </c>
      <c r="Q980" s="8">
        <f t="shared" si="92"/>
        <v>56.263267182990241</v>
      </c>
      <c r="R980" s="12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8271</v>
      </c>
      <c r="Q981" s="8">
        <f t="shared" si="92"/>
        <v>82.817599999999999</v>
      </c>
      <c r="R981" s="12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8271</v>
      </c>
      <c r="Q982" s="8">
        <f t="shared" si="92"/>
        <v>14.860000000000001</v>
      </c>
      <c r="R982" s="1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8271</v>
      </c>
      <c r="Q983" s="8">
        <f t="shared" si="92"/>
        <v>1.2375123751237513E-2</v>
      </c>
      <c r="R983" s="12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8271</v>
      </c>
      <c r="Q984" s="8">
        <f t="shared" si="92"/>
        <v>1.7142857142857144E-2</v>
      </c>
      <c r="R984" s="12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8271</v>
      </c>
      <c r="Q985" s="8">
        <f t="shared" si="92"/>
        <v>29.506136117214709</v>
      </c>
      <c r="R985" s="12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8271</v>
      </c>
      <c r="Q986" s="8">
        <f t="shared" si="92"/>
        <v>1.06</v>
      </c>
      <c r="R986" s="12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8271</v>
      </c>
      <c r="Q987" s="8">
        <f t="shared" si="92"/>
        <v>6.293333333333333</v>
      </c>
      <c r="R987" s="12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8271</v>
      </c>
      <c r="Q988" s="8">
        <f t="shared" si="92"/>
        <v>12.75</v>
      </c>
      <c r="R988" s="12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8271</v>
      </c>
      <c r="Q989" s="8">
        <f t="shared" si="92"/>
        <v>13.22</v>
      </c>
      <c r="R989" s="12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8271</v>
      </c>
      <c r="Q990" s="8">
        <f t="shared" si="92"/>
        <v>0</v>
      </c>
      <c r="R990" s="12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8271</v>
      </c>
      <c r="Q991" s="8">
        <f t="shared" si="92"/>
        <v>16.77</v>
      </c>
      <c r="R991" s="12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8271</v>
      </c>
      <c r="Q992" s="8">
        <f t="shared" si="92"/>
        <v>0.104</v>
      </c>
      <c r="R992" s="1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8271</v>
      </c>
      <c r="Q993" s="8">
        <f t="shared" si="92"/>
        <v>4.24</v>
      </c>
      <c r="R993" s="12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8271</v>
      </c>
      <c r="Q994" s="8">
        <f t="shared" si="92"/>
        <v>0.46699999999999997</v>
      </c>
      <c r="R994" s="12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8271</v>
      </c>
      <c r="Q995" s="8">
        <f t="shared" si="92"/>
        <v>25.087142857142858</v>
      </c>
      <c r="R995" s="12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8271</v>
      </c>
      <c r="Q996" s="8">
        <f t="shared" si="92"/>
        <v>2.3345000000000002</v>
      </c>
      <c r="R996" s="12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8271</v>
      </c>
      <c r="Q997" s="8">
        <f t="shared" si="92"/>
        <v>7.26</v>
      </c>
      <c r="R997" s="12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8271</v>
      </c>
      <c r="Q998" s="8">
        <f t="shared" si="92"/>
        <v>1.625</v>
      </c>
      <c r="R998" s="12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8271</v>
      </c>
      <c r="Q999" s="8">
        <f t="shared" si="92"/>
        <v>1.3</v>
      </c>
      <c r="R999" s="12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8">
        <f t="shared" si="92"/>
        <v>58.558333333333337</v>
      </c>
      <c r="R1000" s="12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8">
        <f t="shared" si="92"/>
        <v>7.7886666666666677</v>
      </c>
      <c r="R1001" s="12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8">
        <f t="shared" si="92"/>
        <v>2.2157147647256061</v>
      </c>
      <c r="R1002" s="1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8">
        <f t="shared" si="92"/>
        <v>104</v>
      </c>
      <c r="R1003" s="12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8">
        <f t="shared" si="92"/>
        <v>29.6029602960296</v>
      </c>
      <c r="R1004" s="12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8">
        <f t="shared" si="92"/>
        <v>16.055</v>
      </c>
      <c r="R1005" s="12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8">
        <f t="shared" si="92"/>
        <v>82.207999999999998</v>
      </c>
      <c r="R1006" s="12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8">
        <f t="shared" si="92"/>
        <v>75.051000000000002</v>
      </c>
      <c r="R1007" s="12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8">
        <f t="shared" si="92"/>
        <v>5.8500000000000005</v>
      </c>
      <c r="R1008" s="12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8">
        <f t="shared" si="92"/>
        <v>44.32</v>
      </c>
      <c r="R1009" s="12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8">
        <f t="shared" si="92"/>
        <v>0.26737967914438499</v>
      </c>
      <c r="R1010" s="12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8">
        <f t="shared" si="92"/>
        <v>13.13</v>
      </c>
      <c r="R1011" s="12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8">
        <f t="shared" si="92"/>
        <v>0.19088937093275488</v>
      </c>
      <c r="R1012" s="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8">
        <f t="shared" si="92"/>
        <v>0.375</v>
      </c>
      <c r="R1013" s="12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8">
        <f t="shared" si="92"/>
        <v>21535.021000000001</v>
      </c>
      <c r="R1014" s="12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8">
        <f t="shared" si="92"/>
        <v>34.527999999999999</v>
      </c>
      <c r="R1015" s="12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8">
        <f t="shared" si="92"/>
        <v>30.599999999999998</v>
      </c>
      <c r="R1016" s="12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8">
        <f t="shared" si="92"/>
        <v>2.666666666666667</v>
      </c>
      <c r="R1017" s="12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8">
        <f t="shared" si="92"/>
        <v>2.8420000000000001</v>
      </c>
      <c r="R1018" s="12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8">
        <f t="shared" si="92"/>
        <v>22.878799999999998</v>
      </c>
      <c r="R1019" s="12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8">
        <f t="shared" si="92"/>
        <v>3.105</v>
      </c>
      <c r="R1020" s="12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8">
        <f t="shared" si="92"/>
        <v>47.333333333333336</v>
      </c>
      <c r="R1021" s="12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8">
        <f t="shared" si="92"/>
        <v>205.54838709677421</v>
      </c>
      <c r="R1022" s="1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8">
        <f t="shared" si="92"/>
        <v>351.80366666666669</v>
      </c>
      <c r="R1023" s="12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8">
        <f t="shared" si="92"/>
        <v>114.9</v>
      </c>
      <c r="R1024" s="12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8">
        <f t="shared" si="92"/>
        <v>237.15</v>
      </c>
      <c r="R1025" s="12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8">
        <f t="shared" si="92"/>
        <v>118.63774999999998</v>
      </c>
      <c r="R1026" s="12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8">
        <f t="shared" ref="Q1027:Q1090" si="98">(E1027/D1027)*100</f>
        <v>109.92831428571431</v>
      </c>
      <c r="R1027" s="12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8">
        <f t="shared" si="98"/>
        <v>100.00828571428571</v>
      </c>
      <c r="R1028" s="12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8">
        <f t="shared" si="98"/>
        <v>103.09292094387415</v>
      </c>
      <c r="R1029" s="12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8">
        <f t="shared" si="98"/>
        <v>117.27000000000001</v>
      </c>
      <c r="R1030" s="12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8">
        <f t="shared" si="98"/>
        <v>111.75999999999999</v>
      </c>
      <c r="R1031" s="12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8">
        <f t="shared" si="98"/>
        <v>342.09999999999997</v>
      </c>
      <c r="R1032" s="1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8">
        <f t="shared" si="98"/>
        <v>107.4</v>
      </c>
      <c r="R1033" s="12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8">
        <f t="shared" si="98"/>
        <v>108.49703703703703</v>
      </c>
      <c r="R1034" s="12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8">
        <f t="shared" si="98"/>
        <v>102.86144578313252</v>
      </c>
      <c r="R1035" s="12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8">
        <f t="shared" si="98"/>
        <v>130.0018</v>
      </c>
      <c r="R1036" s="12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8">
        <f t="shared" si="98"/>
        <v>107.65217391304347</v>
      </c>
      <c r="R1037" s="12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8">
        <f t="shared" si="98"/>
        <v>112.36044444444444</v>
      </c>
      <c r="R1038" s="12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8">
        <f t="shared" si="98"/>
        <v>102.1</v>
      </c>
      <c r="R1039" s="12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8">
        <f t="shared" si="98"/>
        <v>145.33333333333334</v>
      </c>
      <c r="R1040" s="12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8">
        <f t="shared" si="98"/>
        <v>128.19999999999999</v>
      </c>
      <c r="R1041" s="12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8">
        <f t="shared" si="98"/>
        <v>0.29411764705882354</v>
      </c>
      <c r="R1042" s="1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8">
        <f t="shared" si="98"/>
        <v>0</v>
      </c>
      <c r="R1043" s="12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8">
        <f t="shared" si="98"/>
        <v>1.5384615384615385</v>
      </c>
      <c r="R1044" s="12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8">
        <f t="shared" si="98"/>
        <v>8.5370000000000008</v>
      </c>
      <c r="R1045" s="12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8">
        <f t="shared" si="98"/>
        <v>8.5714285714285715E-2</v>
      </c>
      <c r="R1046" s="12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8">
        <f t="shared" si="98"/>
        <v>2.6599999999999997</v>
      </c>
      <c r="R1047" s="12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8">
        <f t="shared" si="98"/>
        <v>0</v>
      </c>
      <c r="R1048" s="12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8">
        <f t="shared" si="98"/>
        <v>0.05</v>
      </c>
      <c r="R1049" s="12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8">
        <f t="shared" si="98"/>
        <v>1.4133333333333333</v>
      </c>
      <c r="R1050" s="12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8">
        <f t="shared" si="98"/>
        <v>0</v>
      </c>
      <c r="R1051" s="12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8279</v>
      </c>
      <c r="Q1052" s="8">
        <f t="shared" si="98"/>
        <v>0</v>
      </c>
      <c r="R1052" s="12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8">
        <f t="shared" si="98"/>
        <v>0</v>
      </c>
      <c r="R1053" s="12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8">
        <f t="shared" si="98"/>
        <v>0</v>
      </c>
      <c r="R1054" s="12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8">
        <f t="shared" si="98"/>
        <v>1</v>
      </c>
      <c r="R1055" s="12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8">
        <f t="shared" si="98"/>
        <v>0</v>
      </c>
      <c r="R1056" s="12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8">
        <f t="shared" si="98"/>
        <v>0</v>
      </c>
      <c r="R1057" s="12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8">
        <f t="shared" si="98"/>
        <v>0</v>
      </c>
      <c r="R1058" s="12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8">
        <f t="shared" si="98"/>
        <v>0</v>
      </c>
      <c r="R1059" s="12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8">
        <f t="shared" si="98"/>
        <v>0</v>
      </c>
      <c r="R1060" s="12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8279</v>
      </c>
      <c r="Q1061" s="8">
        <f t="shared" si="98"/>
        <v>0</v>
      </c>
      <c r="R1061" s="12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8">
        <f t="shared" si="98"/>
        <v>1</v>
      </c>
      <c r="R1062" s="1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8">
        <f t="shared" si="98"/>
        <v>0</v>
      </c>
      <c r="R1063" s="12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8">
        <f t="shared" si="98"/>
        <v>95.477386934673376</v>
      </c>
      <c r="R1064" s="12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8">
        <f t="shared" si="98"/>
        <v>0</v>
      </c>
      <c r="R1065" s="12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8">
        <f t="shared" si="98"/>
        <v>8.974444444444444</v>
      </c>
      <c r="R1066" s="12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8">
        <f t="shared" si="98"/>
        <v>2.7</v>
      </c>
      <c r="R1067" s="12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8">
        <f t="shared" si="98"/>
        <v>3.3673333333333333</v>
      </c>
      <c r="R1068" s="12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8">
        <f t="shared" si="98"/>
        <v>26</v>
      </c>
      <c r="R1069" s="12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8">
        <f t="shared" si="98"/>
        <v>0.15</v>
      </c>
      <c r="R1070" s="12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8">
        <f t="shared" si="98"/>
        <v>38.636363636363633</v>
      </c>
      <c r="R1071" s="12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8">
        <f t="shared" si="98"/>
        <v>0.70000000000000007</v>
      </c>
      <c r="R1072" s="1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8">
        <f t="shared" si="98"/>
        <v>0</v>
      </c>
      <c r="R1073" s="12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8">
        <f t="shared" si="98"/>
        <v>6.8000000000000005E-2</v>
      </c>
      <c r="R1074" s="12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8">
        <f t="shared" si="98"/>
        <v>1.3333333333333335</v>
      </c>
      <c r="R1075" s="12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8">
        <f t="shared" si="98"/>
        <v>6.3092592592592585</v>
      </c>
      <c r="R1076" s="12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8">
        <f t="shared" si="98"/>
        <v>4.5</v>
      </c>
      <c r="R1077" s="12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8">
        <f t="shared" si="98"/>
        <v>62.765333333333331</v>
      </c>
      <c r="R1078" s="12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8">
        <f t="shared" si="98"/>
        <v>29.376000000000001</v>
      </c>
      <c r="R1079" s="12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8">
        <f t="shared" si="98"/>
        <v>7.5</v>
      </c>
      <c r="R1080" s="12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8">
        <f t="shared" si="98"/>
        <v>2.6076923076923078</v>
      </c>
      <c r="R1081" s="12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8">
        <f t="shared" si="98"/>
        <v>9.1050000000000004</v>
      </c>
      <c r="R1082" s="1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8">
        <f t="shared" si="98"/>
        <v>1.7647058823529412E-2</v>
      </c>
      <c r="R1083" s="12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8">
        <f t="shared" si="98"/>
        <v>0.55999999999999994</v>
      </c>
      <c r="R1084" s="12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8">
        <f t="shared" si="98"/>
        <v>0.82000000000000006</v>
      </c>
      <c r="R1085" s="12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8">
        <f t="shared" si="98"/>
        <v>0</v>
      </c>
      <c r="R1086" s="12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8">
        <f t="shared" si="98"/>
        <v>3.42</v>
      </c>
      <c r="R1087" s="12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8">
        <f t="shared" si="98"/>
        <v>8.3333333333333343E-2</v>
      </c>
      <c r="R1088" s="12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8">
        <f t="shared" si="98"/>
        <v>0</v>
      </c>
      <c r="R1089" s="12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8">
        <f t="shared" si="98"/>
        <v>14.182977777777777</v>
      </c>
      <c r="R1090" s="12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8">
        <f t="shared" ref="Q1091:Q1154" si="104">(E1091/D1091)*100</f>
        <v>7.8266666666666662</v>
      </c>
      <c r="R1091" s="12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8">
        <f t="shared" si="104"/>
        <v>3.8464497269020695E-2</v>
      </c>
      <c r="R1092" s="1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8">
        <f t="shared" si="104"/>
        <v>12.5</v>
      </c>
      <c r="R1093" s="12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8">
        <f t="shared" si="104"/>
        <v>1.05</v>
      </c>
      <c r="R1094" s="12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8">
        <f t="shared" si="104"/>
        <v>14.083333333333334</v>
      </c>
      <c r="R1095" s="12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8">
        <f t="shared" si="104"/>
        <v>18.300055555555556</v>
      </c>
      <c r="R1096" s="12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8">
        <f t="shared" si="104"/>
        <v>5.0347999999999997</v>
      </c>
      <c r="R1097" s="12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8">
        <f t="shared" si="104"/>
        <v>17.933333333333334</v>
      </c>
      <c r="R1098" s="12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8">
        <f t="shared" si="104"/>
        <v>4.7E-2</v>
      </c>
      <c r="R1099" s="12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8">
        <f t="shared" si="104"/>
        <v>7.2120000000000006</v>
      </c>
      <c r="R1100" s="12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8">
        <f t="shared" si="104"/>
        <v>0.5</v>
      </c>
      <c r="R1101" s="12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8">
        <f t="shared" si="104"/>
        <v>2.5</v>
      </c>
      <c r="R1102" s="1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8">
        <f t="shared" si="104"/>
        <v>4.1000000000000002E-2</v>
      </c>
      <c r="R1103" s="12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8">
        <f t="shared" si="104"/>
        <v>5.3125</v>
      </c>
      <c r="R1104" s="12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8">
        <f t="shared" si="104"/>
        <v>1.6199999999999999</v>
      </c>
      <c r="R1105" s="12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8">
        <f t="shared" si="104"/>
        <v>4.9516666666666671</v>
      </c>
      <c r="R1106" s="12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8">
        <f t="shared" si="104"/>
        <v>0.159</v>
      </c>
      <c r="R1107" s="12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8">
        <f t="shared" si="104"/>
        <v>41.25</v>
      </c>
      <c r="R1108" s="12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8">
        <f t="shared" si="104"/>
        <v>0</v>
      </c>
      <c r="R1109" s="12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8">
        <f t="shared" si="104"/>
        <v>2.93</v>
      </c>
      <c r="R1110" s="12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8">
        <f t="shared" si="104"/>
        <v>0.44999999999999996</v>
      </c>
      <c r="R1111" s="12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8">
        <f t="shared" si="104"/>
        <v>0.51</v>
      </c>
      <c r="R1112" s="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8">
        <f t="shared" si="104"/>
        <v>0.04</v>
      </c>
      <c r="R1113" s="12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8">
        <f t="shared" si="104"/>
        <v>35.537409090909087</v>
      </c>
      <c r="R1114" s="12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8">
        <f t="shared" si="104"/>
        <v>0.5</v>
      </c>
      <c r="R1115" s="12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8">
        <f t="shared" si="104"/>
        <v>0.16666666666666669</v>
      </c>
      <c r="R1116" s="12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8">
        <f t="shared" si="104"/>
        <v>0.13250000000000001</v>
      </c>
      <c r="R1117" s="12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8">
        <f t="shared" si="104"/>
        <v>3.5704000000000007E-2</v>
      </c>
      <c r="R1118" s="12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8">
        <f t="shared" si="104"/>
        <v>8.3000000000000007</v>
      </c>
      <c r="R1119" s="12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8">
        <f t="shared" si="104"/>
        <v>2.4222222222222221</v>
      </c>
      <c r="R1120" s="12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8">
        <f t="shared" si="104"/>
        <v>0.23809523809523811</v>
      </c>
      <c r="R1121" s="12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8">
        <f t="shared" si="104"/>
        <v>0</v>
      </c>
      <c r="R1122" s="12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8">
        <f t="shared" si="104"/>
        <v>1.1599999999999999E-2</v>
      </c>
      <c r="R1123" s="12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8">
        <f t="shared" si="104"/>
        <v>0</v>
      </c>
      <c r="R1124" s="12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8">
        <f t="shared" si="104"/>
        <v>0.22</v>
      </c>
      <c r="R1125" s="12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8">
        <f t="shared" si="104"/>
        <v>0.47222222222222221</v>
      </c>
      <c r="R1126" s="12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8">
        <f t="shared" si="104"/>
        <v>0</v>
      </c>
      <c r="R1127" s="12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8">
        <f t="shared" si="104"/>
        <v>0.5</v>
      </c>
      <c r="R1128" s="12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8">
        <f t="shared" si="104"/>
        <v>1.6714285714285713</v>
      </c>
      <c r="R1129" s="12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8">
        <f t="shared" si="104"/>
        <v>0.1</v>
      </c>
      <c r="R1130" s="12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8">
        <f t="shared" si="104"/>
        <v>0.105</v>
      </c>
      <c r="R1131" s="12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8">
        <f t="shared" si="104"/>
        <v>0.22</v>
      </c>
      <c r="R1132" s="1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8">
        <f t="shared" si="104"/>
        <v>0</v>
      </c>
      <c r="R1133" s="12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8">
        <f t="shared" si="104"/>
        <v>14.38</v>
      </c>
      <c r="R1134" s="12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8">
        <f t="shared" si="104"/>
        <v>0.66666666666666674</v>
      </c>
      <c r="R1135" s="12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8">
        <f t="shared" si="104"/>
        <v>4.0000000000000001E-3</v>
      </c>
      <c r="R1136" s="12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8">
        <f t="shared" si="104"/>
        <v>5</v>
      </c>
      <c r="R1137" s="12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8">
        <f t="shared" si="104"/>
        <v>6.4439140811455857</v>
      </c>
      <c r="R1138" s="12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8">
        <f t="shared" si="104"/>
        <v>39.5</v>
      </c>
      <c r="R1139" s="12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8">
        <f t="shared" si="104"/>
        <v>0.35714285714285715</v>
      </c>
      <c r="R1140" s="12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8">
        <f t="shared" si="104"/>
        <v>6.25E-2</v>
      </c>
      <c r="R1141" s="12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8">
        <f t="shared" si="104"/>
        <v>0</v>
      </c>
      <c r="R1142" s="12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8">
        <f t="shared" si="104"/>
        <v>0</v>
      </c>
      <c r="R1143" s="12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8">
        <f t="shared" si="104"/>
        <v>0</v>
      </c>
      <c r="R1144" s="12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8">
        <f t="shared" si="104"/>
        <v>0.41333333333333333</v>
      </c>
      <c r="R1145" s="12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8">
        <f t="shared" si="104"/>
        <v>0</v>
      </c>
      <c r="R1146" s="12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8">
        <f t="shared" si="104"/>
        <v>0.125</v>
      </c>
      <c r="R1147" s="12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8">
        <f t="shared" si="104"/>
        <v>8.8333333333333339</v>
      </c>
      <c r="R1148" s="12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8">
        <f t="shared" si="104"/>
        <v>0</v>
      </c>
      <c r="R1149" s="12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8">
        <f t="shared" si="104"/>
        <v>0.48666666666666669</v>
      </c>
      <c r="R1150" s="12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8">
        <f t="shared" si="104"/>
        <v>0.15</v>
      </c>
      <c r="R1151" s="12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8">
        <f t="shared" si="104"/>
        <v>10.08</v>
      </c>
      <c r="R1152" s="1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8">
        <f t="shared" si="104"/>
        <v>0</v>
      </c>
      <c r="R1153" s="12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8">
        <f t="shared" si="104"/>
        <v>5.6937500000000005</v>
      </c>
      <c r="R1154" s="12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8">
        <f t="shared" ref="Q1155:Q1218" si="110">(E1155/D1155)*100</f>
        <v>0.625</v>
      </c>
      <c r="R1155" s="12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8">
        <f t="shared" si="110"/>
        <v>6.5</v>
      </c>
      <c r="R1156" s="12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8">
        <f t="shared" si="110"/>
        <v>0.752</v>
      </c>
      <c r="R1157" s="12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8">
        <f t="shared" si="110"/>
        <v>0</v>
      </c>
      <c r="R1158" s="12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8">
        <f t="shared" si="110"/>
        <v>1.51</v>
      </c>
      <c r="R1159" s="12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8">
        <f t="shared" si="110"/>
        <v>0.46666666666666673</v>
      </c>
      <c r="R1160" s="12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8">
        <f t="shared" si="110"/>
        <v>0</v>
      </c>
      <c r="R1161" s="12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8">
        <f t="shared" si="110"/>
        <v>3.85</v>
      </c>
      <c r="R1162" s="1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8">
        <f t="shared" si="110"/>
        <v>0</v>
      </c>
      <c r="R1163" s="12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8">
        <f t="shared" si="110"/>
        <v>5.8333333333333341E-2</v>
      </c>
      <c r="R1164" s="12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8">
        <f t="shared" si="110"/>
        <v>0</v>
      </c>
      <c r="R1165" s="12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8">
        <f t="shared" si="110"/>
        <v>0</v>
      </c>
      <c r="R1166" s="12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8">
        <f t="shared" si="110"/>
        <v>20.705000000000002</v>
      </c>
      <c r="R1167" s="12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8">
        <f t="shared" si="110"/>
        <v>19.139999999999997</v>
      </c>
      <c r="R1168" s="12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8">
        <f t="shared" si="110"/>
        <v>1.6316666666666666</v>
      </c>
      <c r="R1169" s="12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8">
        <f t="shared" si="110"/>
        <v>5.6666666666666661</v>
      </c>
      <c r="R1170" s="12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8">
        <f t="shared" si="110"/>
        <v>0.16999999999999998</v>
      </c>
      <c r="R1171" s="12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8">
        <f t="shared" si="110"/>
        <v>0.4</v>
      </c>
      <c r="R1172" s="1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8">
        <f t="shared" si="110"/>
        <v>0.1</v>
      </c>
      <c r="R1173" s="12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8">
        <f t="shared" si="110"/>
        <v>0</v>
      </c>
      <c r="R1174" s="12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8">
        <f t="shared" si="110"/>
        <v>2.4E-2</v>
      </c>
      <c r="R1175" s="12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8">
        <f t="shared" si="110"/>
        <v>5.9066666666666672</v>
      </c>
      <c r="R1176" s="12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8">
        <f t="shared" si="110"/>
        <v>2.9250000000000003</v>
      </c>
      <c r="R1177" s="12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8">
        <f t="shared" si="110"/>
        <v>5.7142857142857143E-3</v>
      </c>
      <c r="R1178" s="12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8">
        <f t="shared" si="110"/>
        <v>0</v>
      </c>
      <c r="R1179" s="12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8">
        <f t="shared" si="110"/>
        <v>6.6666666666666671E-3</v>
      </c>
      <c r="R1180" s="12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8">
        <f t="shared" si="110"/>
        <v>5.3333333333333339</v>
      </c>
      <c r="R1181" s="12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8">
        <f t="shared" si="110"/>
        <v>11.75</v>
      </c>
      <c r="R1182" s="1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8">
        <f t="shared" si="110"/>
        <v>8.0000000000000002E-3</v>
      </c>
      <c r="R1183" s="12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8">
        <f t="shared" si="110"/>
        <v>4.2</v>
      </c>
      <c r="R1184" s="12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8">
        <f t="shared" si="110"/>
        <v>4</v>
      </c>
      <c r="R1185" s="12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8">
        <f t="shared" si="110"/>
        <v>104.93636363636362</v>
      </c>
      <c r="R1186" s="12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8">
        <f t="shared" si="110"/>
        <v>105.44</v>
      </c>
      <c r="R1187" s="12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8">
        <f t="shared" si="110"/>
        <v>106.73333333333332</v>
      </c>
      <c r="R1188" s="12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8">
        <f t="shared" si="110"/>
        <v>104.12571428571428</v>
      </c>
      <c r="R1189" s="12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8">
        <f t="shared" si="110"/>
        <v>160.54999999999998</v>
      </c>
      <c r="R1190" s="12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8">
        <f t="shared" si="110"/>
        <v>107.77777777777777</v>
      </c>
      <c r="R1191" s="12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8">
        <f t="shared" si="110"/>
        <v>135</v>
      </c>
      <c r="R1192" s="1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8">
        <f t="shared" si="110"/>
        <v>109.07407407407408</v>
      </c>
      <c r="R1193" s="12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8">
        <f t="shared" si="110"/>
        <v>290</v>
      </c>
      <c r="R1194" s="12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8">
        <f t="shared" si="110"/>
        <v>103.95714285714286</v>
      </c>
      <c r="R1195" s="12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8">
        <f t="shared" si="110"/>
        <v>322.24</v>
      </c>
      <c r="R1196" s="12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8">
        <f t="shared" si="110"/>
        <v>135</v>
      </c>
      <c r="R1197" s="12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8">
        <f t="shared" si="110"/>
        <v>269.91034482758624</v>
      </c>
      <c r="R1198" s="12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8">
        <f t="shared" si="110"/>
        <v>253.29333333333332</v>
      </c>
      <c r="R1199" s="12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8">
        <f t="shared" si="110"/>
        <v>260.59999999999997</v>
      </c>
      <c r="R1200" s="12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8">
        <f t="shared" si="110"/>
        <v>101.31677953348381</v>
      </c>
      <c r="R1201" s="12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8">
        <f t="shared" si="110"/>
        <v>125.60416666666667</v>
      </c>
      <c r="R1202" s="1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8">
        <f t="shared" si="110"/>
        <v>102.43783333333334</v>
      </c>
      <c r="R1203" s="12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8">
        <f t="shared" si="110"/>
        <v>199.244</v>
      </c>
      <c r="R1204" s="12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8">
        <f t="shared" si="110"/>
        <v>102.45398773006136</v>
      </c>
      <c r="R1205" s="12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8">
        <f t="shared" si="110"/>
        <v>102.94615384615385</v>
      </c>
      <c r="R1206" s="12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8">
        <f t="shared" si="110"/>
        <v>100.86153846153847</v>
      </c>
      <c r="R1207" s="12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8">
        <f t="shared" si="110"/>
        <v>114.99999999999999</v>
      </c>
      <c r="R1208" s="12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8">
        <f t="shared" si="110"/>
        <v>104.16766467065868</v>
      </c>
      <c r="R1209" s="12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8">
        <f t="shared" si="110"/>
        <v>155.29999999999998</v>
      </c>
      <c r="R1210" s="12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8">
        <f t="shared" si="110"/>
        <v>106</v>
      </c>
      <c r="R1211" s="12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8">
        <f t="shared" si="110"/>
        <v>254.31499999999997</v>
      </c>
      <c r="R1212" s="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8">
        <f t="shared" si="110"/>
        <v>101.1</v>
      </c>
      <c r="R1213" s="12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8">
        <f t="shared" si="110"/>
        <v>129.04</v>
      </c>
      <c r="R1214" s="12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8">
        <f t="shared" si="110"/>
        <v>102.23076923076924</v>
      </c>
      <c r="R1215" s="12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8">
        <f t="shared" si="110"/>
        <v>131.80000000000001</v>
      </c>
      <c r="R1216" s="12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8">
        <f t="shared" si="110"/>
        <v>786.0802000000001</v>
      </c>
      <c r="R1217" s="12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8">
        <f t="shared" si="110"/>
        <v>145.70000000000002</v>
      </c>
      <c r="R1218" s="12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8">
        <f t="shared" ref="Q1219:Q1282" si="116">(E1219/D1219)*100</f>
        <v>102.60000000000001</v>
      </c>
      <c r="R1219" s="12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8">
        <f t="shared" si="116"/>
        <v>172.27777777777777</v>
      </c>
      <c r="R1220" s="12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8">
        <f t="shared" si="116"/>
        <v>159.16819571865443</v>
      </c>
      <c r="R1221" s="12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8">
        <f t="shared" si="116"/>
        <v>103.76666666666668</v>
      </c>
      <c r="R1222" s="1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8">
        <f t="shared" si="116"/>
        <v>111.40954545454547</v>
      </c>
      <c r="R1223" s="12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8">
        <f t="shared" si="116"/>
        <v>280.375</v>
      </c>
      <c r="R1224" s="12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8">
        <f t="shared" si="116"/>
        <v>112.10606060606061</v>
      </c>
      <c r="R1225" s="12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8">
        <f t="shared" si="116"/>
        <v>7.0666666666666673</v>
      </c>
      <c r="R1226" s="12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8">
        <f t="shared" si="116"/>
        <v>4.3999999999999995</v>
      </c>
      <c r="R1227" s="12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8">
        <f t="shared" si="116"/>
        <v>3.8739999999999997</v>
      </c>
      <c r="R1228" s="12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8">
        <f t="shared" si="116"/>
        <v>0</v>
      </c>
      <c r="R1229" s="12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8">
        <f t="shared" si="116"/>
        <v>29.299999999999997</v>
      </c>
      <c r="R1230" s="12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8">
        <f t="shared" si="116"/>
        <v>0.90909090909090906</v>
      </c>
      <c r="R1231" s="12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8">
        <f t="shared" si="116"/>
        <v>0</v>
      </c>
      <c r="R1232" s="12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8">
        <f t="shared" si="116"/>
        <v>0</v>
      </c>
      <c r="R1233" s="12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8">
        <f t="shared" si="116"/>
        <v>0.8</v>
      </c>
      <c r="R1234" s="12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8">
        <f t="shared" si="116"/>
        <v>11.600000000000001</v>
      </c>
      <c r="R1235" s="12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8">
        <f t="shared" si="116"/>
        <v>0</v>
      </c>
      <c r="R1236" s="12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8">
        <f t="shared" si="116"/>
        <v>2.7873639500929119</v>
      </c>
      <c r="R1237" s="12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8">
        <f t="shared" si="116"/>
        <v>0</v>
      </c>
      <c r="R1238" s="12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8">
        <f t="shared" si="116"/>
        <v>0</v>
      </c>
      <c r="R1239" s="12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8">
        <f t="shared" si="116"/>
        <v>17.8</v>
      </c>
      <c r="R1240" s="12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8">
        <f t="shared" si="116"/>
        <v>0</v>
      </c>
      <c r="R1241" s="12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8">
        <f t="shared" si="116"/>
        <v>3.0124999999999997</v>
      </c>
      <c r="R1242" s="1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8">
        <f t="shared" si="116"/>
        <v>50.739999999999995</v>
      </c>
      <c r="R1243" s="12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8">
        <f t="shared" si="116"/>
        <v>0.54884742041712409</v>
      </c>
      <c r="R1244" s="12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8">
        <f t="shared" si="116"/>
        <v>14.091666666666667</v>
      </c>
      <c r="R1245" s="12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8">
        <f t="shared" si="116"/>
        <v>103.8</v>
      </c>
      <c r="R1246" s="12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8">
        <f t="shared" si="116"/>
        <v>120.24999999999999</v>
      </c>
      <c r="R1247" s="12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8">
        <f t="shared" si="116"/>
        <v>117</v>
      </c>
      <c r="R1248" s="12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8">
        <f t="shared" si="116"/>
        <v>122.14285714285715</v>
      </c>
      <c r="R1249" s="12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8">
        <f t="shared" si="116"/>
        <v>151.63999999999999</v>
      </c>
      <c r="R1250" s="12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8">
        <f t="shared" si="116"/>
        <v>104.44</v>
      </c>
      <c r="R1251" s="12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8">
        <f t="shared" si="116"/>
        <v>200.15333333333331</v>
      </c>
      <c r="R1252" s="1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8">
        <f t="shared" si="116"/>
        <v>101.8</v>
      </c>
      <c r="R1253" s="12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8">
        <f t="shared" si="116"/>
        <v>137.65714285714284</v>
      </c>
      <c r="R1254" s="12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8">
        <f t="shared" si="116"/>
        <v>303833.2</v>
      </c>
      <c r="R1255" s="12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8">
        <f t="shared" si="116"/>
        <v>198.85074626865671</v>
      </c>
      <c r="R1256" s="12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8">
        <f t="shared" si="116"/>
        <v>202.36666666666667</v>
      </c>
      <c r="R1257" s="12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8">
        <f t="shared" si="116"/>
        <v>117.96376666666666</v>
      </c>
      <c r="R1258" s="12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8">
        <f t="shared" si="116"/>
        <v>294.72727272727275</v>
      </c>
      <c r="R1259" s="12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8">
        <f t="shared" si="116"/>
        <v>213.14633333333336</v>
      </c>
      <c r="R1260" s="12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8">
        <f t="shared" si="116"/>
        <v>104.24</v>
      </c>
      <c r="R1261" s="12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8">
        <f t="shared" si="116"/>
        <v>113.66666666666667</v>
      </c>
      <c r="R1262" s="1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8">
        <f t="shared" si="116"/>
        <v>101.25</v>
      </c>
      <c r="R1263" s="12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8">
        <f t="shared" si="116"/>
        <v>125.41538461538462</v>
      </c>
      <c r="R1264" s="12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8">
        <f t="shared" si="116"/>
        <v>119</v>
      </c>
      <c r="R1265" s="12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8">
        <f t="shared" si="116"/>
        <v>166.46153846153845</v>
      </c>
      <c r="R1266" s="12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8">
        <f t="shared" si="116"/>
        <v>119.14771428571429</v>
      </c>
      <c r="R1267" s="12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8">
        <f t="shared" si="116"/>
        <v>100.47368421052632</v>
      </c>
      <c r="R1268" s="12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8">
        <f t="shared" si="116"/>
        <v>101.8</v>
      </c>
      <c r="R1269" s="12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8">
        <f t="shared" si="116"/>
        <v>116.66666666666667</v>
      </c>
      <c r="R1270" s="12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8">
        <f t="shared" si="116"/>
        <v>108.64893617021276</v>
      </c>
      <c r="R1271" s="12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8">
        <f t="shared" si="116"/>
        <v>114.72</v>
      </c>
      <c r="R1272" s="1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8">
        <f t="shared" si="116"/>
        <v>101.8</v>
      </c>
      <c r="R1273" s="12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8">
        <f t="shared" si="116"/>
        <v>106</v>
      </c>
      <c r="R1274" s="12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8">
        <f t="shared" si="116"/>
        <v>103.49999999999999</v>
      </c>
      <c r="R1275" s="12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8">
        <f t="shared" si="116"/>
        <v>154.97535999999999</v>
      </c>
      <c r="R1276" s="12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8">
        <f t="shared" si="116"/>
        <v>162.14066666666668</v>
      </c>
      <c r="R1277" s="12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8">
        <f t="shared" si="116"/>
        <v>104.42100000000001</v>
      </c>
      <c r="R1278" s="12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8">
        <f t="shared" si="116"/>
        <v>106.12433333333333</v>
      </c>
      <c r="R1279" s="12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8">
        <f t="shared" si="116"/>
        <v>154.93846153846152</v>
      </c>
      <c r="R1280" s="12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8">
        <f t="shared" si="116"/>
        <v>110.77157238734421</v>
      </c>
      <c r="R1281" s="12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8">
        <f t="shared" si="116"/>
        <v>110.91186666666665</v>
      </c>
      <c r="R1282" s="1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8">
        <f t="shared" ref="Q1283:Q1346" si="122">(E1283/D1283)*100</f>
        <v>110.71428571428572</v>
      </c>
      <c r="R1283" s="12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8">
        <f t="shared" si="122"/>
        <v>123.61333333333333</v>
      </c>
      <c r="R1284" s="12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8">
        <f t="shared" si="122"/>
        <v>211.05</v>
      </c>
      <c r="R1285" s="12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8">
        <f t="shared" si="122"/>
        <v>101</v>
      </c>
      <c r="R1286" s="12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8">
        <f t="shared" si="122"/>
        <v>101.64999999999999</v>
      </c>
      <c r="R1287" s="12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8">
        <f t="shared" si="122"/>
        <v>108.33333333333333</v>
      </c>
      <c r="R1288" s="12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8">
        <f t="shared" si="122"/>
        <v>242</v>
      </c>
      <c r="R1289" s="12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8">
        <f t="shared" si="122"/>
        <v>100.44999999999999</v>
      </c>
      <c r="R1290" s="12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8">
        <f t="shared" si="122"/>
        <v>125.06666666666666</v>
      </c>
      <c r="R1291" s="12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8">
        <f t="shared" si="122"/>
        <v>108.57142857142857</v>
      </c>
      <c r="R1292" s="1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8">
        <f t="shared" si="122"/>
        <v>145.70000000000002</v>
      </c>
      <c r="R1293" s="12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8">
        <f t="shared" si="122"/>
        <v>110.00000000000001</v>
      </c>
      <c r="R1294" s="12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8">
        <f t="shared" si="122"/>
        <v>102.23333333333333</v>
      </c>
      <c r="R1295" s="12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8">
        <f t="shared" si="122"/>
        <v>122</v>
      </c>
      <c r="R1296" s="12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8">
        <f t="shared" si="122"/>
        <v>101.96000000000001</v>
      </c>
      <c r="R1297" s="12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8">
        <f t="shared" si="122"/>
        <v>141.1764705882353</v>
      </c>
      <c r="R1298" s="12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8">
        <f t="shared" si="122"/>
        <v>109.52500000000001</v>
      </c>
      <c r="R1299" s="12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8">
        <f t="shared" si="122"/>
        <v>104.65</v>
      </c>
      <c r="R1300" s="12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8">
        <f t="shared" si="122"/>
        <v>124</v>
      </c>
      <c r="R1301" s="12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8">
        <f t="shared" si="122"/>
        <v>135</v>
      </c>
      <c r="R1302" s="1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8">
        <f t="shared" si="122"/>
        <v>102.75000000000001</v>
      </c>
      <c r="R1303" s="12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8">
        <f t="shared" si="122"/>
        <v>100</v>
      </c>
      <c r="R1304" s="12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8">
        <f t="shared" si="122"/>
        <v>130.26085714285716</v>
      </c>
      <c r="R1305" s="12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8">
        <f t="shared" si="122"/>
        <v>39.627499999999998</v>
      </c>
      <c r="R1306" s="12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8">
        <f t="shared" si="122"/>
        <v>25.976666666666663</v>
      </c>
      <c r="R1307" s="12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8">
        <f t="shared" si="122"/>
        <v>65.24636363636364</v>
      </c>
      <c r="R1308" s="12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8">
        <f t="shared" si="122"/>
        <v>11.514000000000001</v>
      </c>
      <c r="R1309" s="12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8">
        <f t="shared" si="122"/>
        <v>11.360000000000001</v>
      </c>
      <c r="R1310" s="12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8">
        <f t="shared" si="122"/>
        <v>111.99130434782609</v>
      </c>
      <c r="R1311" s="12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8">
        <f t="shared" si="122"/>
        <v>15.5</v>
      </c>
      <c r="R1312" s="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8">
        <f t="shared" si="122"/>
        <v>32.027999999999999</v>
      </c>
      <c r="R1313" s="12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8">
        <f t="shared" si="122"/>
        <v>0.60869565217391308</v>
      </c>
      <c r="R1314" s="12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8">
        <f t="shared" si="122"/>
        <v>31.114999999999998</v>
      </c>
      <c r="R1315" s="12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8">
        <f t="shared" si="122"/>
        <v>1.1266666666666667</v>
      </c>
      <c r="R1316" s="12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8">
        <f t="shared" si="122"/>
        <v>40.404000000000003</v>
      </c>
      <c r="R1317" s="12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8">
        <f t="shared" si="122"/>
        <v>1.3333333333333333E-3</v>
      </c>
      <c r="R1318" s="12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8">
        <f t="shared" si="122"/>
        <v>5.7334999999999994</v>
      </c>
      <c r="R1319" s="12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8">
        <f t="shared" si="122"/>
        <v>15.324999999999999</v>
      </c>
      <c r="R1320" s="12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8">
        <f t="shared" si="122"/>
        <v>15.103448275862069</v>
      </c>
      <c r="R1321" s="12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8">
        <f t="shared" si="122"/>
        <v>0.503</v>
      </c>
      <c r="R1322" s="1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8">
        <f t="shared" si="122"/>
        <v>1.3028138528138529</v>
      </c>
      <c r="R1323" s="12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8">
        <f t="shared" si="122"/>
        <v>0.30285714285714288</v>
      </c>
      <c r="R1324" s="12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8">
        <f t="shared" si="122"/>
        <v>8.8800000000000008</v>
      </c>
      <c r="R1325" s="12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8">
        <f t="shared" si="122"/>
        <v>9.84</v>
      </c>
      <c r="R1326" s="12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8">
        <f t="shared" si="122"/>
        <v>2.4299999999999997</v>
      </c>
      <c r="R1327" s="12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8">
        <f t="shared" si="122"/>
        <v>1.1299999999999999</v>
      </c>
      <c r="R1328" s="12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8">
        <f t="shared" si="122"/>
        <v>3.5520833333333335</v>
      </c>
      <c r="R1329" s="12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8">
        <f t="shared" si="122"/>
        <v>2.3306666666666667</v>
      </c>
      <c r="R1330" s="12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8">
        <f t="shared" si="122"/>
        <v>0.81600000000000006</v>
      </c>
      <c r="R1331" s="12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8">
        <f t="shared" si="122"/>
        <v>22.494285714285713</v>
      </c>
      <c r="R1332" s="1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8">
        <f t="shared" si="122"/>
        <v>1.3668</v>
      </c>
      <c r="R1333" s="12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8">
        <f t="shared" si="122"/>
        <v>0</v>
      </c>
      <c r="R1334" s="12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8">
        <f t="shared" si="122"/>
        <v>0</v>
      </c>
      <c r="R1335" s="12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8">
        <f t="shared" si="122"/>
        <v>10.754135338345865</v>
      </c>
      <c r="R1336" s="12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8">
        <f t="shared" si="122"/>
        <v>19.759999999999998</v>
      </c>
      <c r="R1337" s="12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8">
        <f t="shared" si="122"/>
        <v>84.946999999999989</v>
      </c>
      <c r="R1338" s="12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8">
        <f t="shared" si="122"/>
        <v>49.381999999999998</v>
      </c>
      <c r="R1339" s="12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8">
        <f t="shared" si="122"/>
        <v>3.3033333333333332</v>
      </c>
      <c r="R1340" s="12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8">
        <f t="shared" si="122"/>
        <v>6.6339999999999995</v>
      </c>
      <c r="R1341" s="12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8">
        <f t="shared" si="122"/>
        <v>0</v>
      </c>
      <c r="R1342" s="12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8">
        <f t="shared" si="122"/>
        <v>70.36</v>
      </c>
      <c r="R1343" s="12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8">
        <f t="shared" si="122"/>
        <v>0.2</v>
      </c>
      <c r="R1344" s="12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8">
        <f t="shared" si="122"/>
        <v>102.298</v>
      </c>
      <c r="R1345" s="12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8">
        <f t="shared" si="122"/>
        <v>377.73333333333335</v>
      </c>
      <c r="R1346" s="12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8">
        <f t="shared" ref="Q1347:Q1410" si="128">(E1347/D1347)*100</f>
        <v>125</v>
      </c>
      <c r="R1347" s="12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8">
        <f t="shared" si="128"/>
        <v>147.32653061224491</v>
      </c>
      <c r="R1348" s="12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8">
        <f t="shared" si="128"/>
        <v>102.2</v>
      </c>
      <c r="R1349" s="12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8">
        <f t="shared" si="128"/>
        <v>101.8723404255319</v>
      </c>
      <c r="R1350" s="12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8">
        <f t="shared" si="128"/>
        <v>204.2</v>
      </c>
      <c r="R1351" s="12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8">
        <f t="shared" si="128"/>
        <v>104.05</v>
      </c>
      <c r="R1352" s="1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8">
        <f t="shared" si="128"/>
        <v>101.265</v>
      </c>
      <c r="R1353" s="12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8">
        <f t="shared" si="128"/>
        <v>136.13999999999999</v>
      </c>
      <c r="R1354" s="12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8">
        <f t="shared" si="128"/>
        <v>133.6</v>
      </c>
      <c r="R1355" s="12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8">
        <f t="shared" si="128"/>
        <v>130.25</v>
      </c>
      <c r="R1356" s="12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8">
        <f t="shared" si="128"/>
        <v>122.67999999999999</v>
      </c>
      <c r="R1357" s="12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8">
        <f t="shared" si="128"/>
        <v>182.81058823529412</v>
      </c>
      <c r="R1358" s="12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8">
        <f t="shared" si="128"/>
        <v>125.29999999999998</v>
      </c>
      <c r="R1359" s="12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8">
        <f t="shared" si="128"/>
        <v>111.66666666666667</v>
      </c>
      <c r="R1360" s="12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8">
        <f t="shared" si="128"/>
        <v>115.75757575757575</v>
      </c>
      <c r="R1361" s="12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8">
        <f t="shared" si="128"/>
        <v>173.2</v>
      </c>
      <c r="R1362" s="1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8">
        <f t="shared" si="128"/>
        <v>125.98333333333333</v>
      </c>
      <c r="R1363" s="12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8">
        <f t="shared" si="128"/>
        <v>109.1</v>
      </c>
      <c r="R1364" s="12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8272</v>
      </c>
      <c r="Q1365" s="8">
        <f t="shared" si="128"/>
        <v>100</v>
      </c>
      <c r="R1365" s="12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8">
        <f t="shared" si="128"/>
        <v>118.64285714285714</v>
      </c>
      <c r="R1366" s="12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8">
        <f t="shared" si="128"/>
        <v>100.26666666666667</v>
      </c>
      <c r="R1367" s="12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8">
        <f t="shared" si="128"/>
        <v>126.48920000000001</v>
      </c>
      <c r="R1368" s="12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8">
        <f t="shared" si="128"/>
        <v>114.26</v>
      </c>
      <c r="R1369" s="12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8">
        <f t="shared" si="128"/>
        <v>110.7</v>
      </c>
      <c r="R1370" s="12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8">
        <f t="shared" si="128"/>
        <v>105.34805315203954</v>
      </c>
      <c r="R1371" s="12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8">
        <f t="shared" si="128"/>
        <v>103.66666666666666</v>
      </c>
      <c r="R1372" s="1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8">
        <f t="shared" si="128"/>
        <v>107.08672667523933</v>
      </c>
      <c r="R1373" s="12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8">
        <f t="shared" si="128"/>
        <v>124</v>
      </c>
      <c r="R1374" s="12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8">
        <f t="shared" si="128"/>
        <v>105.01</v>
      </c>
      <c r="R1375" s="12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8">
        <f t="shared" si="128"/>
        <v>189.46666666666667</v>
      </c>
      <c r="R1376" s="12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8">
        <f t="shared" si="128"/>
        <v>171.32499999999999</v>
      </c>
      <c r="R1377" s="12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8">
        <f t="shared" si="128"/>
        <v>252.48648648648651</v>
      </c>
      <c r="R1378" s="12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8">
        <f t="shared" si="128"/>
        <v>116.15384615384616</v>
      </c>
      <c r="R1379" s="12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8">
        <f t="shared" si="128"/>
        <v>203.35000000000002</v>
      </c>
      <c r="R1380" s="12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8">
        <f t="shared" si="128"/>
        <v>111.60000000000001</v>
      </c>
      <c r="R1381" s="12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8">
        <f t="shared" si="128"/>
        <v>424</v>
      </c>
      <c r="R1382" s="1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8">
        <f t="shared" si="128"/>
        <v>107.1</v>
      </c>
      <c r="R1383" s="12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8">
        <f t="shared" si="128"/>
        <v>104.3625</v>
      </c>
      <c r="R1384" s="12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8">
        <f t="shared" si="128"/>
        <v>212.40909090909091</v>
      </c>
      <c r="R1385" s="12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8">
        <f t="shared" si="128"/>
        <v>124.08571428571429</v>
      </c>
      <c r="R1386" s="12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8">
        <f t="shared" si="128"/>
        <v>110.406125</v>
      </c>
      <c r="R1387" s="12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8">
        <f t="shared" si="128"/>
        <v>218.75</v>
      </c>
      <c r="R1388" s="12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8">
        <f t="shared" si="128"/>
        <v>136.625</v>
      </c>
      <c r="R1389" s="12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8">
        <f t="shared" si="128"/>
        <v>134.8074</v>
      </c>
      <c r="R1390" s="12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8">
        <f t="shared" si="128"/>
        <v>145.4</v>
      </c>
      <c r="R1391" s="12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8">
        <f t="shared" si="128"/>
        <v>109.10714285714285</v>
      </c>
      <c r="R1392" s="1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8">
        <f t="shared" si="128"/>
        <v>110.2</v>
      </c>
      <c r="R1393" s="12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8">
        <f t="shared" si="128"/>
        <v>113.64000000000001</v>
      </c>
      <c r="R1394" s="12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8">
        <f t="shared" si="128"/>
        <v>102.35000000000001</v>
      </c>
      <c r="R1395" s="12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8">
        <f t="shared" si="128"/>
        <v>122.13333333333334</v>
      </c>
      <c r="R1396" s="12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8">
        <f t="shared" si="128"/>
        <v>111.88571428571427</v>
      </c>
      <c r="R1397" s="12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8">
        <f t="shared" si="128"/>
        <v>107.3</v>
      </c>
      <c r="R1398" s="12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8">
        <f t="shared" si="128"/>
        <v>113.85000000000001</v>
      </c>
      <c r="R1399" s="12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8">
        <f t="shared" si="128"/>
        <v>109.68181818181819</v>
      </c>
      <c r="R1400" s="12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8">
        <f t="shared" si="128"/>
        <v>126.14444444444443</v>
      </c>
      <c r="R1401" s="12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8">
        <f t="shared" si="128"/>
        <v>167.42857142857144</v>
      </c>
      <c r="R1402" s="1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8">
        <f t="shared" si="128"/>
        <v>496.52000000000004</v>
      </c>
      <c r="R1403" s="12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8">
        <f t="shared" si="128"/>
        <v>109.16</v>
      </c>
      <c r="R1404" s="12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8">
        <f t="shared" si="128"/>
        <v>102.57499999999999</v>
      </c>
      <c r="R1405" s="12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8">
        <f t="shared" si="128"/>
        <v>1.6620689655172414</v>
      </c>
      <c r="R1406" s="12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8">
        <f t="shared" si="128"/>
        <v>0.42</v>
      </c>
      <c r="R1407" s="12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8">
        <f t="shared" si="128"/>
        <v>0.125</v>
      </c>
      <c r="R1408" s="12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8">
        <f t="shared" si="128"/>
        <v>0.5</v>
      </c>
      <c r="R1409" s="12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8">
        <f t="shared" si="128"/>
        <v>7.1999999999999993</v>
      </c>
      <c r="R1410" s="12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8">
        <f t="shared" ref="Q1411:Q1474" si="134">(E1411/D1411)*100</f>
        <v>0</v>
      </c>
      <c r="R1411" s="12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8">
        <f t="shared" si="134"/>
        <v>1.6666666666666666E-2</v>
      </c>
      <c r="R1412" s="12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8">
        <f t="shared" si="134"/>
        <v>0.23333333333333336</v>
      </c>
      <c r="R1413" s="12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8">
        <f t="shared" si="134"/>
        <v>4.5714285714285712</v>
      </c>
      <c r="R1414" s="12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8">
        <f t="shared" si="134"/>
        <v>5</v>
      </c>
      <c r="R1415" s="12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8">
        <f t="shared" si="134"/>
        <v>0.2</v>
      </c>
      <c r="R1416" s="12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8">
        <f t="shared" si="134"/>
        <v>18.181818181818183</v>
      </c>
      <c r="R1417" s="12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8">
        <f t="shared" si="134"/>
        <v>0</v>
      </c>
      <c r="R1418" s="12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8">
        <f t="shared" si="134"/>
        <v>1.2222222222222223</v>
      </c>
      <c r="R1419" s="12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8">
        <f t="shared" si="134"/>
        <v>0.2</v>
      </c>
      <c r="R1420" s="12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8">
        <f t="shared" si="134"/>
        <v>7.0634920634920633</v>
      </c>
      <c r="R1421" s="12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8">
        <f t="shared" si="134"/>
        <v>2.7272727272727271</v>
      </c>
      <c r="R1422" s="12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8">
        <f t="shared" si="134"/>
        <v>0.1</v>
      </c>
      <c r="R1423" s="12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8">
        <f t="shared" si="134"/>
        <v>0.104</v>
      </c>
      <c r="R1424" s="12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8">
        <f t="shared" si="134"/>
        <v>0.33333333333333337</v>
      </c>
      <c r="R1425" s="12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8">
        <f t="shared" si="134"/>
        <v>20.36</v>
      </c>
      <c r="R1426" s="12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8">
        <f t="shared" si="134"/>
        <v>0</v>
      </c>
      <c r="R1427" s="12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8">
        <f t="shared" si="134"/>
        <v>0</v>
      </c>
      <c r="R1428" s="12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8">
        <f t="shared" si="134"/>
        <v>8.3800000000000008</v>
      </c>
      <c r="R1429" s="12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8">
        <f t="shared" si="134"/>
        <v>4.5</v>
      </c>
      <c r="R1430" s="12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8">
        <f t="shared" si="134"/>
        <v>0</v>
      </c>
      <c r="R1431" s="12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8">
        <f t="shared" si="134"/>
        <v>8.06</v>
      </c>
      <c r="R1432" s="12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8">
        <f t="shared" si="134"/>
        <v>31.94705882352941</v>
      </c>
      <c r="R1433" s="12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8">
        <f t="shared" si="134"/>
        <v>0</v>
      </c>
      <c r="R1434" s="12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8">
        <f t="shared" si="134"/>
        <v>6.708333333333333</v>
      </c>
      <c r="R1435" s="12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8">
        <f t="shared" si="134"/>
        <v>9.9878048780487809</v>
      </c>
      <c r="R1436" s="12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8">
        <f t="shared" si="134"/>
        <v>0.1</v>
      </c>
      <c r="R1437" s="12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8">
        <f t="shared" si="134"/>
        <v>0.77</v>
      </c>
      <c r="R1438" s="12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8">
        <f t="shared" si="134"/>
        <v>26.900000000000002</v>
      </c>
      <c r="R1439" s="12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8">
        <f t="shared" si="134"/>
        <v>3</v>
      </c>
      <c r="R1440" s="12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8">
        <f t="shared" si="134"/>
        <v>6.6055045871559637</v>
      </c>
      <c r="R1441" s="12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8">
        <f t="shared" si="134"/>
        <v>7.6923076923076927E-3</v>
      </c>
      <c r="R1442" s="12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8">
        <f t="shared" si="134"/>
        <v>1.1222222222222222</v>
      </c>
      <c r="R1443" s="12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8">
        <f t="shared" si="134"/>
        <v>0</v>
      </c>
      <c r="R1444" s="12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8">
        <f t="shared" si="134"/>
        <v>0</v>
      </c>
      <c r="R1445" s="12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8">
        <f t="shared" si="134"/>
        <v>0</v>
      </c>
      <c r="R1446" s="12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8">
        <f t="shared" si="134"/>
        <v>0</v>
      </c>
      <c r="R1447" s="12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8">
        <f t="shared" si="134"/>
        <v>0</v>
      </c>
      <c r="R1448" s="12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8">
        <f t="shared" si="134"/>
        <v>1.4999999999999999E-2</v>
      </c>
      <c r="R1449" s="12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8">
        <f t="shared" si="134"/>
        <v>0</v>
      </c>
      <c r="R1450" s="12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8">
        <f t="shared" si="134"/>
        <v>0</v>
      </c>
      <c r="R1451" s="12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8">
        <f t="shared" si="134"/>
        <v>1E-3</v>
      </c>
      <c r="R1452" s="12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8">
        <f t="shared" si="134"/>
        <v>1.0554089709762533E-2</v>
      </c>
      <c r="R1453" s="12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8">
        <f t="shared" si="134"/>
        <v>0</v>
      </c>
      <c r="R1454" s="12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8">
        <f t="shared" si="134"/>
        <v>0</v>
      </c>
      <c r="R1455" s="12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8">
        <f t="shared" si="134"/>
        <v>0.85714285714285721</v>
      </c>
      <c r="R1456" s="12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8">
        <f t="shared" si="134"/>
        <v>10.5</v>
      </c>
      <c r="R1457" s="12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8">
        <f t="shared" si="134"/>
        <v>2.9000000000000004</v>
      </c>
      <c r="R1458" s="12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8">
        <f t="shared" si="134"/>
        <v>0</v>
      </c>
      <c r="R1459" s="12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8">
        <f t="shared" si="134"/>
        <v>0</v>
      </c>
      <c r="R1460" s="12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8">
        <f t="shared" si="134"/>
        <v>0</v>
      </c>
      <c r="R1461" s="12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8">
        <f t="shared" si="134"/>
        <v>0</v>
      </c>
      <c r="R1462" s="12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8">
        <f t="shared" si="134"/>
        <v>101.24459999999999</v>
      </c>
      <c r="R1463" s="12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8">
        <f t="shared" si="134"/>
        <v>108.5175</v>
      </c>
      <c r="R1464" s="12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8">
        <f t="shared" si="134"/>
        <v>147.66666666666666</v>
      </c>
      <c r="R1465" s="12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8">
        <f t="shared" si="134"/>
        <v>163.19999999999999</v>
      </c>
      <c r="R1466" s="12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8">
        <f t="shared" si="134"/>
        <v>456.41449999999998</v>
      </c>
      <c r="R1467" s="12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8">
        <f t="shared" si="134"/>
        <v>107.87731249999999</v>
      </c>
      <c r="R1468" s="12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8">
        <f t="shared" si="134"/>
        <v>115.08</v>
      </c>
      <c r="R1469" s="12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8">
        <f t="shared" si="134"/>
        <v>102.36842105263158</v>
      </c>
      <c r="R1470" s="12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8">
        <f t="shared" si="134"/>
        <v>108.42485875706214</v>
      </c>
      <c r="R1471" s="12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8">
        <f t="shared" si="134"/>
        <v>125.13333333333334</v>
      </c>
      <c r="R1472" s="12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8">
        <f t="shared" si="134"/>
        <v>103.840625</v>
      </c>
      <c r="R1473" s="12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8">
        <f t="shared" si="134"/>
        <v>138.70400000000001</v>
      </c>
      <c r="R1474" s="12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8">
        <f t="shared" ref="Q1475:Q1538" si="140">(E1475/D1475)*100</f>
        <v>120.51600000000001</v>
      </c>
      <c r="R1475" s="12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8">
        <f t="shared" si="140"/>
        <v>112.26666666666667</v>
      </c>
      <c r="R1476" s="12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8">
        <f t="shared" si="140"/>
        <v>188.66966666666667</v>
      </c>
      <c r="R1477" s="12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8">
        <f t="shared" si="140"/>
        <v>661.55466666666666</v>
      </c>
      <c r="R1478" s="12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8">
        <f t="shared" si="140"/>
        <v>111.31</v>
      </c>
      <c r="R1479" s="12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8">
        <f t="shared" si="140"/>
        <v>1181.6142199999999</v>
      </c>
      <c r="R1480" s="12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8">
        <f t="shared" si="140"/>
        <v>137.375</v>
      </c>
      <c r="R1481" s="12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8">
        <f t="shared" si="140"/>
        <v>117.04040000000001</v>
      </c>
      <c r="R1482" s="1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8">
        <f t="shared" si="140"/>
        <v>2.1</v>
      </c>
      <c r="R1483" s="12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8">
        <f t="shared" si="140"/>
        <v>0.1</v>
      </c>
      <c r="R1484" s="12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8">
        <f t="shared" si="140"/>
        <v>0.7142857142857143</v>
      </c>
      <c r="R1485" s="12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8">
        <f t="shared" si="140"/>
        <v>0</v>
      </c>
      <c r="R1486" s="12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8">
        <f t="shared" si="140"/>
        <v>2.2388059701492535</v>
      </c>
      <c r="R1487" s="12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8">
        <f t="shared" si="140"/>
        <v>0.24</v>
      </c>
      <c r="R1488" s="12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8">
        <f t="shared" si="140"/>
        <v>0</v>
      </c>
      <c r="R1489" s="12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8">
        <f t="shared" si="140"/>
        <v>2.4</v>
      </c>
      <c r="R1490" s="12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8">
        <f t="shared" si="140"/>
        <v>0</v>
      </c>
      <c r="R1491" s="12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8">
        <f t="shared" si="140"/>
        <v>30.862068965517242</v>
      </c>
      <c r="R1492" s="1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8">
        <f t="shared" si="140"/>
        <v>8.3333333333333321</v>
      </c>
      <c r="R1493" s="12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8">
        <f t="shared" si="140"/>
        <v>0.75</v>
      </c>
      <c r="R1494" s="12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8">
        <f t="shared" si="140"/>
        <v>0</v>
      </c>
      <c r="R1495" s="12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8">
        <f t="shared" si="140"/>
        <v>8.9</v>
      </c>
      <c r="R1496" s="12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8">
        <f t="shared" si="140"/>
        <v>0</v>
      </c>
      <c r="R1497" s="12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8">
        <f t="shared" si="140"/>
        <v>0</v>
      </c>
      <c r="R1498" s="12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8">
        <f t="shared" si="140"/>
        <v>6.6666666666666671E-3</v>
      </c>
      <c r="R1499" s="12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8">
        <f t="shared" si="140"/>
        <v>1.9</v>
      </c>
      <c r="R1500" s="12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8">
        <f t="shared" si="140"/>
        <v>0.25</v>
      </c>
      <c r="R1501" s="12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8">
        <f t="shared" si="140"/>
        <v>25.035714285714285</v>
      </c>
      <c r="R1502" s="1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8">
        <f t="shared" si="140"/>
        <v>166.33076923076925</v>
      </c>
      <c r="R1503" s="12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8">
        <f t="shared" si="140"/>
        <v>101.44545454545455</v>
      </c>
      <c r="R1504" s="12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8">
        <f t="shared" si="140"/>
        <v>107.89146666666667</v>
      </c>
      <c r="R1505" s="12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8">
        <f t="shared" si="140"/>
        <v>277.93846153846158</v>
      </c>
      <c r="R1506" s="12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8">
        <f t="shared" si="140"/>
        <v>103.58125</v>
      </c>
      <c r="R1507" s="12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8">
        <f t="shared" si="140"/>
        <v>111.4</v>
      </c>
      <c r="R1508" s="12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8">
        <f t="shared" si="140"/>
        <v>215</v>
      </c>
      <c r="R1509" s="12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8">
        <f t="shared" si="140"/>
        <v>110.76216216216217</v>
      </c>
      <c r="R1510" s="12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8">
        <f t="shared" si="140"/>
        <v>123.64125714285714</v>
      </c>
      <c r="R1511" s="12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8">
        <f t="shared" si="140"/>
        <v>101.03500000000001</v>
      </c>
      <c r="R1512" s="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8">
        <f t="shared" si="140"/>
        <v>111.79285714285714</v>
      </c>
      <c r="R1513" s="12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8">
        <f t="shared" si="140"/>
        <v>558.7714285714286</v>
      </c>
      <c r="R1514" s="12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8">
        <f t="shared" si="140"/>
        <v>150.01875000000001</v>
      </c>
      <c r="R1515" s="12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8">
        <f t="shared" si="140"/>
        <v>106.476</v>
      </c>
      <c r="R1516" s="12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8">
        <f t="shared" si="140"/>
        <v>157.18899999999999</v>
      </c>
      <c r="R1517" s="12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8">
        <f t="shared" si="140"/>
        <v>108.65882352941176</v>
      </c>
      <c r="R1518" s="12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8">
        <f t="shared" si="140"/>
        <v>161.97999999999999</v>
      </c>
      <c r="R1519" s="12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8">
        <f t="shared" si="140"/>
        <v>205.36666666666665</v>
      </c>
      <c r="R1520" s="12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8">
        <f t="shared" si="140"/>
        <v>103.36388888888889</v>
      </c>
      <c r="R1521" s="12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8">
        <f t="shared" si="140"/>
        <v>103.47222222222223</v>
      </c>
      <c r="R1522" s="1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8">
        <f t="shared" si="140"/>
        <v>106.81333333333333</v>
      </c>
      <c r="R1523" s="12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8">
        <f t="shared" si="140"/>
        <v>138.96574712643678</v>
      </c>
      <c r="R1524" s="12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8">
        <f t="shared" si="140"/>
        <v>124.84324324324325</v>
      </c>
      <c r="R1525" s="12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8">
        <f t="shared" si="140"/>
        <v>206.99999999999997</v>
      </c>
      <c r="R1526" s="12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8">
        <f t="shared" si="140"/>
        <v>174.00576923076923</v>
      </c>
      <c r="R1527" s="12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8">
        <f t="shared" si="140"/>
        <v>120.32608695652173</v>
      </c>
      <c r="R1528" s="12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8">
        <f t="shared" si="140"/>
        <v>110.44428571428573</v>
      </c>
      <c r="R1529" s="12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8">
        <f t="shared" si="140"/>
        <v>281.56666666666666</v>
      </c>
      <c r="R1530" s="12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8">
        <f t="shared" si="140"/>
        <v>100.67894736842105</v>
      </c>
      <c r="R1531" s="12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8">
        <f t="shared" si="140"/>
        <v>134.82571428571427</v>
      </c>
      <c r="R1532" s="1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8">
        <f t="shared" si="140"/>
        <v>175.95744680851064</v>
      </c>
      <c r="R1533" s="12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8">
        <f t="shared" si="140"/>
        <v>484.02000000000004</v>
      </c>
      <c r="R1534" s="12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8">
        <f t="shared" si="140"/>
        <v>145.14000000000001</v>
      </c>
      <c r="R1535" s="12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8">
        <f t="shared" si="140"/>
        <v>417.73333333333335</v>
      </c>
      <c r="R1536" s="12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8">
        <f t="shared" si="140"/>
        <v>132.42499999999998</v>
      </c>
      <c r="R1537" s="12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8">
        <f t="shared" si="140"/>
        <v>250.30841666666666</v>
      </c>
      <c r="R1538" s="12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8">
        <f t="shared" ref="Q1539:Q1602" si="146">(E1539/D1539)*100</f>
        <v>179.9</v>
      </c>
      <c r="R1539" s="12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8">
        <f t="shared" si="146"/>
        <v>102.62857142857142</v>
      </c>
      <c r="R1540" s="12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8">
        <f t="shared" si="146"/>
        <v>135.98609999999999</v>
      </c>
      <c r="R1541" s="12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8">
        <f t="shared" si="146"/>
        <v>117.86666666666667</v>
      </c>
      <c r="R1542" s="1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8">
        <f t="shared" si="146"/>
        <v>3.3333333333333333E-2</v>
      </c>
      <c r="R1543" s="12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8">
        <f t="shared" si="146"/>
        <v>4</v>
      </c>
      <c r="R1544" s="12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8">
        <f t="shared" si="146"/>
        <v>0.44444444444444442</v>
      </c>
      <c r="R1545" s="12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8">
        <f t="shared" si="146"/>
        <v>0</v>
      </c>
      <c r="R1546" s="12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8">
        <f t="shared" si="146"/>
        <v>3.3333333333333333E-2</v>
      </c>
      <c r="R1547" s="12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8">
        <f t="shared" si="146"/>
        <v>28.9</v>
      </c>
      <c r="R1548" s="12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8">
        <f t="shared" si="146"/>
        <v>0</v>
      </c>
      <c r="R1549" s="12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8">
        <f t="shared" si="146"/>
        <v>8.5714285714285712</v>
      </c>
      <c r="R1550" s="12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8">
        <f t="shared" si="146"/>
        <v>34</v>
      </c>
      <c r="R1551" s="12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8">
        <f t="shared" si="146"/>
        <v>13.466666666666665</v>
      </c>
      <c r="R1552" s="1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8">
        <f t="shared" si="146"/>
        <v>0</v>
      </c>
      <c r="R1553" s="12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8">
        <f t="shared" si="146"/>
        <v>49.186046511627907</v>
      </c>
      <c r="R1554" s="12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8">
        <f t="shared" si="146"/>
        <v>0</v>
      </c>
      <c r="R1555" s="12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8">
        <f t="shared" si="146"/>
        <v>0</v>
      </c>
      <c r="R1556" s="12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8">
        <f t="shared" si="146"/>
        <v>0</v>
      </c>
      <c r="R1557" s="12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8">
        <f t="shared" si="146"/>
        <v>45.133333333333333</v>
      </c>
      <c r="R1558" s="12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8">
        <f t="shared" si="146"/>
        <v>4</v>
      </c>
      <c r="R1559" s="12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8">
        <f t="shared" si="146"/>
        <v>4.666666666666667</v>
      </c>
      <c r="R1560" s="12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8">
        <f t="shared" si="146"/>
        <v>0.33333333333333337</v>
      </c>
      <c r="R1561" s="12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8">
        <f t="shared" si="146"/>
        <v>3.7600000000000002</v>
      </c>
      <c r="R1562" s="1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8">
        <f t="shared" si="146"/>
        <v>0.67</v>
      </c>
      <c r="R1563" s="12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8">
        <f t="shared" si="146"/>
        <v>0</v>
      </c>
      <c r="R1564" s="12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8">
        <f t="shared" si="146"/>
        <v>1.4166666666666665</v>
      </c>
      <c r="R1565" s="12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8">
        <f t="shared" si="146"/>
        <v>0.1</v>
      </c>
      <c r="R1566" s="12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8">
        <f t="shared" si="146"/>
        <v>2.5</v>
      </c>
      <c r="R1567" s="12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8">
        <f t="shared" si="146"/>
        <v>21.25</v>
      </c>
      <c r="R1568" s="12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8">
        <f t="shared" si="146"/>
        <v>4.117647058823529</v>
      </c>
      <c r="R1569" s="12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8">
        <f t="shared" si="146"/>
        <v>13.639999999999999</v>
      </c>
      <c r="R1570" s="12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8">
        <f t="shared" si="146"/>
        <v>0</v>
      </c>
      <c r="R1571" s="12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8">
        <f t="shared" si="146"/>
        <v>41.4</v>
      </c>
      <c r="R1572" s="1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8">
        <f t="shared" si="146"/>
        <v>0.66115702479338845</v>
      </c>
      <c r="R1573" s="12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8">
        <f t="shared" si="146"/>
        <v>5</v>
      </c>
      <c r="R1574" s="12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8">
        <f t="shared" si="146"/>
        <v>2.4777777777777779</v>
      </c>
      <c r="R1575" s="12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8">
        <f t="shared" si="146"/>
        <v>5.0599999999999996</v>
      </c>
      <c r="R1576" s="12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8">
        <f t="shared" si="146"/>
        <v>22.91</v>
      </c>
      <c r="R1577" s="12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8">
        <f t="shared" si="146"/>
        <v>13</v>
      </c>
      <c r="R1578" s="12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8">
        <f t="shared" si="146"/>
        <v>0.54999999999999993</v>
      </c>
      <c r="R1579" s="12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8">
        <f t="shared" si="146"/>
        <v>10.806536636794938</v>
      </c>
      <c r="R1580" s="12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8">
        <f t="shared" si="146"/>
        <v>0.84008400840084008</v>
      </c>
      <c r="R1581" s="12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8">
        <f t="shared" si="146"/>
        <v>0</v>
      </c>
      <c r="R1582" s="12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8">
        <f t="shared" si="146"/>
        <v>0.5</v>
      </c>
      <c r="R1583" s="12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8">
        <f t="shared" si="146"/>
        <v>9.3000000000000007</v>
      </c>
      <c r="R1584" s="12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8">
        <f t="shared" si="146"/>
        <v>7.4999999999999997E-2</v>
      </c>
      <c r="R1585" s="12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8">
        <f t="shared" si="146"/>
        <v>0</v>
      </c>
      <c r="R1586" s="12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8">
        <f t="shared" si="146"/>
        <v>79</v>
      </c>
      <c r="R1587" s="12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8">
        <f t="shared" si="146"/>
        <v>0</v>
      </c>
      <c r="R1588" s="12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8">
        <f t="shared" si="146"/>
        <v>1.3333333333333334E-2</v>
      </c>
      <c r="R1589" s="12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8">
        <f t="shared" si="146"/>
        <v>0</v>
      </c>
      <c r="R1590" s="12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8">
        <f t="shared" si="146"/>
        <v>0</v>
      </c>
      <c r="R1591" s="12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8">
        <f t="shared" si="146"/>
        <v>1.7000000000000002</v>
      </c>
      <c r="R1592" s="1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8">
        <f t="shared" si="146"/>
        <v>29.228571428571428</v>
      </c>
      <c r="R1593" s="12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8">
        <f t="shared" si="146"/>
        <v>0</v>
      </c>
      <c r="R1594" s="12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8">
        <f t="shared" si="146"/>
        <v>1.3636363636363637E-2</v>
      </c>
      <c r="R1595" s="12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8">
        <f t="shared" si="146"/>
        <v>20.5</v>
      </c>
      <c r="R1596" s="12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8">
        <f t="shared" si="146"/>
        <v>0.27999999999999997</v>
      </c>
      <c r="R1597" s="12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8">
        <f t="shared" si="146"/>
        <v>2.3076923076923079</v>
      </c>
      <c r="R1598" s="12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8">
        <f t="shared" si="146"/>
        <v>0</v>
      </c>
      <c r="R1599" s="12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8">
        <f t="shared" si="146"/>
        <v>0.125</v>
      </c>
      <c r="R1600" s="12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8">
        <f t="shared" si="146"/>
        <v>0</v>
      </c>
      <c r="R1601" s="12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8">
        <f t="shared" si="146"/>
        <v>7.3400000000000007</v>
      </c>
      <c r="R1602" s="1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8">
        <f t="shared" ref="Q1603:Q1666" si="152">(E1603/D1603)*100</f>
        <v>108.2492</v>
      </c>
      <c r="R1603" s="12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8">
        <f t="shared" si="152"/>
        <v>100.16666666666667</v>
      </c>
      <c r="R1604" s="12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8">
        <f t="shared" si="152"/>
        <v>100.03299999999999</v>
      </c>
      <c r="R1605" s="12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8">
        <f t="shared" si="152"/>
        <v>122.10714285714286</v>
      </c>
      <c r="R1606" s="12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8">
        <f t="shared" si="152"/>
        <v>100.69333333333334</v>
      </c>
      <c r="R1607" s="12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8">
        <f t="shared" si="152"/>
        <v>101.004125</v>
      </c>
      <c r="R1608" s="12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8">
        <f t="shared" si="152"/>
        <v>145.11000000000001</v>
      </c>
      <c r="R1609" s="12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8">
        <f t="shared" si="152"/>
        <v>101.25</v>
      </c>
      <c r="R1610" s="12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8">
        <f t="shared" si="152"/>
        <v>118.33333333333333</v>
      </c>
      <c r="R1611" s="12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8">
        <f t="shared" si="152"/>
        <v>271.85000000000002</v>
      </c>
      <c r="R1612" s="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8">
        <f t="shared" si="152"/>
        <v>125.125</v>
      </c>
      <c r="R1613" s="12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8">
        <f t="shared" si="152"/>
        <v>110.00000000000001</v>
      </c>
      <c r="R1614" s="12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8">
        <f t="shared" si="152"/>
        <v>101.49999999999999</v>
      </c>
      <c r="R1615" s="12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8">
        <f t="shared" si="152"/>
        <v>102.69999999999999</v>
      </c>
      <c r="R1616" s="12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8">
        <f t="shared" si="152"/>
        <v>114.12500000000001</v>
      </c>
      <c r="R1617" s="12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8">
        <f t="shared" si="152"/>
        <v>104.2</v>
      </c>
      <c r="R1618" s="12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8">
        <f t="shared" si="152"/>
        <v>145.85714285714286</v>
      </c>
      <c r="R1619" s="12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8">
        <f t="shared" si="152"/>
        <v>105.06666666666666</v>
      </c>
      <c r="R1620" s="12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8">
        <f t="shared" si="152"/>
        <v>133.33333333333331</v>
      </c>
      <c r="R1621" s="12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8">
        <f t="shared" si="152"/>
        <v>112.99999999999999</v>
      </c>
      <c r="R1622" s="1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8">
        <f t="shared" si="152"/>
        <v>121.2</v>
      </c>
      <c r="R1623" s="12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8">
        <f t="shared" si="152"/>
        <v>101.72463768115942</v>
      </c>
      <c r="R1624" s="12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8">
        <f t="shared" si="152"/>
        <v>101.06666666666666</v>
      </c>
      <c r="R1625" s="12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8">
        <f t="shared" si="152"/>
        <v>118</v>
      </c>
      <c r="R1626" s="12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8">
        <f t="shared" si="152"/>
        <v>155.33333333333331</v>
      </c>
      <c r="R1627" s="12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8">
        <f t="shared" si="152"/>
        <v>101.18750000000001</v>
      </c>
      <c r="R1628" s="12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8">
        <f t="shared" si="152"/>
        <v>117</v>
      </c>
      <c r="R1629" s="12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8">
        <f t="shared" si="152"/>
        <v>100.925</v>
      </c>
      <c r="R1630" s="12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8">
        <f t="shared" si="152"/>
        <v>103.66666666666666</v>
      </c>
      <c r="R1631" s="12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8">
        <f t="shared" si="152"/>
        <v>265.25</v>
      </c>
      <c r="R1632" s="1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8">
        <f t="shared" si="152"/>
        <v>155.91</v>
      </c>
      <c r="R1633" s="12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8">
        <f t="shared" si="152"/>
        <v>101.62500000000001</v>
      </c>
      <c r="R1634" s="12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8">
        <f t="shared" si="152"/>
        <v>100</v>
      </c>
      <c r="R1635" s="12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8">
        <f t="shared" si="152"/>
        <v>100.49999999999999</v>
      </c>
      <c r="R1636" s="12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8">
        <f t="shared" si="152"/>
        <v>125.29999999999998</v>
      </c>
      <c r="R1637" s="12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8">
        <f t="shared" si="152"/>
        <v>103.55555555555556</v>
      </c>
      <c r="R1638" s="12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8">
        <f t="shared" si="152"/>
        <v>103.8</v>
      </c>
      <c r="R1639" s="12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8">
        <f t="shared" si="152"/>
        <v>105</v>
      </c>
      <c r="R1640" s="12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8">
        <f t="shared" si="152"/>
        <v>100</v>
      </c>
      <c r="R1641" s="12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8">
        <f t="shared" si="152"/>
        <v>169.86</v>
      </c>
      <c r="R1642" s="1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8">
        <f t="shared" si="152"/>
        <v>101.4</v>
      </c>
      <c r="R1643" s="12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8">
        <f t="shared" si="152"/>
        <v>100</v>
      </c>
      <c r="R1644" s="12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8">
        <f t="shared" si="152"/>
        <v>124.70000000000002</v>
      </c>
      <c r="R1645" s="12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8">
        <f t="shared" si="152"/>
        <v>109.5</v>
      </c>
      <c r="R1646" s="12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8">
        <f t="shared" si="152"/>
        <v>110.80000000000001</v>
      </c>
      <c r="R1647" s="12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8">
        <f t="shared" si="152"/>
        <v>110.2</v>
      </c>
      <c r="R1648" s="12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8">
        <f t="shared" si="152"/>
        <v>104.71999999999998</v>
      </c>
      <c r="R1649" s="12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8">
        <f t="shared" si="152"/>
        <v>125.26086956521738</v>
      </c>
      <c r="R1650" s="12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8">
        <f t="shared" si="152"/>
        <v>100.58763157894737</v>
      </c>
      <c r="R1651" s="12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8">
        <f t="shared" si="152"/>
        <v>141.55000000000001</v>
      </c>
      <c r="R1652" s="1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8">
        <f t="shared" si="152"/>
        <v>100.75</v>
      </c>
      <c r="R1653" s="12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8">
        <f t="shared" si="152"/>
        <v>100.66666666666666</v>
      </c>
      <c r="R1654" s="12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8">
        <f t="shared" si="152"/>
        <v>174.2304</v>
      </c>
      <c r="R1655" s="12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8">
        <f t="shared" si="152"/>
        <v>119.90909090909089</v>
      </c>
      <c r="R1656" s="12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8">
        <f t="shared" si="152"/>
        <v>142.86666666666667</v>
      </c>
      <c r="R1657" s="12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8">
        <f t="shared" si="152"/>
        <v>100.33493333333334</v>
      </c>
      <c r="R1658" s="12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8">
        <f t="shared" si="152"/>
        <v>104.93380000000001</v>
      </c>
      <c r="R1659" s="12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8">
        <f t="shared" si="152"/>
        <v>132.23333333333335</v>
      </c>
      <c r="R1660" s="12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8">
        <f t="shared" si="152"/>
        <v>112.79999999999998</v>
      </c>
      <c r="R1661" s="12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8">
        <f t="shared" si="152"/>
        <v>1253.75</v>
      </c>
      <c r="R1662" s="1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8">
        <f t="shared" si="152"/>
        <v>102.50632911392405</v>
      </c>
      <c r="R1663" s="12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8">
        <f t="shared" si="152"/>
        <v>102.6375</v>
      </c>
      <c r="R1664" s="12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8">
        <f t="shared" si="152"/>
        <v>108</v>
      </c>
      <c r="R1665" s="12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8">
        <f t="shared" si="152"/>
        <v>122.40879999999999</v>
      </c>
      <c r="R1666" s="12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8">
        <f t="shared" ref="Q1667:Q1730" si="158">(E1667/D1667)*100</f>
        <v>119.45714285714286</v>
      </c>
      <c r="R1667" s="12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8">
        <f t="shared" si="158"/>
        <v>160.88</v>
      </c>
      <c r="R1668" s="12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8">
        <f t="shared" si="158"/>
        <v>126.85294117647059</v>
      </c>
      <c r="R1669" s="12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8">
        <f t="shared" si="158"/>
        <v>102.6375</v>
      </c>
      <c r="R1670" s="12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8">
        <f t="shared" si="158"/>
        <v>139.75</v>
      </c>
      <c r="R1671" s="12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8">
        <f t="shared" si="158"/>
        <v>102.60000000000001</v>
      </c>
      <c r="R1672" s="1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8">
        <f t="shared" si="158"/>
        <v>100.67349999999999</v>
      </c>
      <c r="R1673" s="12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8">
        <f t="shared" si="158"/>
        <v>112.94117647058823</v>
      </c>
      <c r="R1674" s="12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8">
        <f t="shared" si="158"/>
        <v>128.09523809523807</v>
      </c>
      <c r="R1675" s="12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8">
        <f t="shared" si="158"/>
        <v>201.7</v>
      </c>
      <c r="R1676" s="12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8">
        <f t="shared" si="158"/>
        <v>137.416</v>
      </c>
      <c r="R1677" s="12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8">
        <f t="shared" si="158"/>
        <v>115.33333333333333</v>
      </c>
      <c r="R1678" s="12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8">
        <f t="shared" si="158"/>
        <v>111.66666666666667</v>
      </c>
      <c r="R1679" s="12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8">
        <f t="shared" si="158"/>
        <v>118.39999999999999</v>
      </c>
      <c r="R1680" s="12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8">
        <f t="shared" si="158"/>
        <v>175</v>
      </c>
      <c r="R1681" s="12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8">
        <f t="shared" si="158"/>
        <v>117.5</v>
      </c>
      <c r="R1682" s="1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8">
        <f t="shared" si="158"/>
        <v>101.42212307692309</v>
      </c>
      <c r="R1683" s="12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8">
        <f t="shared" si="158"/>
        <v>0</v>
      </c>
      <c r="R1684" s="12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8">
        <f t="shared" si="158"/>
        <v>21.714285714285715</v>
      </c>
      <c r="R1685" s="12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8">
        <f t="shared" si="158"/>
        <v>109.125</v>
      </c>
      <c r="R1686" s="12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8">
        <f t="shared" si="158"/>
        <v>102.85714285714285</v>
      </c>
      <c r="R1687" s="12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8">
        <f t="shared" si="158"/>
        <v>0.36</v>
      </c>
      <c r="R1688" s="12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8">
        <f t="shared" si="158"/>
        <v>31.25</v>
      </c>
      <c r="R1689" s="12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8">
        <f t="shared" si="158"/>
        <v>44.3</v>
      </c>
      <c r="R1690" s="12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8">
        <f t="shared" si="158"/>
        <v>100</v>
      </c>
      <c r="R1691" s="12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8">
        <f t="shared" si="158"/>
        <v>25.4</v>
      </c>
      <c r="R1692" s="1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8">
        <f t="shared" si="158"/>
        <v>33.473333333333329</v>
      </c>
      <c r="R1693" s="12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8">
        <f t="shared" si="158"/>
        <v>47.8</v>
      </c>
      <c r="R1694" s="12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8">
        <f t="shared" si="158"/>
        <v>9.3333333333333339</v>
      </c>
      <c r="R1695" s="12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8">
        <f t="shared" si="158"/>
        <v>0.05</v>
      </c>
      <c r="R1696" s="12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8">
        <f t="shared" si="158"/>
        <v>11.708333333333334</v>
      </c>
      <c r="R1697" s="12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8">
        <f t="shared" si="158"/>
        <v>0</v>
      </c>
      <c r="R1698" s="12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8">
        <f t="shared" si="158"/>
        <v>20.208000000000002</v>
      </c>
      <c r="R1699" s="12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8">
        <f t="shared" si="158"/>
        <v>0</v>
      </c>
      <c r="R1700" s="12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8">
        <f t="shared" si="158"/>
        <v>4.2311459353574925</v>
      </c>
      <c r="R1701" s="12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8">
        <f t="shared" si="158"/>
        <v>26.06</v>
      </c>
      <c r="R1702" s="1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8">
        <f t="shared" si="158"/>
        <v>0.19801980198019803</v>
      </c>
      <c r="R1703" s="12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8">
        <f t="shared" si="158"/>
        <v>6.0606060606060606E-3</v>
      </c>
      <c r="R1704" s="12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8">
        <f t="shared" si="158"/>
        <v>1.02</v>
      </c>
      <c r="R1705" s="12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8">
        <f t="shared" si="158"/>
        <v>65.100000000000009</v>
      </c>
      <c r="R1706" s="12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8">
        <f t="shared" si="158"/>
        <v>0</v>
      </c>
      <c r="R1707" s="12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8">
        <f t="shared" si="158"/>
        <v>0</v>
      </c>
      <c r="R1708" s="12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8">
        <f t="shared" si="158"/>
        <v>9.74</v>
      </c>
      <c r="R1709" s="12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8">
        <f t="shared" si="158"/>
        <v>0</v>
      </c>
      <c r="R1710" s="12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8">
        <f t="shared" si="158"/>
        <v>4.8571428571428568</v>
      </c>
      <c r="R1711" s="12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8">
        <f t="shared" si="158"/>
        <v>0.67999999999999994</v>
      </c>
      <c r="R1712" s="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8">
        <f t="shared" si="158"/>
        <v>10.5</v>
      </c>
      <c r="R1713" s="12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8">
        <f t="shared" si="158"/>
        <v>0</v>
      </c>
      <c r="R1714" s="12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8">
        <f t="shared" si="158"/>
        <v>1.6666666666666667</v>
      </c>
      <c r="R1715" s="12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8">
        <f t="shared" si="158"/>
        <v>7.8680000000000003</v>
      </c>
      <c r="R1716" s="12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8">
        <f t="shared" si="158"/>
        <v>0.22</v>
      </c>
      <c r="R1717" s="12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8">
        <f t="shared" si="158"/>
        <v>7.5</v>
      </c>
      <c r="R1718" s="12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8">
        <f t="shared" si="158"/>
        <v>42.725880551301685</v>
      </c>
      <c r="R1719" s="12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8">
        <f t="shared" si="158"/>
        <v>0.2142857142857143</v>
      </c>
      <c r="R1720" s="12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8">
        <f t="shared" si="158"/>
        <v>0.87500000000000011</v>
      </c>
      <c r="R1721" s="12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8">
        <f t="shared" si="158"/>
        <v>5.625</v>
      </c>
      <c r="R1722" s="1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8">
        <f t="shared" si="158"/>
        <v>0</v>
      </c>
      <c r="R1723" s="12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8">
        <f t="shared" si="158"/>
        <v>3.4722222222222224E-2</v>
      </c>
      <c r="R1724" s="12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8">
        <f t="shared" si="158"/>
        <v>6.5</v>
      </c>
      <c r="R1725" s="12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8">
        <f t="shared" si="158"/>
        <v>0.58333333333333337</v>
      </c>
      <c r="R1726" s="12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8">
        <f t="shared" si="158"/>
        <v>10.181818181818182</v>
      </c>
      <c r="R1727" s="12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8">
        <f t="shared" si="158"/>
        <v>33.784615384615385</v>
      </c>
      <c r="R1728" s="12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8">
        <f t="shared" si="158"/>
        <v>3.3333333333333333E-2</v>
      </c>
      <c r="R1729" s="12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8">
        <f t="shared" si="158"/>
        <v>68.400000000000006</v>
      </c>
      <c r="R1730" s="12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8">
        <f t="shared" ref="Q1731:Q1794" si="164">(E1731/D1731)*100</f>
        <v>0</v>
      </c>
      <c r="R1731" s="12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8">
        <f t="shared" si="164"/>
        <v>0</v>
      </c>
      <c r="R1732" s="12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8">
        <f t="shared" si="164"/>
        <v>0</v>
      </c>
      <c r="R1733" s="12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8">
        <f t="shared" si="164"/>
        <v>0</v>
      </c>
      <c r="R1734" s="12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8">
        <f t="shared" si="164"/>
        <v>0</v>
      </c>
      <c r="R1735" s="12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8">
        <f t="shared" si="164"/>
        <v>2.2222222222222223E-2</v>
      </c>
      <c r="R1736" s="12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8">
        <f t="shared" si="164"/>
        <v>11</v>
      </c>
      <c r="R1737" s="12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8">
        <f t="shared" si="164"/>
        <v>0.73333333333333328</v>
      </c>
      <c r="R1738" s="12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8">
        <f t="shared" si="164"/>
        <v>21.25</v>
      </c>
      <c r="R1739" s="12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8">
        <f t="shared" si="164"/>
        <v>0.4</v>
      </c>
      <c r="R1740" s="12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8">
        <f t="shared" si="164"/>
        <v>0.1</v>
      </c>
      <c r="R1741" s="12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8">
        <f t="shared" si="164"/>
        <v>0</v>
      </c>
      <c r="R1742" s="12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8">
        <f t="shared" si="164"/>
        <v>110.83333333333334</v>
      </c>
      <c r="R1743" s="12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8">
        <f t="shared" si="164"/>
        <v>108.74999999999999</v>
      </c>
      <c r="R1744" s="12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8">
        <f t="shared" si="164"/>
        <v>100.41666666666667</v>
      </c>
      <c r="R1745" s="12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8">
        <f t="shared" si="164"/>
        <v>118.45454545454545</v>
      </c>
      <c r="R1746" s="12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8">
        <f t="shared" si="164"/>
        <v>114.01428571428571</v>
      </c>
      <c r="R1747" s="12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8">
        <f t="shared" si="164"/>
        <v>148.10000000000002</v>
      </c>
      <c r="R1748" s="12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8">
        <f t="shared" si="164"/>
        <v>104.95555555555556</v>
      </c>
      <c r="R1749" s="12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8">
        <f t="shared" si="164"/>
        <v>129.94800000000001</v>
      </c>
      <c r="R1750" s="12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8">
        <f t="shared" si="164"/>
        <v>123.48756218905473</v>
      </c>
      <c r="R1751" s="12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8">
        <f t="shared" si="164"/>
        <v>201.62</v>
      </c>
      <c r="R1752" s="12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8">
        <f t="shared" si="164"/>
        <v>102.89999999999999</v>
      </c>
      <c r="R1753" s="12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8">
        <f t="shared" si="164"/>
        <v>260.16666666666663</v>
      </c>
      <c r="R1754" s="12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8">
        <f t="shared" si="164"/>
        <v>108</v>
      </c>
      <c r="R1755" s="12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8">
        <f t="shared" si="164"/>
        <v>110.52941176470587</v>
      </c>
      <c r="R1756" s="12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8">
        <f t="shared" si="164"/>
        <v>120</v>
      </c>
      <c r="R1757" s="12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8">
        <f t="shared" si="164"/>
        <v>102.82909090909091</v>
      </c>
      <c r="R1758" s="12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8">
        <f t="shared" si="164"/>
        <v>115.99999999999999</v>
      </c>
      <c r="R1759" s="12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8">
        <f t="shared" si="164"/>
        <v>114.7</v>
      </c>
      <c r="R1760" s="12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8">
        <f t="shared" si="164"/>
        <v>106.60000000000001</v>
      </c>
      <c r="R1761" s="12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8">
        <f t="shared" si="164"/>
        <v>165.44</v>
      </c>
      <c r="R1762" s="12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8">
        <f t="shared" si="164"/>
        <v>155</v>
      </c>
      <c r="R1763" s="12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8">
        <f t="shared" si="164"/>
        <v>885</v>
      </c>
      <c r="R1764" s="12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8">
        <f t="shared" si="164"/>
        <v>101.90833333333333</v>
      </c>
      <c r="R1765" s="12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8">
        <f t="shared" si="164"/>
        <v>19.600000000000001</v>
      </c>
      <c r="R1766" s="12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8">
        <f t="shared" si="164"/>
        <v>59.467839999999995</v>
      </c>
      <c r="R1767" s="12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8">
        <f t="shared" si="164"/>
        <v>0</v>
      </c>
      <c r="R1768" s="12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8">
        <f t="shared" si="164"/>
        <v>45.72</v>
      </c>
      <c r="R1769" s="12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8">
        <f t="shared" si="164"/>
        <v>3.74</v>
      </c>
      <c r="R1770" s="12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8">
        <f t="shared" si="164"/>
        <v>2.7025000000000001</v>
      </c>
      <c r="R1771" s="12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8">
        <f t="shared" si="164"/>
        <v>56.51428571428572</v>
      </c>
      <c r="R1772" s="12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8">
        <f t="shared" si="164"/>
        <v>21.30952380952381</v>
      </c>
      <c r="R1773" s="12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8">
        <f t="shared" si="164"/>
        <v>15.6</v>
      </c>
      <c r="R1774" s="12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8">
        <f t="shared" si="164"/>
        <v>6.2566666666666677</v>
      </c>
      <c r="R1775" s="12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8">
        <f t="shared" si="164"/>
        <v>45.92</v>
      </c>
      <c r="R1776" s="12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8">
        <f t="shared" si="164"/>
        <v>65.101538461538468</v>
      </c>
      <c r="R1777" s="12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8">
        <f t="shared" si="164"/>
        <v>6.7</v>
      </c>
      <c r="R1778" s="12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8">
        <f t="shared" si="164"/>
        <v>13.5625</v>
      </c>
      <c r="R1779" s="12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8">
        <f t="shared" si="164"/>
        <v>1.9900000000000002</v>
      </c>
      <c r="R1780" s="12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8">
        <f t="shared" si="164"/>
        <v>36.236363636363642</v>
      </c>
      <c r="R1781" s="12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8">
        <f t="shared" si="164"/>
        <v>39.743333333333339</v>
      </c>
      <c r="R1782" s="12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8">
        <f t="shared" si="164"/>
        <v>25.763636363636365</v>
      </c>
      <c r="R1783" s="12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8">
        <f t="shared" si="164"/>
        <v>15.491428571428573</v>
      </c>
      <c r="R1784" s="12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8">
        <f t="shared" si="164"/>
        <v>23.692499999999999</v>
      </c>
      <c r="R1785" s="12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8">
        <f t="shared" si="164"/>
        <v>39.76</v>
      </c>
      <c r="R1786" s="12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8">
        <f t="shared" si="164"/>
        <v>20.220833333333331</v>
      </c>
      <c r="R1787" s="12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8">
        <f t="shared" si="164"/>
        <v>47.631578947368418</v>
      </c>
      <c r="R1788" s="12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8">
        <f t="shared" si="164"/>
        <v>15.329999999999998</v>
      </c>
      <c r="R1789" s="12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8">
        <f t="shared" si="164"/>
        <v>1.3818181818181818</v>
      </c>
      <c r="R1790" s="12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8">
        <f t="shared" si="164"/>
        <v>0.5</v>
      </c>
      <c r="R1791" s="12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8">
        <f t="shared" si="164"/>
        <v>4.957575757575758</v>
      </c>
      <c r="R1792" s="12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8">
        <f t="shared" si="164"/>
        <v>3.5666666666666664</v>
      </c>
      <c r="R1793" s="12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8">
        <f t="shared" si="164"/>
        <v>61.124000000000002</v>
      </c>
      <c r="R1794" s="12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8">
        <f t="shared" ref="Q1795:Q1858" si="170">(E1795/D1795)*100</f>
        <v>1.3333333333333335</v>
      </c>
      <c r="R1795" s="12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8">
        <f t="shared" si="170"/>
        <v>11.077777777777778</v>
      </c>
      <c r="R1796" s="12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8">
        <f t="shared" si="170"/>
        <v>38.735714285714288</v>
      </c>
      <c r="R1797" s="12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8">
        <f t="shared" si="170"/>
        <v>22.05263157894737</v>
      </c>
      <c r="R1798" s="12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8">
        <f t="shared" si="170"/>
        <v>67.55</v>
      </c>
      <c r="R1799" s="12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8">
        <f t="shared" si="170"/>
        <v>13.637499999999999</v>
      </c>
      <c r="R1800" s="12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8">
        <f t="shared" si="170"/>
        <v>1.7457500000000001</v>
      </c>
      <c r="R1801" s="12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8">
        <f t="shared" si="170"/>
        <v>20.44963251188932</v>
      </c>
      <c r="R1802" s="1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8">
        <f t="shared" si="170"/>
        <v>13.852941176470587</v>
      </c>
      <c r="R1803" s="12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8">
        <f t="shared" si="170"/>
        <v>48.485714285714288</v>
      </c>
      <c r="R1804" s="12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8">
        <f t="shared" si="170"/>
        <v>30.8</v>
      </c>
      <c r="R1805" s="12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8">
        <f t="shared" si="170"/>
        <v>35.174193548387095</v>
      </c>
      <c r="R1806" s="12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8">
        <f t="shared" si="170"/>
        <v>36.404444444444444</v>
      </c>
      <c r="R1807" s="12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8">
        <f t="shared" si="170"/>
        <v>2.9550000000000001</v>
      </c>
      <c r="R1808" s="12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8">
        <f t="shared" si="170"/>
        <v>11.06</v>
      </c>
      <c r="R1809" s="12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8">
        <f t="shared" si="170"/>
        <v>41.407142857142858</v>
      </c>
      <c r="R1810" s="12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8">
        <f t="shared" si="170"/>
        <v>10.857142857142858</v>
      </c>
      <c r="R1811" s="12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8">
        <f t="shared" si="170"/>
        <v>3.3333333333333335</v>
      </c>
      <c r="R1812" s="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8">
        <f t="shared" si="170"/>
        <v>7.407407407407407E-2</v>
      </c>
      <c r="R1813" s="12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8">
        <f t="shared" si="170"/>
        <v>13.307692307692307</v>
      </c>
      <c r="R1814" s="12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8">
        <f t="shared" si="170"/>
        <v>0</v>
      </c>
      <c r="R1815" s="12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8">
        <f t="shared" si="170"/>
        <v>49.183333333333337</v>
      </c>
      <c r="R1816" s="12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8">
        <f t="shared" si="170"/>
        <v>0</v>
      </c>
      <c r="R1817" s="12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8">
        <f t="shared" si="170"/>
        <v>2.036</v>
      </c>
      <c r="R1818" s="12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8">
        <f t="shared" si="170"/>
        <v>52.327777777777776</v>
      </c>
      <c r="R1819" s="12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8283</v>
      </c>
      <c r="Q1820" s="8">
        <f t="shared" si="170"/>
        <v>0</v>
      </c>
      <c r="R1820" s="12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8">
        <f t="shared" si="170"/>
        <v>2.083333333333333</v>
      </c>
      <c r="R1821" s="12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8">
        <f t="shared" si="170"/>
        <v>6.565384615384616</v>
      </c>
      <c r="R1822" s="1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8">
        <f t="shared" si="170"/>
        <v>134.88999999999999</v>
      </c>
      <c r="R1823" s="12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8">
        <f t="shared" si="170"/>
        <v>100</v>
      </c>
      <c r="R1824" s="12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8">
        <f t="shared" si="170"/>
        <v>115.85714285714286</v>
      </c>
      <c r="R1825" s="12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8">
        <f t="shared" si="170"/>
        <v>100.06666666666666</v>
      </c>
      <c r="R1826" s="12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8">
        <f t="shared" si="170"/>
        <v>105.05</v>
      </c>
      <c r="R1827" s="12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8">
        <f t="shared" si="170"/>
        <v>101</v>
      </c>
      <c r="R1828" s="12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8">
        <f t="shared" si="170"/>
        <v>100.66250000000001</v>
      </c>
      <c r="R1829" s="12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8">
        <f t="shared" si="170"/>
        <v>100.16000000000001</v>
      </c>
      <c r="R1830" s="12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8">
        <f t="shared" si="170"/>
        <v>166.68333333333334</v>
      </c>
      <c r="R1831" s="12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8">
        <f t="shared" si="170"/>
        <v>101.53333333333335</v>
      </c>
      <c r="R1832" s="1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8">
        <f t="shared" si="170"/>
        <v>103</v>
      </c>
      <c r="R1833" s="12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8">
        <f t="shared" si="170"/>
        <v>142.85714285714286</v>
      </c>
      <c r="R1834" s="12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8">
        <f t="shared" si="170"/>
        <v>262.5</v>
      </c>
      <c r="R1835" s="12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8">
        <f t="shared" si="170"/>
        <v>118.05000000000001</v>
      </c>
      <c r="R1836" s="12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8">
        <f t="shared" si="170"/>
        <v>104</v>
      </c>
      <c r="R1837" s="12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8">
        <f t="shared" si="170"/>
        <v>200.34</v>
      </c>
      <c r="R1838" s="12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8">
        <f t="shared" si="170"/>
        <v>306.83333333333331</v>
      </c>
      <c r="R1839" s="12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8">
        <f t="shared" si="170"/>
        <v>100.149</v>
      </c>
      <c r="R1840" s="12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8">
        <f t="shared" si="170"/>
        <v>205.29999999999998</v>
      </c>
      <c r="R1841" s="12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8">
        <f t="shared" si="170"/>
        <v>108.88888888888889</v>
      </c>
      <c r="R1842" s="1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8">
        <f t="shared" si="170"/>
        <v>101.75</v>
      </c>
      <c r="R1843" s="12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8">
        <f t="shared" si="170"/>
        <v>125.25</v>
      </c>
      <c r="R1844" s="12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8">
        <f t="shared" si="170"/>
        <v>124.0061</v>
      </c>
      <c r="R1845" s="12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8">
        <f t="shared" si="170"/>
        <v>101.4</v>
      </c>
      <c r="R1846" s="12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8">
        <f t="shared" si="170"/>
        <v>100</v>
      </c>
      <c r="R1847" s="12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8">
        <f t="shared" si="170"/>
        <v>137.92666666666668</v>
      </c>
      <c r="R1848" s="12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8">
        <f t="shared" si="170"/>
        <v>120.88000000000001</v>
      </c>
      <c r="R1849" s="12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8">
        <f t="shared" si="170"/>
        <v>107.36666666666667</v>
      </c>
      <c r="R1850" s="12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8">
        <f t="shared" si="170"/>
        <v>100.33333333333334</v>
      </c>
      <c r="R1851" s="12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8">
        <f t="shared" si="170"/>
        <v>101.52222222222223</v>
      </c>
      <c r="R1852" s="1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8">
        <f t="shared" si="170"/>
        <v>100.07692307692308</v>
      </c>
      <c r="R1853" s="12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8">
        <f t="shared" si="170"/>
        <v>116.96666666666667</v>
      </c>
      <c r="R1854" s="12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8">
        <f t="shared" si="170"/>
        <v>101.875</v>
      </c>
      <c r="R1855" s="12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8">
        <f t="shared" si="170"/>
        <v>102.12366666666665</v>
      </c>
      <c r="R1856" s="12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8">
        <f t="shared" si="170"/>
        <v>154.05897142857143</v>
      </c>
      <c r="R1857" s="12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8">
        <f t="shared" si="170"/>
        <v>101.25</v>
      </c>
      <c r="R1858" s="12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8">
        <f t="shared" ref="Q1859:Q1922" si="176">(E1859/D1859)*100</f>
        <v>100</v>
      </c>
      <c r="R1859" s="12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8">
        <f t="shared" si="176"/>
        <v>108.74800874800874</v>
      </c>
      <c r="R1860" s="12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8">
        <f t="shared" si="176"/>
        <v>131.83333333333334</v>
      </c>
      <c r="R1861" s="12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8">
        <f t="shared" si="176"/>
        <v>133.46666666666667</v>
      </c>
      <c r="R1862" s="1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8">
        <f t="shared" si="176"/>
        <v>0</v>
      </c>
      <c r="R1863" s="12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8">
        <f t="shared" si="176"/>
        <v>8.0833333333333321</v>
      </c>
      <c r="R1864" s="12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8">
        <f t="shared" si="176"/>
        <v>0.4</v>
      </c>
      <c r="R1865" s="12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8">
        <f t="shared" si="176"/>
        <v>42.892307692307689</v>
      </c>
      <c r="R1866" s="12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8">
        <f t="shared" si="176"/>
        <v>3.6363636363636364E-3</v>
      </c>
      <c r="R1867" s="12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8">
        <f t="shared" si="176"/>
        <v>0.5</v>
      </c>
      <c r="R1868" s="12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8">
        <f t="shared" si="176"/>
        <v>0.05</v>
      </c>
      <c r="R1869" s="12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8">
        <f t="shared" si="176"/>
        <v>4.8680000000000003</v>
      </c>
      <c r="R1870" s="12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8">
        <f t="shared" si="176"/>
        <v>0</v>
      </c>
      <c r="R1871" s="12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8">
        <f t="shared" si="176"/>
        <v>10.314285714285715</v>
      </c>
      <c r="R1872" s="1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8">
        <f t="shared" si="176"/>
        <v>71.784615384615378</v>
      </c>
      <c r="R1873" s="12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8">
        <f t="shared" si="176"/>
        <v>1.06</v>
      </c>
      <c r="R1874" s="12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8">
        <f t="shared" si="176"/>
        <v>0.44999999999999996</v>
      </c>
      <c r="R1875" s="12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8">
        <f t="shared" si="176"/>
        <v>1.6250000000000001E-2</v>
      </c>
      <c r="R1876" s="12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8">
        <f t="shared" si="176"/>
        <v>0.51</v>
      </c>
      <c r="R1877" s="12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8">
        <f t="shared" si="176"/>
        <v>0</v>
      </c>
      <c r="R1878" s="12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8">
        <f t="shared" si="176"/>
        <v>0</v>
      </c>
      <c r="R1879" s="12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8">
        <f t="shared" si="176"/>
        <v>0</v>
      </c>
      <c r="R1880" s="12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8">
        <f t="shared" si="176"/>
        <v>0.12</v>
      </c>
      <c r="R1881" s="12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8">
        <f t="shared" si="176"/>
        <v>20.080000000000002</v>
      </c>
      <c r="R1882" s="1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8">
        <f t="shared" si="176"/>
        <v>172.68449999999999</v>
      </c>
      <c r="R1883" s="12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8">
        <f t="shared" si="176"/>
        <v>100.8955223880597</v>
      </c>
      <c r="R1884" s="12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8">
        <f t="shared" si="176"/>
        <v>104.8048048048048</v>
      </c>
      <c r="R1885" s="12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8">
        <f t="shared" si="176"/>
        <v>135.1</v>
      </c>
      <c r="R1886" s="12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8">
        <f t="shared" si="176"/>
        <v>116.32786885245903</v>
      </c>
      <c r="R1887" s="12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8">
        <f t="shared" si="176"/>
        <v>102.08333333333333</v>
      </c>
      <c r="R1888" s="12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8">
        <f t="shared" si="176"/>
        <v>111.16666666666666</v>
      </c>
      <c r="R1889" s="12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8">
        <f t="shared" si="176"/>
        <v>166.08</v>
      </c>
      <c r="R1890" s="12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8">
        <f t="shared" si="176"/>
        <v>106.60000000000001</v>
      </c>
      <c r="R1891" s="12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8">
        <f t="shared" si="176"/>
        <v>144.58441666666667</v>
      </c>
      <c r="R1892" s="1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8">
        <f t="shared" si="176"/>
        <v>105.55000000000001</v>
      </c>
      <c r="R1893" s="12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8">
        <f t="shared" si="176"/>
        <v>136.60000000000002</v>
      </c>
      <c r="R1894" s="12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8">
        <f t="shared" si="176"/>
        <v>104</v>
      </c>
      <c r="R1895" s="12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8">
        <f t="shared" si="176"/>
        <v>114.5</v>
      </c>
      <c r="R1896" s="12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8">
        <f t="shared" si="176"/>
        <v>101.71957671957672</v>
      </c>
      <c r="R1897" s="12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8">
        <f t="shared" si="176"/>
        <v>123.94678492239468</v>
      </c>
      <c r="R1898" s="12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8">
        <f t="shared" si="176"/>
        <v>102.45669291338582</v>
      </c>
      <c r="R1899" s="12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8">
        <f t="shared" si="176"/>
        <v>144.5</v>
      </c>
      <c r="R1900" s="12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8">
        <f t="shared" si="176"/>
        <v>133.33333333333331</v>
      </c>
      <c r="R1901" s="12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8">
        <f t="shared" si="176"/>
        <v>109.3644</v>
      </c>
      <c r="R1902" s="1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8">
        <f t="shared" si="176"/>
        <v>2.6969696969696968</v>
      </c>
      <c r="R1903" s="12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8">
        <f t="shared" si="176"/>
        <v>1.2</v>
      </c>
      <c r="R1904" s="12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8">
        <f t="shared" si="176"/>
        <v>46.6</v>
      </c>
      <c r="R1905" s="12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8">
        <f t="shared" si="176"/>
        <v>0.1</v>
      </c>
      <c r="R1906" s="12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8">
        <f t="shared" si="176"/>
        <v>0.16800000000000001</v>
      </c>
      <c r="R1907" s="12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8">
        <f t="shared" si="176"/>
        <v>42.76</v>
      </c>
      <c r="R1908" s="12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8">
        <f t="shared" si="176"/>
        <v>0.28333333333333333</v>
      </c>
      <c r="R1909" s="12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8">
        <f t="shared" si="176"/>
        <v>1.7319999999999998</v>
      </c>
      <c r="R1910" s="12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8">
        <f t="shared" si="176"/>
        <v>14.111428571428572</v>
      </c>
      <c r="R1911" s="12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8">
        <f t="shared" si="176"/>
        <v>39.395294117647055</v>
      </c>
      <c r="R1912" s="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8">
        <f t="shared" si="176"/>
        <v>2.3529411764705882E-2</v>
      </c>
      <c r="R1913" s="12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8">
        <f t="shared" si="176"/>
        <v>59.3</v>
      </c>
      <c r="R1914" s="12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8">
        <f t="shared" si="176"/>
        <v>1.3270833333333334</v>
      </c>
      <c r="R1915" s="12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8">
        <f t="shared" si="176"/>
        <v>9.0090090090090094</v>
      </c>
      <c r="R1916" s="12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8">
        <f t="shared" si="176"/>
        <v>1.6</v>
      </c>
      <c r="R1917" s="12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8">
        <f t="shared" si="176"/>
        <v>0.51</v>
      </c>
      <c r="R1918" s="12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8">
        <f t="shared" si="176"/>
        <v>52.570512820512818</v>
      </c>
      <c r="R1919" s="12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8">
        <f t="shared" si="176"/>
        <v>1.04</v>
      </c>
      <c r="R1920" s="12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8">
        <f t="shared" si="176"/>
        <v>47.4</v>
      </c>
      <c r="R1921" s="12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8">
        <f t="shared" si="176"/>
        <v>43.03</v>
      </c>
      <c r="R1922" s="1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8">
        <f t="shared" ref="Q1923:Q1986" si="182">(E1923/D1923)*100</f>
        <v>136.80000000000001</v>
      </c>
      <c r="R1923" s="12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8">
        <f t="shared" si="182"/>
        <v>115.55</v>
      </c>
      <c r="R1924" s="12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8">
        <f t="shared" si="182"/>
        <v>240.79999999999998</v>
      </c>
      <c r="R1925" s="12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8">
        <f t="shared" si="182"/>
        <v>114.39999999999999</v>
      </c>
      <c r="R1926" s="12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8">
        <f t="shared" si="182"/>
        <v>110.33333333333333</v>
      </c>
      <c r="R1927" s="12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8">
        <f t="shared" si="182"/>
        <v>195.37933333333334</v>
      </c>
      <c r="R1928" s="12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8">
        <f t="shared" si="182"/>
        <v>103.33333333333334</v>
      </c>
      <c r="R1929" s="12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8">
        <f t="shared" si="182"/>
        <v>103.1372549019608</v>
      </c>
      <c r="R1930" s="12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8">
        <f t="shared" si="182"/>
        <v>100.3125</v>
      </c>
      <c r="R1931" s="12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8">
        <f t="shared" si="182"/>
        <v>127</v>
      </c>
      <c r="R1932" s="1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8">
        <f t="shared" si="182"/>
        <v>120.601</v>
      </c>
      <c r="R1933" s="12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8">
        <f t="shared" si="182"/>
        <v>106.99047619047619</v>
      </c>
      <c r="R1934" s="12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8">
        <f t="shared" si="182"/>
        <v>172.43333333333334</v>
      </c>
      <c r="R1935" s="12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8">
        <f t="shared" si="182"/>
        <v>123.61999999999999</v>
      </c>
      <c r="R1936" s="12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8">
        <f t="shared" si="182"/>
        <v>108.4</v>
      </c>
      <c r="R1937" s="12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8">
        <f t="shared" si="182"/>
        <v>116.52013333333333</v>
      </c>
      <c r="R1938" s="12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8">
        <f t="shared" si="182"/>
        <v>187.245</v>
      </c>
      <c r="R1939" s="12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8">
        <f t="shared" si="182"/>
        <v>115.93333333333334</v>
      </c>
      <c r="R1940" s="12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8">
        <f t="shared" si="182"/>
        <v>110.7</v>
      </c>
      <c r="R1941" s="12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8">
        <f t="shared" si="182"/>
        <v>170.92307692307693</v>
      </c>
      <c r="R1942" s="1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8">
        <f t="shared" si="182"/>
        <v>126.11835600000001</v>
      </c>
      <c r="R1943" s="12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8">
        <f t="shared" si="182"/>
        <v>138.44033333333334</v>
      </c>
      <c r="R1944" s="12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8">
        <f t="shared" si="182"/>
        <v>1705.2499999999998</v>
      </c>
      <c r="R1945" s="12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8">
        <f t="shared" si="182"/>
        <v>788.05550000000005</v>
      </c>
      <c r="R1946" s="12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8">
        <f t="shared" si="182"/>
        <v>348.01799999999997</v>
      </c>
      <c r="R1947" s="12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8">
        <f t="shared" si="182"/>
        <v>149.74666666666667</v>
      </c>
      <c r="R1948" s="12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8">
        <f t="shared" si="182"/>
        <v>100.63375000000001</v>
      </c>
      <c r="R1949" s="12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8">
        <f t="shared" si="182"/>
        <v>800.21100000000001</v>
      </c>
      <c r="R1950" s="12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8">
        <f t="shared" si="182"/>
        <v>106.00260000000002</v>
      </c>
      <c r="R1951" s="12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8">
        <f t="shared" si="182"/>
        <v>200.51866666666669</v>
      </c>
      <c r="R1952" s="1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8">
        <f t="shared" si="182"/>
        <v>212.44399999999999</v>
      </c>
      <c r="R1953" s="12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8">
        <f t="shared" si="182"/>
        <v>198.47237142857145</v>
      </c>
      <c r="R1954" s="12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8">
        <f t="shared" si="182"/>
        <v>225.94666666666666</v>
      </c>
      <c r="R1955" s="12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8">
        <f t="shared" si="182"/>
        <v>698.94800000000009</v>
      </c>
      <c r="R1956" s="12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8">
        <f t="shared" si="182"/>
        <v>398.59528571428569</v>
      </c>
      <c r="R1957" s="12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8">
        <f t="shared" si="182"/>
        <v>294.0333333333333</v>
      </c>
      <c r="R1958" s="12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8">
        <f t="shared" si="182"/>
        <v>167.50470000000001</v>
      </c>
      <c r="R1959" s="12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8">
        <f t="shared" si="182"/>
        <v>1435.5717142857143</v>
      </c>
      <c r="R1960" s="12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8">
        <f t="shared" si="182"/>
        <v>156.73439999999999</v>
      </c>
      <c r="R1961" s="12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8">
        <f t="shared" si="182"/>
        <v>117.90285714285716</v>
      </c>
      <c r="R1962" s="1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8">
        <f t="shared" si="182"/>
        <v>1105.3811999999998</v>
      </c>
      <c r="R1963" s="12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8">
        <f t="shared" si="182"/>
        <v>192.92499999999998</v>
      </c>
      <c r="R1964" s="12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8">
        <f t="shared" si="182"/>
        <v>126.8842105263158</v>
      </c>
      <c r="R1965" s="12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8">
        <f t="shared" si="182"/>
        <v>259.57748878923763</v>
      </c>
      <c r="R1966" s="12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8">
        <f t="shared" si="182"/>
        <v>262.27999999999997</v>
      </c>
      <c r="R1967" s="12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8">
        <f t="shared" si="182"/>
        <v>206.74309000000002</v>
      </c>
      <c r="R1968" s="12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8">
        <f t="shared" si="182"/>
        <v>370.13</v>
      </c>
      <c r="R1969" s="12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8">
        <f t="shared" si="182"/>
        <v>284.96600000000001</v>
      </c>
      <c r="R1970" s="12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8">
        <f t="shared" si="182"/>
        <v>579.08000000000004</v>
      </c>
      <c r="R1971" s="12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8">
        <f t="shared" si="182"/>
        <v>1131.8</v>
      </c>
      <c r="R1972" s="1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8">
        <f t="shared" si="182"/>
        <v>263.02771750000005</v>
      </c>
      <c r="R1973" s="12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8">
        <f t="shared" si="182"/>
        <v>674.48</v>
      </c>
      <c r="R1974" s="12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8">
        <f t="shared" si="182"/>
        <v>256.83081313131316</v>
      </c>
      <c r="R1975" s="12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8">
        <f t="shared" si="182"/>
        <v>375.49599999999998</v>
      </c>
      <c r="R1976" s="12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8">
        <f t="shared" si="182"/>
        <v>208.70837499999996</v>
      </c>
      <c r="R1977" s="12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8">
        <f t="shared" si="182"/>
        <v>346.6</v>
      </c>
      <c r="R1978" s="12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8">
        <f t="shared" si="182"/>
        <v>402.33</v>
      </c>
      <c r="R1979" s="12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8">
        <f t="shared" si="182"/>
        <v>1026.8451399999999</v>
      </c>
      <c r="R1980" s="12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8">
        <f t="shared" si="182"/>
        <v>114.901155</v>
      </c>
      <c r="R1981" s="12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8">
        <f t="shared" si="182"/>
        <v>354.82402000000002</v>
      </c>
      <c r="R1982" s="1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8">
        <f t="shared" si="182"/>
        <v>5.08</v>
      </c>
      <c r="R1983" s="12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8">
        <f t="shared" si="182"/>
        <v>0</v>
      </c>
      <c r="R1984" s="12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8">
        <f t="shared" si="182"/>
        <v>4.3</v>
      </c>
      <c r="R1985" s="12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8">
        <f t="shared" si="182"/>
        <v>21.146666666666665</v>
      </c>
      <c r="R1986" s="12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8">
        <f t="shared" ref="Q1987:Q2050" si="188">(E1987/D1987)*100</f>
        <v>3.1875</v>
      </c>
      <c r="R1987" s="12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8">
        <f t="shared" si="188"/>
        <v>0.05</v>
      </c>
      <c r="R1988" s="12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8">
        <f t="shared" si="188"/>
        <v>42.472727272727276</v>
      </c>
      <c r="R1989" s="12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8">
        <f t="shared" si="188"/>
        <v>0.41666666666666669</v>
      </c>
      <c r="R1990" s="12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8">
        <f t="shared" si="188"/>
        <v>1</v>
      </c>
      <c r="R1991" s="12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8">
        <f t="shared" si="188"/>
        <v>16.966666666666665</v>
      </c>
      <c r="R1992" s="1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8">
        <f t="shared" si="188"/>
        <v>7.0000000000000009</v>
      </c>
      <c r="R1993" s="12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8">
        <f t="shared" si="188"/>
        <v>0.13333333333333333</v>
      </c>
      <c r="R1994" s="12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8">
        <f t="shared" si="188"/>
        <v>0</v>
      </c>
      <c r="R1995" s="12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8">
        <f t="shared" si="188"/>
        <v>0</v>
      </c>
      <c r="R1996" s="12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8">
        <f t="shared" si="188"/>
        <v>7.8</v>
      </c>
      <c r="R1997" s="12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8">
        <f t="shared" si="188"/>
        <v>0</v>
      </c>
      <c r="R1998" s="12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8">
        <f t="shared" si="188"/>
        <v>0</v>
      </c>
      <c r="R1999" s="12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8">
        <f t="shared" si="188"/>
        <v>26.200000000000003</v>
      </c>
      <c r="R2000" s="12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8">
        <f t="shared" si="188"/>
        <v>0.76129032258064511</v>
      </c>
      <c r="R2001" s="12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8">
        <f t="shared" si="188"/>
        <v>12.5</v>
      </c>
      <c r="R2002" s="1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8">
        <f t="shared" si="188"/>
        <v>382.12909090909091</v>
      </c>
      <c r="R2003" s="12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8">
        <f t="shared" si="188"/>
        <v>216.79422000000002</v>
      </c>
      <c r="R2004" s="12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8">
        <f t="shared" si="188"/>
        <v>312</v>
      </c>
      <c r="R2005" s="12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8">
        <f t="shared" si="188"/>
        <v>234.42048</v>
      </c>
      <c r="R2006" s="12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8">
        <f t="shared" si="188"/>
        <v>123.68010000000001</v>
      </c>
      <c r="R2007" s="12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8">
        <f t="shared" si="188"/>
        <v>247.84</v>
      </c>
      <c r="R2008" s="12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8">
        <f t="shared" si="188"/>
        <v>115.7092</v>
      </c>
      <c r="R2009" s="12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8">
        <f t="shared" si="188"/>
        <v>117.07484768810599</v>
      </c>
      <c r="R2010" s="12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8">
        <f t="shared" si="188"/>
        <v>305.15800000000002</v>
      </c>
      <c r="R2011" s="12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8">
        <f t="shared" si="188"/>
        <v>320.05299999999994</v>
      </c>
      <c r="R2012" s="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8">
        <f t="shared" si="188"/>
        <v>819.56399999999996</v>
      </c>
      <c r="R2013" s="12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8">
        <f t="shared" si="188"/>
        <v>234.90000000000003</v>
      </c>
      <c r="R2014" s="12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8">
        <f t="shared" si="188"/>
        <v>494.91374999999999</v>
      </c>
      <c r="R2015" s="12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8">
        <f t="shared" si="188"/>
        <v>7813.7822333333334</v>
      </c>
      <c r="R2016" s="12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8">
        <f t="shared" si="188"/>
        <v>113.00013888888888</v>
      </c>
      <c r="R2017" s="12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8">
        <f t="shared" si="188"/>
        <v>921.54219999999998</v>
      </c>
      <c r="R2018" s="12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8">
        <f t="shared" si="188"/>
        <v>125.10239999999999</v>
      </c>
      <c r="R2019" s="12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8">
        <f t="shared" si="188"/>
        <v>102.24343076923077</v>
      </c>
      <c r="R2020" s="12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8">
        <f t="shared" si="188"/>
        <v>484.90975000000003</v>
      </c>
      <c r="R2021" s="12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8">
        <f t="shared" si="188"/>
        <v>192.33333333333334</v>
      </c>
      <c r="R2022" s="1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8">
        <f t="shared" si="188"/>
        <v>281.10000000000002</v>
      </c>
      <c r="R2023" s="12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8">
        <f t="shared" si="188"/>
        <v>125.13700000000001</v>
      </c>
      <c r="R2024" s="12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8">
        <f t="shared" si="188"/>
        <v>161.459</v>
      </c>
      <c r="R2025" s="12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8">
        <f t="shared" si="188"/>
        <v>585.35</v>
      </c>
      <c r="R2026" s="12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8">
        <f t="shared" si="188"/>
        <v>201.14999999999998</v>
      </c>
      <c r="R2027" s="12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8">
        <f t="shared" si="188"/>
        <v>133.48307999999997</v>
      </c>
      <c r="R2028" s="12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8">
        <f t="shared" si="188"/>
        <v>120.24900000000001</v>
      </c>
      <c r="R2029" s="12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8">
        <f t="shared" si="188"/>
        <v>126.16666666666667</v>
      </c>
      <c r="R2030" s="12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8">
        <f t="shared" si="188"/>
        <v>361.2</v>
      </c>
      <c r="R2031" s="12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8">
        <f t="shared" si="188"/>
        <v>226.239013671875</v>
      </c>
      <c r="R2032" s="1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8">
        <f t="shared" si="188"/>
        <v>120.35</v>
      </c>
      <c r="R2033" s="12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8">
        <f t="shared" si="188"/>
        <v>304.18799999999999</v>
      </c>
      <c r="R2034" s="12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8">
        <f t="shared" si="188"/>
        <v>178.67599999999999</v>
      </c>
      <c r="R2035" s="12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8">
        <f t="shared" si="188"/>
        <v>386.81998717948721</v>
      </c>
      <c r="R2036" s="12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8">
        <f t="shared" si="188"/>
        <v>211.03642500000004</v>
      </c>
      <c r="R2037" s="12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8">
        <f t="shared" si="188"/>
        <v>131.66833333333335</v>
      </c>
      <c r="R2038" s="12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8">
        <f t="shared" si="188"/>
        <v>300.47639999999996</v>
      </c>
      <c r="R2039" s="12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8">
        <f t="shared" si="188"/>
        <v>420.51249999999999</v>
      </c>
      <c r="R2040" s="12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8">
        <f t="shared" si="188"/>
        <v>136.21680000000001</v>
      </c>
      <c r="R2041" s="12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8">
        <f t="shared" si="188"/>
        <v>248.17133333333334</v>
      </c>
      <c r="R2042" s="1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8">
        <f t="shared" si="188"/>
        <v>181.86315789473684</v>
      </c>
      <c r="R2043" s="12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8">
        <f t="shared" si="188"/>
        <v>123.53</v>
      </c>
      <c r="R2044" s="12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8">
        <f t="shared" si="188"/>
        <v>506.20938628158842</v>
      </c>
      <c r="R2045" s="12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8">
        <f t="shared" si="188"/>
        <v>108.21333333333334</v>
      </c>
      <c r="R2046" s="12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8">
        <f t="shared" si="188"/>
        <v>819.18387755102037</v>
      </c>
      <c r="R2047" s="12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8">
        <f t="shared" si="188"/>
        <v>121.10000000000001</v>
      </c>
      <c r="R2048" s="12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8">
        <f t="shared" si="188"/>
        <v>102.99897959183673</v>
      </c>
      <c r="R2049" s="12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8">
        <f t="shared" si="188"/>
        <v>148.33229411764705</v>
      </c>
      <c r="R2050" s="12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8">
        <f t="shared" ref="Q2051:Q2114" si="194">(E2051/D2051)*100</f>
        <v>120.19070000000001</v>
      </c>
      <c r="R2051" s="12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8">
        <f t="shared" si="194"/>
        <v>473.27000000000004</v>
      </c>
      <c r="R2052" s="1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8">
        <f t="shared" si="194"/>
        <v>130.36250000000001</v>
      </c>
      <c r="R2053" s="12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8">
        <f t="shared" si="194"/>
        <v>353.048</v>
      </c>
      <c r="R2054" s="12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8">
        <f t="shared" si="194"/>
        <v>101.02</v>
      </c>
      <c r="R2055" s="12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8">
        <f t="shared" si="194"/>
        <v>113.59142857142857</v>
      </c>
      <c r="R2056" s="12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8">
        <f t="shared" si="194"/>
        <v>167.41666666666666</v>
      </c>
      <c r="R2057" s="12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8">
        <f t="shared" si="194"/>
        <v>153.452</v>
      </c>
      <c r="R2058" s="12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8">
        <f t="shared" si="194"/>
        <v>202.23220000000001</v>
      </c>
      <c r="R2059" s="12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8">
        <f t="shared" si="194"/>
        <v>168.28125</v>
      </c>
      <c r="R2060" s="12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8">
        <f t="shared" si="194"/>
        <v>143.45666666666668</v>
      </c>
      <c r="R2061" s="12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8">
        <f t="shared" si="194"/>
        <v>196.4</v>
      </c>
      <c r="R2062" s="1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8">
        <f t="shared" si="194"/>
        <v>107.91999999999999</v>
      </c>
      <c r="R2063" s="12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8">
        <f t="shared" si="194"/>
        <v>114.97699999999999</v>
      </c>
      <c r="R2064" s="12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8">
        <f t="shared" si="194"/>
        <v>148.04999999999998</v>
      </c>
      <c r="R2065" s="12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8">
        <f t="shared" si="194"/>
        <v>191.16676082790633</v>
      </c>
      <c r="R2066" s="12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8">
        <f t="shared" si="194"/>
        <v>199.215125</v>
      </c>
      <c r="R2067" s="12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8">
        <f t="shared" si="194"/>
        <v>218.6</v>
      </c>
      <c r="R2068" s="12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8">
        <f t="shared" si="194"/>
        <v>126.86868686868686</v>
      </c>
      <c r="R2069" s="12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8">
        <f t="shared" si="194"/>
        <v>105.22388000000001</v>
      </c>
      <c r="R2070" s="12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8">
        <f t="shared" si="194"/>
        <v>128.40666000000002</v>
      </c>
      <c r="R2071" s="12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8">
        <f t="shared" si="194"/>
        <v>317.3272</v>
      </c>
      <c r="R2072" s="1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8">
        <f t="shared" si="194"/>
        <v>280.73</v>
      </c>
      <c r="R2073" s="12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8">
        <f t="shared" si="194"/>
        <v>110.73146853146854</v>
      </c>
      <c r="R2074" s="12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8">
        <f t="shared" si="194"/>
        <v>152.60429999999999</v>
      </c>
      <c r="R2075" s="12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8">
        <f t="shared" si="194"/>
        <v>102.49999999999999</v>
      </c>
      <c r="R2076" s="12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8">
        <f t="shared" si="194"/>
        <v>1678.3738373837384</v>
      </c>
      <c r="R2077" s="12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8">
        <f t="shared" si="194"/>
        <v>543.349156424581</v>
      </c>
      <c r="R2078" s="12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8">
        <f t="shared" si="194"/>
        <v>115.50800000000001</v>
      </c>
      <c r="R2079" s="12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8">
        <f t="shared" si="194"/>
        <v>131.20499999999998</v>
      </c>
      <c r="R2080" s="12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8">
        <f t="shared" si="194"/>
        <v>288.17</v>
      </c>
      <c r="R2081" s="12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8">
        <f t="shared" si="194"/>
        <v>507.8</v>
      </c>
      <c r="R2082" s="1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8">
        <f t="shared" si="194"/>
        <v>114.57142857142857</v>
      </c>
      <c r="R2083" s="12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8">
        <f t="shared" si="194"/>
        <v>110.73333333333333</v>
      </c>
      <c r="R2084" s="12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8">
        <f t="shared" si="194"/>
        <v>113.33333333333333</v>
      </c>
      <c r="R2085" s="12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8">
        <f t="shared" si="194"/>
        <v>108.33333333333333</v>
      </c>
      <c r="R2086" s="12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8">
        <f t="shared" si="194"/>
        <v>123.53333333333335</v>
      </c>
      <c r="R2087" s="12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8">
        <f t="shared" si="194"/>
        <v>100.69999999999999</v>
      </c>
      <c r="R2088" s="12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8">
        <f t="shared" si="194"/>
        <v>103.53333333333335</v>
      </c>
      <c r="R2089" s="12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8">
        <f t="shared" si="194"/>
        <v>115.51066666666668</v>
      </c>
      <c r="R2090" s="12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8">
        <f t="shared" si="194"/>
        <v>120.4004</v>
      </c>
      <c r="R2091" s="12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8">
        <f t="shared" si="194"/>
        <v>115.040375</v>
      </c>
      <c r="R2092" s="1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8">
        <f t="shared" si="194"/>
        <v>120.46777777777777</v>
      </c>
      <c r="R2093" s="12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8">
        <f t="shared" si="194"/>
        <v>101.28333333333333</v>
      </c>
      <c r="R2094" s="12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8">
        <f t="shared" si="194"/>
        <v>102.46666666666667</v>
      </c>
      <c r="R2095" s="12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8">
        <f t="shared" si="194"/>
        <v>120.54285714285714</v>
      </c>
      <c r="R2096" s="12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8">
        <f t="shared" si="194"/>
        <v>100</v>
      </c>
      <c r="R2097" s="12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8">
        <f t="shared" si="194"/>
        <v>101.66666666666666</v>
      </c>
      <c r="R2098" s="12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8">
        <f t="shared" si="194"/>
        <v>100</v>
      </c>
      <c r="R2099" s="12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8">
        <f t="shared" si="194"/>
        <v>100.33333333333334</v>
      </c>
      <c r="R2100" s="12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8">
        <f t="shared" si="194"/>
        <v>132.36666666666667</v>
      </c>
      <c r="R2101" s="12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8">
        <f t="shared" si="194"/>
        <v>136.66666666666666</v>
      </c>
      <c r="R2102" s="1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8">
        <f t="shared" si="194"/>
        <v>113.25</v>
      </c>
      <c r="R2103" s="12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8">
        <f t="shared" si="194"/>
        <v>136</v>
      </c>
      <c r="R2104" s="12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8">
        <f t="shared" si="194"/>
        <v>146.12318374694613</v>
      </c>
      <c r="R2105" s="12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8">
        <f t="shared" si="194"/>
        <v>129.5</v>
      </c>
      <c r="R2106" s="12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8">
        <f t="shared" si="194"/>
        <v>254</v>
      </c>
      <c r="R2107" s="12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8">
        <f t="shared" si="194"/>
        <v>107.04545454545456</v>
      </c>
      <c r="R2108" s="12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8">
        <f t="shared" si="194"/>
        <v>107.73299999999999</v>
      </c>
      <c r="R2109" s="12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8">
        <f t="shared" si="194"/>
        <v>107.31250000000001</v>
      </c>
      <c r="R2110" s="12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8">
        <f t="shared" si="194"/>
        <v>106.52500000000001</v>
      </c>
      <c r="R2111" s="12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8">
        <f t="shared" si="194"/>
        <v>100.35000000000001</v>
      </c>
      <c r="R2112" s="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8">
        <f t="shared" si="194"/>
        <v>106.5</v>
      </c>
      <c r="R2113" s="12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8">
        <f t="shared" si="194"/>
        <v>100</v>
      </c>
      <c r="R2114" s="12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8">
        <f t="shared" ref="Q2115:Q2178" si="200">(E2115/D2115)*100</f>
        <v>104.85714285714285</v>
      </c>
      <c r="R2115" s="12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8">
        <f t="shared" si="200"/>
        <v>104.69999999999999</v>
      </c>
      <c r="R2116" s="12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8">
        <f t="shared" si="200"/>
        <v>225.66666666666669</v>
      </c>
      <c r="R2117" s="12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8">
        <f t="shared" si="200"/>
        <v>100.90416666666667</v>
      </c>
      <c r="R2118" s="12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8">
        <f t="shared" si="200"/>
        <v>147.75</v>
      </c>
      <c r="R2119" s="12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8">
        <f t="shared" si="200"/>
        <v>134.61099999999999</v>
      </c>
      <c r="R2120" s="12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8">
        <f t="shared" si="200"/>
        <v>100.75</v>
      </c>
      <c r="R2121" s="12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8">
        <f t="shared" si="200"/>
        <v>100.880375</v>
      </c>
      <c r="R2122" s="1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8">
        <f t="shared" si="200"/>
        <v>0.56800000000000006</v>
      </c>
      <c r="R2123" s="12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8">
        <f t="shared" si="200"/>
        <v>0.38750000000000001</v>
      </c>
      <c r="R2124" s="12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8">
        <f t="shared" si="200"/>
        <v>10</v>
      </c>
      <c r="R2125" s="12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8">
        <f t="shared" si="200"/>
        <v>10.454545454545453</v>
      </c>
      <c r="R2126" s="12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8">
        <f t="shared" si="200"/>
        <v>1.4200000000000002</v>
      </c>
      <c r="R2127" s="12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8">
        <f t="shared" si="200"/>
        <v>0.05</v>
      </c>
      <c r="R2128" s="12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8">
        <f t="shared" si="200"/>
        <v>28.842857142857142</v>
      </c>
      <c r="R2129" s="12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8">
        <f t="shared" si="200"/>
        <v>0.16666666666666669</v>
      </c>
      <c r="R2130" s="12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8">
        <f t="shared" si="200"/>
        <v>11.799999999999999</v>
      </c>
      <c r="R2131" s="12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8">
        <f t="shared" si="200"/>
        <v>0.20238095238095236</v>
      </c>
      <c r="R2132" s="1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8">
        <f t="shared" si="200"/>
        <v>5</v>
      </c>
      <c r="R2133" s="12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8">
        <f t="shared" si="200"/>
        <v>2.1129899999999995</v>
      </c>
      <c r="R2134" s="12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8">
        <f t="shared" si="200"/>
        <v>1.6</v>
      </c>
      <c r="R2135" s="12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8">
        <f t="shared" si="200"/>
        <v>1.7333333333333332</v>
      </c>
      <c r="R2136" s="12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8">
        <f t="shared" si="200"/>
        <v>9.56</v>
      </c>
      <c r="R2137" s="12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8">
        <f t="shared" si="200"/>
        <v>5.9612499999999999E-2</v>
      </c>
      <c r="R2138" s="12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8">
        <f t="shared" si="200"/>
        <v>28.405999999999999</v>
      </c>
      <c r="R2139" s="12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8">
        <f t="shared" si="200"/>
        <v>12.8</v>
      </c>
      <c r="R2140" s="12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8">
        <f t="shared" si="200"/>
        <v>5.42</v>
      </c>
      <c r="R2141" s="12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8">
        <f t="shared" si="200"/>
        <v>0.11199999999999999</v>
      </c>
      <c r="R2142" s="1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8">
        <f t="shared" si="200"/>
        <v>0</v>
      </c>
      <c r="R2143" s="12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8">
        <f t="shared" si="200"/>
        <v>5.7238095238095239</v>
      </c>
      <c r="R2144" s="12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8">
        <f t="shared" si="200"/>
        <v>11.25</v>
      </c>
      <c r="R2145" s="12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8">
        <f t="shared" si="200"/>
        <v>1.7098591549295776</v>
      </c>
      <c r="R2146" s="12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8">
        <f t="shared" si="200"/>
        <v>30.433333333333334</v>
      </c>
      <c r="R2147" s="12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8">
        <f t="shared" si="200"/>
        <v>0.02</v>
      </c>
      <c r="R2148" s="12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8">
        <f t="shared" si="200"/>
        <v>0.69641025641025645</v>
      </c>
      <c r="R2149" s="12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8">
        <f t="shared" si="200"/>
        <v>2</v>
      </c>
      <c r="R2150" s="12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8">
        <f t="shared" si="200"/>
        <v>0</v>
      </c>
      <c r="R2151" s="12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8">
        <f t="shared" si="200"/>
        <v>0.80999999999999994</v>
      </c>
      <c r="R2152" s="1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8">
        <f t="shared" si="200"/>
        <v>0.26222222222222225</v>
      </c>
      <c r="R2153" s="12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8">
        <f t="shared" si="200"/>
        <v>0.16666666666666669</v>
      </c>
      <c r="R2154" s="12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8">
        <f t="shared" si="200"/>
        <v>9.124454880912446E-3</v>
      </c>
      <c r="R2155" s="12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8">
        <f t="shared" si="200"/>
        <v>0.8</v>
      </c>
      <c r="R2156" s="12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8">
        <f t="shared" si="200"/>
        <v>2.2999999999999998</v>
      </c>
      <c r="R2157" s="12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8">
        <f t="shared" si="200"/>
        <v>2.6660714285714282</v>
      </c>
      <c r="R2158" s="12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8">
        <f t="shared" si="200"/>
        <v>28.192</v>
      </c>
      <c r="R2159" s="12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8">
        <f t="shared" si="200"/>
        <v>6.5900366666666672</v>
      </c>
      <c r="R2160" s="12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8">
        <f t="shared" si="200"/>
        <v>0.72222222222222221</v>
      </c>
      <c r="R2161" s="12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8">
        <f t="shared" si="200"/>
        <v>0.85000000000000009</v>
      </c>
      <c r="R2162" s="1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8">
        <f t="shared" si="200"/>
        <v>115.75</v>
      </c>
      <c r="R2163" s="12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8">
        <f t="shared" si="200"/>
        <v>112.26666666666667</v>
      </c>
      <c r="R2164" s="12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8">
        <f t="shared" si="200"/>
        <v>132.20000000000002</v>
      </c>
      <c r="R2165" s="12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8">
        <f t="shared" si="200"/>
        <v>102.63636363636364</v>
      </c>
      <c r="R2166" s="12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8">
        <f t="shared" si="200"/>
        <v>138.64000000000001</v>
      </c>
      <c r="R2167" s="12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8">
        <f t="shared" si="200"/>
        <v>146.6</v>
      </c>
      <c r="R2168" s="12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8">
        <f t="shared" si="200"/>
        <v>120</v>
      </c>
      <c r="R2169" s="12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8">
        <f t="shared" si="200"/>
        <v>121.5816111111111</v>
      </c>
      <c r="R2170" s="12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8">
        <f t="shared" si="200"/>
        <v>100</v>
      </c>
      <c r="R2171" s="12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8">
        <f t="shared" si="200"/>
        <v>180.85714285714286</v>
      </c>
      <c r="R2172" s="1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8">
        <f t="shared" si="200"/>
        <v>106.075</v>
      </c>
      <c r="R2173" s="12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8">
        <f t="shared" si="200"/>
        <v>100</v>
      </c>
      <c r="R2174" s="12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8">
        <f t="shared" si="200"/>
        <v>126.92857142857143</v>
      </c>
      <c r="R2175" s="12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8">
        <f t="shared" si="200"/>
        <v>102.97499999999999</v>
      </c>
      <c r="R2176" s="12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8">
        <f t="shared" si="200"/>
        <v>250</v>
      </c>
      <c r="R2177" s="12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8">
        <f t="shared" si="200"/>
        <v>126.02</v>
      </c>
      <c r="R2178" s="12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8">
        <f t="shared" ref="Q2179:Q2242" si="206">(E2179/D2179)*100</f>
        <v>100.12</v>
      </c>
      <c r="R2179" s="12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8">
        <f t="shared" si="206"/>
        <v>138.64000000000001</v>
      </c>
      <c r="R2180" s="12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8">
        <f t="shared" si="206"/>
        <v>161.4</v>
      </c>
      <c r="R2181" s="12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8">
        <f t="shared" si="206"/>
        <v>107.18419999999999</v>
      </c>
      <c r="R2182" s="1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8">
        <f t="shared" si="206"/>
        <v>153.1</v>
      </c>
      <c r="R2183" s="12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8">
        <f t="shared" si="206"/>
        <v>524.16666666666663</v>
      </c>
      <c r="R2184" s="12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8">
        <f t="shared" si="206"/>
        <v>489.27777777777777</v>
      </c>
      <c r="R2185" s="12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8">
        <f t="shared" si="206"/>
        <v>284.74</v>
      </c>
      <c r="R2186" s="12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8">
        <f t="shared" si="206"/>
        <v>1856.97</v>
      </c>
      <c r="R2187" s="12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8">
        <f t="shared" si="206"/>
        <v>109.67499999999998</v>
      </c>
      <c r="R2188" s="12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8">
        <f t="shared" si="206"/>
        <v>1014.6425</v>
      </c>
      <c r="R2189" s="12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8">
        <f t="shared" si="206"/>
        <v>412.17692027666544</v>
      </c>
      <c r="R2190" s="12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8">
        <f t="shared" si="206"/>
        <v>503.25</v>
      </c>
      <c r="R2191" s="12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8">
        <f t="shared" si="206"/>
        <v>184.61052631578946</v>
      </c>
      <c r="R2192" s="1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8">
        <f t="shared" si="206"/>
        <v>119.73333333333333</v>
      </c>
      <c r="R2193" s="12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8">
        <f t="shared" si="206"/>
        <v>1081.2401666666667</v>
      </c>
      <c r="R2194" s="12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8">
        <f t="shared" si="206"/>
        <v>452.37333333333333</v>
      </c>
      <c r="R2195" s="12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8">
        <f t="shared" si="206"/>
        <v>537.37</v>
      </c>
      <c r="R2196" s="12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8">
        <f t="shared" si="206"/>
        <v>120.32608695652173</v>
      </c>
      <c r="R2197" s="12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8">
        <f t="shared" si="206"/>
        <v>113.83571428571429</v>
      </c>
      <c r="R2198" s="12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8">
        <f t="shared" si="206"/>
        <v>951.03109999999992</v>
      </c>
      <c r="R2199" s="12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8">
        <f t="shared" si="206"/>
        <v>132.89249999999998</v>
      </c>
      <c r="R2200" s="12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8">
        <f t="shared" si="206"/>
        <v>146.97777777777779</v>
      </c>
      <c r="R2201" s="12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8">
        <f t="shared" si="206"/>
        <v>542.15</v>
      </c>
      <c r="R2202" s="1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8">
        <f t="shared" si="206"/>
        <v>382.71818181818185</v>
      </c>
      <c r="R2203" s="12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8">
        <f t="shared" si="206"/>
        <v>704.18124999999998</v>
      </c>
      <c r="R2204" s="12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8">
        <f t="shared" si="206"/>
        <v>109.55</v>
      </c>
      <c r="R2205" s="12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8">
        <f t="shared" si="206"/>
        <v>132.86666666666667</v>
      </c>
      <c r="R2206" s="12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8">
        <f t="shared" si="206"/>
        <v>152</v>
      </c>
      <c r="R2207" s="12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8">
        <f t="shared" si="206"/>
        <v>102.72727272727273</v>
      </c>
      <c r="R2208" s="12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8">
        <f t="shared" si="206"/>
        <v>100</v>
      </c>
      <c r="R2209" s="12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8">
        <f t="shared" si="206"/>
        <v>101.6</v>
      </c>
      <c r="R2210" s="12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8">
        <f t="shared" si="206"/>
        <v>150.80000000000001</v>
      </c>
      <c r="R2211" s="12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8">
        <f t="shared" si="206"/>
        <v>111.425</v>
      </c>
      <c r="R2212" s="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8">
        <f t="shared" si="206"/>
        <v>195.6</v>
      </c>
      <c r="R2213" s="12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8">
        <f t="shared" si="206"/>
        <v>114.38333333333333</v>
      </c>
      <c r="R2214" s="12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8">
        <f t="shared" si="206"/>
        <v>200</v>
      </c>
      <c r="R2215" s="12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8">
        <f t="shared" si="206"/>
        <v>292.50166666666667</v>
      </c>
      <c r="R2216" s="12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8">
        <f t="shared" si="206"/>
        <v>156.36363636363637</v>
      </c>
      <c r="R2217" s="12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8">
        <f t="shared" si="206"/>
        <v>105.66666666666666</v>
      </c>
      <c r="R2218" s="12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8">
        <f t="shared" si="206"/>
        <v>101.19047619047619</v>
      </c>
      <c r="R2219" s="12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8">
        <f t="shared" si="206"/>
        <v>122.833</v>
      </c>
      <c r="R2220" s="12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8">
        <f t="shared" si="206"/>
        <v>101.49999999999999</v>
      </c>
      <c r="R2221" s="12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8">
        <f t="shared" si="206"/>
        <v>101.14285714285714</v>
      </c>
      <c r="R2222" s="1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8">
        <f t="shared" si="206"/>
        <v>108.11999999999999</v>
      </c>
      <c r="R2223" s="12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8">
        <f t="shared" si="206"/>
        <v>162.6</v>
      </c>
      <c r="R2224" s="12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8">
        <f t="shared" si="206"/>
        <v>105.80000000000001</v>
      </c>
      <c r="R2225" s="12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8">
        <f t="shared" si="206"/>
        <v>243.15000000000003</v>
      </c>
      <c r="R2226" s="12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8">
        <f t="shared" si="206"/>
        <v>944.83338095238094</v>
      </c>
      <c r="R2227" s="12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8">
        <f t="shared" si="206"/>
        <v>108.46283333333334</v>
      </c>
      <c r="R2228" s="12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8">
        <f t="shared" si="206"/>
        <v>157.37692307692308</v>
      </c>
      <c r="R2229" s="12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8">
        <f t="shared" si="206"/>
        <v>1174.49</v>
      </c>
      <c r="R2230" s="12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8">
        <f t="shared" si="206"/>
        <v>171.04755366949576</v>
      </c>
      <c r="R2231" s="12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8">
        <f t="shared" si="206"/>
        <v>125.95294117647057</v>
      </c>
      <c r="R2232" s="1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8">
        <f t="shared" si="206"/>
        <v>1212.1296000000002</v>
      </c>
      <c r="R2233" s="12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8">
        <f t="shared" si="206"/>
        <v>495.8</v>
      </c>
      <c r="R2234" s="12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8">
        <f t="shared" si="206"/>
        <v>332.03999999999996</v>
      </c>
      <c r="R2235" s="12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8">
        <f t="shared" si="206"/>
        <v>1165</v>
      </c>
      <c r="R2236" s="12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8">
        <f t="shared" si="206"/>
        <v>153.3153846153846</v>
      </c>
      <c r="R2237" s="12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8">
        <f t="shared" si="206"/>
        <v>537.10714285714289</v>
      </c>
      <c r="R2238" s="12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8">
        <f t="shared" si="206"/>
        <v>352.92777777777775</v>
      </c>
      <c r="R2239" s="12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8">
        <f t="shared" si="206"/>
        <v>137.4</v>
      </c>
      <c r="R2240" s="12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8">
        <f t="shared" si="206"/>
        <v>128.02668</v>
      </c>
      <c r="R2241" s="12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8">
        <f t="shared" si="206"/>
        <v>270.68</v>
      </c>
      <c r="R2242" s="1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8">
        <f t="shared" ref="Q2243:Q2306" si="212">(E2243/D2243)*100</f>
        <v>806.4</v>
      </c>
      <c r="R2243" s="12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8">
        <f t="shared" si="212"/>
        <v>1360.0976000000001</v>
      </c>
      <c r="R2244" s="12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8">
        <f t="shared" si="212"/>
        <v>930250</v>
      </c>
      <c r="R2245" s="12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8">
        <f t="shared" si="212"/>
        <v>377.02</v>
      </c>
      <c r="R2246" s="12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8">
        <f t="shared" si="212"/>
        <v>2647.0250000000001</v>
      </c>
      <c r="R2247" s="12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8">
        <f t="shared" si="212"/>
        <v>100.12</v>
      </c>
      <c r="R2248" s="12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8">
        <f t="shared" si="212"/>
        <v>104.45405405405405</v>
      </c>
      <c r="R2249" s="12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8">
        <f t="shared" si="212"/>
        <v>107.21428571428571</v>
      </c>
      <c r="R2250" s="12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8">
        <f t="shared" si="212"/>
        <v>168.77142857142857</v>
      </c>
      <c r="R2251" s="12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8">
        <f t="shared" si="212"/>
        <v>975.11200000000008</v>
      </c>
      <c r="R2252" s="1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8">
        <f t="shared" si="212"/>
        <v>134.44929411764704</v>
      </c>
      <c r="R2253" s="12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8">
        <f t="shared" si="212"/>
        <v>272.27777777777777</v>
      </c>
      <c r="R2254" s="12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8">
        <f t="shared" si="212"/>
        <v>112.6875</v>
      </c>
      <c r="R2255" s="12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8">
        <f t="shared" si="212"/>
        <v>459.8</v>
      </c>
      <c r="R2256" s="12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8">
        <f t="shared" si="212"/>
        <v>286.65822784810126</v>
      </c>
      <c r="R2257" s="12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8">
        <f t="shared" si="212"/>
        <v>222.70833333333334</v>
      </c>
      <c r="R2258" s="12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8">
        <f t="shared" si="212"/>
        <v>636.14</v>
      </c>
      <c r="R2259" s="12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8">
        <f t="shared" si="212"/>
        <v>146.5</v>
      </c>
      <c r="R2260" s="12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8">
        <f t="shared" si="212"/>
        <v>1867.1</v>
      </c>
      <c r="R2261" s="12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8">
        <f t="shared" si="212"/>
        <v>326.92</v>
      </c>
      <c r="R2262" s="1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8">
        <f t="shared" si="212"/>
        <v>779.5</v>
      </c>
      <c r="R2263" s="12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8">
        <f t="shared" si="212"/>
        <v>154.15151515151516</v>
      </c>
      <c r="R2264" s="12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8">
        <f t="shared" si="212"/>
        <v>115.54666666666667</v>
      </c>
      <c r="R2265" s="12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8">
        <f t="shared" si="212"/>
        <v>180.03333333333333</v>
      </c>
      <c r="R2266" s="12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8">
        <f t="shared" si="212"/>
        <v>298.5</v>
      </c>
      <c r="R2267" s="12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8">
        <f t="shared" si="212"/>
        <v>320.26666666666665</v>
      </c>
      <c r="R2268" s="12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8">
        <f t="shared" si="212"/>
        <v>380.52499999999998</v>
      </c>
      <c r="R2269" s="12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8">
        <f t="shared" si="212"/>
        <v>102.60000000000001</v>
      </c>
      <c r="R2270" s="12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8">
        <f t="shared" si="212"/>
        <v>1801.64</v>
      </c>
      <c r="R2271" s="12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8">
        <f t="shared" si="212"/>
        <v>720.24800000000005</v>
      </c>
      <c r="R2272" s="1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8">
        <f t="shared" si="212"/>
        <v>283.09000000000003</v>
      </c>
      <c r="R2273" s="12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8">
        <f t="shared" si="212"/>
        <v>1356.6000000000001</v>
      </c>
      <c r="R2274" s="12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8">
        <f t="shared" si="212"/>
        <v>220.35999999999999</v>
      </c>
      <c r="R2275" s="12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8">
        <f t="shared" si="212"/>
        <v>119.6</v>
      </c>
      <c r="R2276" s="12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8">
        <f t="shared" si="212"/>
        <v>407.76923076923077</v>
      </c>
      <c r="R2277" s="12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8">
        <f t="shared" si="212"/>
        <v>105.81826105905425</v>
      </c>
      <c r="R2278" s="12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8">
        <f t="shared" si="212"/>
        <v>141.08235294117648</v>
      </c>
      <c r="R2279" s="12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8">
        <f t="shared" si="212"/>
        <v>270.7</v>
      </c>
      <c r="R2280" s="12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8">
        <f t="shared" si="212"/>
        <v>153.80000000000001</v>
      </c>
      <c r="R2281" s="12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8">
        <f t="shared" si="212"/>
        <v>403.57653061224488</v>
      </c>
      <c r="R2282" s="1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8">
        <f t="shared" si="212"/>
        <v>185</v>
      </c>
      <c r="R2283" s="12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8">
        <f t="shared" si="212"/>
        <v>185.33333333333331</v>
      </c>
      <c r="R2284" s="12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8">
        <f t="shared" si="212"/>
        <v>100.85533333333332</v>
      </c>
      <c r="R2285" s="12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8">
        <f t="shared" si="212"/>
        <v>106.22116666666668</v>
      </c>
      <c r="R2286" s="12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8">
        <f t="shared" si="212"/>
        <v>121.36666666666667</v>
      </c>
      <c r="R2287" s="12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8">
        <f t="shared" si="212"/>
        <v>100.06666666666666</v>
      </c>
      <c r="R2288" s="12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8">
        <f t="shared" si="212"/>
        <v>119.97755555555555</v>
      </c>
      <c r="R2289" s="12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8">
        <f t="shared" si="212"/>
        <v>100.1</v>
      </c>
      <c r="R2290" s="12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8">
        <f t="shared" si="212"/>
        <v>107.4</v>
      </c>
      <c r="R2291" s="12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8">
        <f t="shared" si="212"/>
        <v>104.06666666666666</v>
      </c>
      <c r="R2292" s="1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8">
        <f t="shared" si="212"/>
        <v>172.8</v>
      </c>
      <c r="R2293" s="12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8">
        <f t="shared" si="212"/>
        <v>107.2505</v>
      </c>
      <c r="R2294" s="12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8">
        <f t="shared" si="212"/>
        <v>108.23529411764706</v>
      </c>
      <c r="R2295" s="12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8">
        <f t="shared" si="212"/>
        <v>146.08079999999998</v>
      </c>
      <c r="R2296" s="12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8">
        <f t="shared" si="212"/>
        <v>125.25</v>
      </c>
      <c r="R2297" s="12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8">
        <f t="shared" si="212"/>
        <v>149.07142857142856</v>
      </c>
      <c r="R2298" s="12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8">
        <f t="shared" si="212"/>
        <v>100.6</v>
      </c>
      <c r="R2299" s="12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8">
        <f t="shared" si="212"/>
        <v>105.07333333333332</v>
      </c>
      <c r="R2300" s="12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8">
        <f t="shared" si="212"/>
        <v>350.16666666666663</v>
      </c>
      <c r="R2301" s="12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8">
        <f t="shared" si="212"/>
        <v>101.25</v>
      </c>
      <c r="R2302" s="1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8">
        <f t="shared" si="212"/>
        <v>133.6044</v>
      </c>
      <c r="R2303" s="12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8">
        <f t="shared" si="212"/>
        <v>170.65217391304347</v>
      </c>
      <c r="R2304" s="12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8">
        <f t="shared" si="212"/>
        <v>109.35829457364341</v>
      </c>
      <c r="R2305" s="12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8">
        <f t="shared" si="212"/>
        <v>100.70033333333335</v>
      </c>
      <c r="R2306" s="12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8">
        <f t="shared" ref="Q2307:Q2370" si="218">(E2307/D2307)*100</f>
        <v>101.22777777777779</v>
      </c>
      <c r="R2307" s="12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8">
        <f t="shared" si="218"/>
        <v>106.75857142857143</v>
      </c>
      <c r="R2308" s="12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8">
        <f t="shared" si="218"/>
        <v>106.65777537961894</v>
      </c>
      <c r="R2309" s="12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8">
        <f t="shared" si="218"/>
        <v>101.30622</v>
      </c>
      <c r="R2310" s="12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8">
        <f t="shared" si="218"/>
        <v>106.67450000000001</v>
      </c>
      <c r="R2311" s="12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8">
        <f t="shared" si="218"/>
        <v>428.83978378378379</v>
      </c>
      <c r="R2312" s="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8">
        <f t="shared" si="218"/>
        <v>104.11111111111111</v>
      </c>
      <c r="R2313" s="12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8">
        <f t="shared" si="218"/>
        <v>107.86666666666666</v>
      </c>
      <c r="R2314" s="12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8">
        <f t="shared" si="218"/>
        <v>175.84040000000002</v>
      </c>
      <c r="R2315" s="12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8">
        <f t="shared" si="218"/>
        <v>156.97</v>
      </c>
      <c r="R2316" s="12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8">
        <f t="shared" si="218"/>
        <v>102.60000000000001</v>
      </c>
      <c r="R2317" s="12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8">
        <f t="shared" si="218"/>
        <v>104.04266666666666</v>
      </c>
      <c r="R2318" s="12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8">
        <f t="shared" si="218"/>
        <v>104</v>
      </c>
      <c r="R2319" s="12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8">
        <f t="shared" si="218"/>
        <v>121.05999999999999</v>
      </c>
      <c r="R2320" s="12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8">
        <f t="shared" si="218"/>
        <v>107.69999999999999</v>
      </c>
      <c r="R2321" s="12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8">
        <f t="shared" si="218"/>
        <v>108.66</v>
      </c>
      <c r="R2322" s="1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8">
        <f t="shared" si="218"/>
        <v>39.120962394619681</v>
      </c>
      <c r="R2323" s="12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8">
        <f t="shared" si="218"/>
        <v>3.1481481481481479</v>
      </c>
      <c r="R2324" s="12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8">
        <f t="shared" si="218"/>
        <v>48</v>
      </c>
      <c r="R2325" s="12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8">
        <f t="shared" si="218"/>
        <v>20.733333333333334</v>
      </c>
      <c r="R2326" s="12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8">
        <f t="shared" si="218"/>
        <v>8</v>
      </c>
      <c r="R2327" s="12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8">
        <f t="shared" si="218"/>
        <v>0.72</v>
      </c>
      <c r="R2328" s="12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8">
        <f t="shared" si="218"/>
        <v>526.09431428571429</v>
      </c>
      <c r="R2329" s="12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8">
        <f t="shared" si="218"/>
        <v>254.45000000000002</v>
      </c>
      <c r="R2330" s="12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8">
        <f t="shared" si="218"/>
        <v>105.91999999999999</v>
      </c>
      <c r="R2331" s="12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8">
        <f t="shared" si="218"/>
        <v>102.42285714285715</v>
      </c>
      <c r="R2332" s="1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8">
        <f t="shared" si="218"/>
        <v>144.31375</v>
      </c>
      <c r="R2333" s="12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8">
        <f t="shared" si="218"/>
        <v>106.30800000000001</v>
      </c>
      <c r="R2334" s="12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8">
        <f t="shared" si="218"/>
        <v>212.16666666666666</v>
      </c>
      <c r="R2335" s="12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8">
        <f t="shared" si="218"/>
        <v>101.95</v>
      </c>
      <c r="R2336" s="12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8">
        <f t="shared" si="218"/>
        <v>102.27200000000001</v>
      </c>
      <c r="R2337" s="12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8">
        <f t="shared" si="218"/>
        <v>520.73254999999995</v>
      </c>
      <c r="R2338" s="12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8">
        <f t="shared" si="218"/>
        <v>110.65833333333333</v>
      </c>
      <c r="R2339" s="12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8">
        <f t="shared" si="218"/>
        <v>101.14333333333335</v>
      </c>
      <c r="R2340" s="12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8">
        <f t="shared" si="218"/>
        <v>294.20799999999997</v>
      </c>
      <c r="R2341" s="12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8">
        <f t="shared" si="218"/>
        <v>105.77749999999999</v>
      </c>
      <c r="R2342" s="1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8">
        <f t="shared" si="218"/>
        <v>0</v>
      </c>
      <c r="R2343" s="12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8">
        <f t="shared" si="218"/>
        <v>0</v>
      </c>
      <c r="R2344" s="12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8">
        <f t="shared" si="218"/>
        <v>3</v>
      </c>
      <c r="R2345" s="12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8">
        <f t="shared" si="218"/>
        <v>0.1</v>
      </c>
      <c r="R2346" s="12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8">
        <f t="shared" si="218"/>
        <v>0</v>
      </c>
      <c r="R2347" s="12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8">
        <f t="shared" si="218"/>
        <v>6.5000000000000002E-2</v>
      </c>
      <c r="R2348" s="12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8">
        <f t="shared" si="218"/>
        <v>1.5</v>
      </c>
      <c r="R2349" s="12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8">
        <f t="shared" si="218"/>
        <v>0.38571428571428573</v>
      </c>
      <c r="R2350" s="12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8">
        <f t="shared" si="218"/>
        <v>0</v>
      </c>
      <c r="R2351" s="12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8">
        <f t="shared" si="218"/>
        <v>0</v>
      </c>
      <c r="R2352" s="12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8">
        <f t="shared" si="218"/>
        <v>0.5714285714285714</v>
      </c>
      <c r="R2353" s="12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8">
        <f t="shared" si="218"/>
        <v>0</v>
      </c>
      <c r="R2354" s="12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8">
        <f t="shared" si="218"/>
        <v>0</v>
      </c>
      <c r="R2355" s="12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8">
        <f t="shared" si="218"/>
        <v>7.1428571428571425E-2</v>
      </c>
      <c r="R2356" s="12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8">
        <f t="shared" si="218"/>
        <v>0.6875</v>
      </c>
      <c r="R2357" s="12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8">
        <f t="shared" si="218"/>
        <v>0</v>
      </c>
      <c r="R2358" s="12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8">
        <f t="shared" si="218"/>
        <v>0</v>
      </c>
      <c r="R2359" s="12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8">
        <f t="shared" si="218"/>
        <v>0</v>
      </c>
      <c r="R2360" s="12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8">
        <f t="shared" si="218"/>
        <v>14.680000000000001</v>
      </c>
      <c r="R2361" s="12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8">
        <f t="shared" si="218"/>
        <v>0.04</v>
      </c>
      <c r="R2362" s="1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8">
        <f t="shared" si="218"/>
        <v>0</v>
      </c>
      <c r="R2363" s="12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8">
        <f t="shared" si="218"/>
        <v>28.571428571428569</v>
      </c>
      <c r="R2364" s="12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8">
        <f t="shared" si="218"/>
        <v>0</v>
      </c>
      <c r="R2365" s="12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8">
        <f t="shared" si="218"/>
        <v>0</v>
      </c>
      <c r="R2366" s="12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8">
        <f t="shared" si="218"/>
        <v>0</v>
      </c>
      <c r="R2367" s="12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8">
        <f t="shared" si="218"/>
        <v>10.52</v>
      </c>
      <c r="R2368" s="12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8">
        <f t="shared" si="218"/>
        <v>1.34</v>
      </c>
      <c r="R2369" s="12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8">
        <f t="shared" si="218"/>
        <v>0.25</v>
      </c>
      <c r="R2370" s="12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8">
        <f t="shared" ref="Q2371:Q2434" si="224">(E2371/D2371)*100</f>
        <v>0</v>
      </c>
      <c r="R2371" s="12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8">
        <f t="shared" si="224"/>
        <v>0.32800000000000001</v>
      </c>
      <c r="R2372" s="12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8">
        <f t="shared" si="224"/>
        <v>0</v>
      </c>
      <c r="R2373" s="12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8">
        <f t="shared" si="224"/>
        <v>3.2727272727272729</v>
      </c>
      <c r="R2374" s="12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8">
        <f t="shared" si="224"/>
        <v>5.8823529411764705E-3</v>
      </c>
      <c r="R2375" s="12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8">
        <f t="shared" si="224"/>
        <v>4.5454545454545456E-2</v>
      </c>
      <c r="R2376" s="12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8">
        <f t="shared" si="224"/>
        <v>0</v>
      </c>
      <c r="R2377" s="12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8">
        <f t="shared" si="224"/>
        <v>10.877666666666666</v>
      </c>
      <c r="R2378" s="12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8">
        <f t="shared" si="224"/>
        <v>0</v>
      </c>
      <c r="R2379" s="12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8">
        <f t="shared" si="224"/>
        <v>0</v>
      </c>
      <c r="R2380" s="12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8">
        <f t="shared" si="224"/>
        <v>0</v>
      </c>
      <c r="R2381" s="12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8">
        <f t="shared" si="224"/>
        <v>0.36666666666666664</v>
      </c>
      <c r="R2382" s="12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8">
        <f t="shared" si="224"/>
        <v>1.8193398957730169</v>
      </c>
      <c r="R2383" s="12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8">
        <f t="shared" si="224"/>
        <v>2.5</v>
      </c>
      <c r="R2384" s="12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8">
        <f t="shared" si="224"/>
        <v>4.3499999999999996</v>
      </c>
      <c r="R2385" s="12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8">
        <f t="shared" si="224"/>
        <v>0.8</v>
      </c>
      <c r="R2386" s="12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8">
        <f t="shared" si="224"/>
        <v>1.2123076923076923</v>
      </c>
      <c r="R2387" s="12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8">
        <f t="shared" si="224"/>
        <v>0</v>
      </c>
      <c r="R2388" s="12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8">
        <f t="shared" si="224"/>
        <v>0.68399999999999994</v>
      </c>
      <c r="R2389" s="12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8">
        <f t="shared" si="224"/>
        <v>1.2513513513513512</v>
      </c>
      <c r="R2390" s="12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8">
        <f t="shared" si="224"/>
        <v>0.1875</v>
      </c>
      <c r="R2391" s="12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8">
        <f t="shared" si="224"/>
        <v>0</v>
      </c>
      <c r="R2392" s="12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8">
        <f t="shared" si="224"/>
        <v>0.125</v>
      </c>
      <c r="R2393" s="12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8">
        <f t="shared" si="224"/>
        <v>0</v>
      </c>
      <c r="R2394" s="12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8">
        <f t="shared" si="224"/>
        <v>0.05</v>
      </c>
      <c r="R2395" s="12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8">
        <f t="shared" si="224"/>
        <v>0.06</v>
      </c>
      <c r="R2396" s="12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8">
        <f t="shared" si="224"/>
        <v>0</v>
      </c>
      <c r="R2397" s="12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8">
        <f t="shared" si="224"/>
        <v>0.2</v>
      </c>
      <c r="R2398" s="12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8">
        <f t="shared" si="224"/>
        <v>0</v>
      </c>
      <c r="R2399" s="12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8">
        <f t="shared" si="224"/>
        <v>0</v>
      </c>
      <c r="R2400" s="12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8">
        <f t="shared" si="224"/>
        <v>0</v>
      </c>
      <c r="R2401" s="12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8">
        <f t="shared" si="224"/>
        <v>0</v>
      </c>
      <c r="R2402" s="12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8">
        <f t="shared" si="224"/>
        <v>0.71785714285714286</v>
      </c>
      <c r="R2403" s="12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8">
        <f t="shared" si="224"/>
        <v>0.43333333333333329</v>
      </c>
      <c r="R2404" s="12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8">
        <f t="shared" si="224"/>
        <v>16.833333333333332</v>
      </c>
      <c r="R2405" s="12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8">
        <f t="shared" si="224"/>
        <v>0</v>
      </c>
      <c r="R2406" s="12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8">
        <f t="shared" si="224"/>
        <v>22.52</v>
      </c>
      <c r="R2407" s="12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8">
        <f t="shared" si="224"/>
        <v>41.384615384615387</v>
      </c>
      <c r="R2408" s="12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8">
        <f t="shared" si="224"/>
        <v>25.259090909090908</v>
      </c>
      <c r="R2409" s="12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8">
        <f t="shared" si="224"/>
        <v>0.2</v>
      </c>
      <c r="R2410" s="12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8">
        <f t="shared" si="224"/>
        <v>1.8399999999999999</v>
      </c>
      <c r="R2411" s="12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8">
        <f t="shared" si="224"/>
        <v>0</v>
      </c>
      <c r="R2412" s="12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8">
        <f t="shared" si="224"/>
        <v>0.60399999999999998</v>
      </c>
      <c r="R2413" s="12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8">
        <f t="shared" si="224"/>
        <v>0</v>
      </c>
      <c r="R2414" s="12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8">
        <f t="shared" si="224"/>
        <v>0.83333333333333337</v>
      </c>
      <c r="R2415" s="12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8">
        <f t="shared" si="224"/>
        <v>3.0666666666666664</v>
      </c>
      <c r="R2416" s="12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8">
        <f t="shared" si="224"/>
        <v>0.55833333333333335</v>
      </c>
      <c r="R2417" s="12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8">
        <f t="shared" si="224"/>
        <v>2.5000000000000001E-2</v>
      </c>
      <c r="R2418" s="12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8">
        <f t="shared" si="224"/>
        <v>0</v>
      </c>
      <c r="R2419" s="12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8">
        <f t="shared" si="224"/>
        <v>0.02</v>
      </c>
      <c r="R2420" s="12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8">
        <f t="shared" si="224"/>
        <v>0</v>
      </c>
      <c r="R2421" s="12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8">
        <f t="shared" si="224"/>
        <v>14.825133372851216</v>
      </c>
      <c r="R2422" s="12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8">
        <f t="shared" si="224"/>
        <v>1.6666666666666666E-2</v>
      </c>
      <c r="R2423" s="12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8">
        <f t="shared" si="224"/>
        <v>0.2</v>
      </c>
      <c r="R2424" s="12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8">
        <f t="shared" si="224"/>
        <v>1.3333333333333334E-2</v>
      </c>
      <c r="R2425" s="12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8">
        <f t="shared" si="224"/>
        <v>1.24</v>
      </c>
      <c r="R2426" s="12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8">
        <f t="shared" si="224"/>
        <v>2.8571428571428574E-2</v>
      </c>
      <c r="R2427" s="12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8">
        <f t="shared" si="224"/>
        <v>0</v>
      </c>
      <c r="R2428" s="12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8">
        <f t="shared" si="224"/>
        <v>2E-3</v>
      </c>
      <c r="R2429" s="12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8">
        <f t="shared" si="224"/>
        <v>2.8571428571428571E-3</v>
      </c>
      <c r="R2430" s="12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8">
        <f t="shared" si="224"/>
        <v>1.4321428571428572</v>
      </c>
      <c r="R2431" s="12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8">
        <f t="shared" si="224"/>
        <v>0.70000000000000007</v>
      </c>
      <c r="R2432" s="12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8">
        <f t="shared" si="224"/>
        <v>2E-3</v>
      </c>
      <c r="R2433" s="12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8">
        <f t="shared" si="224"/>
        <v>1.4285714285714287E-2</v>
      </c>
      <c r="R2434" s="12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8">
        <f t="shared" ref="Q2435:Q2498" si="230">(E2435/D2435)*100</f>
        <v>0</v>
      </c>
      <c r="R2435" s="12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8">
        <f t="shared" si="230"/>
        <v>0.13</v>
      </c>
      <c r="R2436" s="12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8">
        <f t="shared" si="230"/>
        <v>0.48960000000000004</v>
      </c>
      <c r="R2437" s="12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8">
        <f t="shared" si="230"/>
        <v>3.8461538461538464E-2</v>
      </c>
      <c r="R2438" s="12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8">
        <f t="shared" si="230"/>
        <v>0</v>
      </c>
      <c r="R2439" s="12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8">
        <f t="shared" si="230"/>
        <v>0.33333333333333337</v>
      </c>
      <c r="R2440" s="12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8">
        <f t="shared" si="230"/>
        <v>0</v>
      </c>
      <c r="R2441" s="12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8">
        <f t="shared" si="230"/>
        <v>0.2</v>
      </c>
      <c r="R2442" s="12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8">
        <f t="shared" si="230"/>
        <v>107.88</v>
      </c>
      <c r="R2443" s="12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8">
        <f t="shared" si="230"/>
        <v>125.94166666666666</v>
      </c>
      <c r="R2444" s="12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8">
        <f t="shared" si="230"/>
        <v>202.51495</v>
      </c>
      <c r="R2445" s="12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8">
        <f t="shared" si="230"/>
        <v>108.60000000000001</v>
      </c>
      <c r="R2446" s="12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8">
        <f t="shared" si="230"/>
        <v>172.8</v>
      </c>
      <c r="R2447" s="12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8">
        <f t="shared" si="230"/>
        <v>167.98</v>
      </c>
      <c r="R2448" s="12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8">
        <f t="shared" si="230"/>
        <v>427.20000000000005</v>
      </c>
      <c r="R2449" s="12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8">
        <f t="shared" si="230"/>
        <v>107.5</v>
      </c>
      <c r="R2450" s="12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8">
        <f t="shared" si="230"/>
        <v>108</v>
      </c>
      <c r="R2451" s="12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8">
        <f t="shared" si="230"/>
        <v>101.53353333333335</v>
      </c>
      <c r="R2452" s="12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8">
        <f t="shared" si="230"/>
        <v>115.45</v>
      </c>
      <c r="R2453" s="12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8296</v>
      </c>
      <c r="Q2454" s="8">
        <f t="shared" si="230"/>
        <v>133.5</v>
      </c>
      <c r="R2454" s="12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8">
        <f t="shared" si="230"/>
        <v>154.69999999999999</v>
      </c>
      <c r="R2455" s="12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8">
        <f t="shared" si="230"/>
        <v>100.84571428571429</v>
      </c>
      <c r="R2456" s="12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8">
        <f t="shared" si="230"/>
        <v>182</v>
      </c>
      <c r="R2457" s="12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8">
        <f t="shared" si="230"/>
        <v>180.86666666666667</v>
      </c>
      <c r="R2458" s="12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8">
        <f t="shared" si="230"/>
        <v>102.30434782608695</v>
      </c>
      <c r="R2459" s="12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8">
        <f t="shared" si="230"/>
        <v>110.17999999999999</v>
      </c>
      <c r="R2460" s="12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8">
        <f t="shared" si="230"/>
        <v>102.25</v>
      </c>
      <c r="R2461" s="12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8">
        <f t="shared" si="230"/>
        <v>100.78823529411764</v>
      </c>
      <c r="R2462" s="12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8">
        <f t="shared" si="230"/>
        <v>103.8</v>
      </c>
      <c r="R2463" s="12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8">
        <f t="shared" si="230"/>
        <v>110.70833333333334</v>
      </c>
      <c r="R2464" s="12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8">
        <f t="shared" si="230"/>
        <v>116.25000000000001</v>
      </c>
      <c r="R2465" s="12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8">
        <f t="shared" si="230"/>
        <v>111.1</v>
      </c>
      <c r="R2466" s="12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8">
        <f t="shared" si="230"/>
        <v>180.14285714285714</v>
      </c>
      <c r="R2467" s="12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8">
        <f t="shared" si="230"/>
        <v>100</v>
      </c>
      <c r="R2468" s="12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8">
        <f t="shared" si="230"/>
        <v>118.5</v>
      </c>
      <c r="R2469" s="12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8">
        <f t="shared" si="230"/>
        <v>107.21700000000001</v>
      </c>
      <c r="R2470" s="12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8">
        <f t="shared" si="230"/>
        <v>113.66666666666667</v>
      </c>
      <c r="R2471" s="12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8">
        <f t="shared" si="230"/>
        <v>103.16400000000002</v>
      </c>
      <c r="R2472" s="12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8">
        <f t="shared" si="230"/>
        <v>128</v>
      </c>
      <c r="R2473" s="12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8">
        <f t="shared" si="230"/>
        <v>135.76026666666667</v>
      </c>
      <c r="R2474" s="12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8">
        <f t="shared" si="230"/>
        <v>100</v>
      </c>
      <c r="R2475" s="12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8">
        <f t="shared" si="230"/>
        <v>100.00360000000002</v>
      </c>
      <c r="R2476" s="12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8">
        <f t="shared" si="230"/>
        <v>104.71999999999998</v>
      </c>
      <c r="R2477" s="12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8">
        <f t="shared" si="230"/>
        <v>105.02249999999999</v>
      </c>
      <c r="R2478" s="12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8">
        <f t="shared" si="230"/>
        <v>171.33333333333334</v>
      </c>
      <c r="R2479" s="12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8">
        <f t="shared" si="230"/>
        <v>127.49999999999999</v>
      </c>
      <c r="R2480" s="12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8">
        <f t="shared" si="230"/>
        <v>133.44333333333333</v>
      </c>
      <c r="R2481" s="12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8">
        <f t="shared" si="230"/>
        <v>100</v>
      </c>
      <c r="R2482" s="12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8">
        <f t="shared" si="230"/>
        <v>112.91099999999999</v>
      </c>
      <c r="R2483" s="12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8">
        <f t="shared" si="230"/>
        <v>100.1</v>
      </c>
      <c r="R2484" s="12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8">
        <f t="shared" si="230"/>
        <v>113.72727272727272</v>
      </c>
      <c r="R2485" s="12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8">
        <f t="shared" si="230"/>
        <v>119.31742857142855</v>
      </c>
      <c r="R2486" s="12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8">
        <f t="shared" si="230"/>
        <v>103.25</v>
      </c>
      <c r="R2487" s="12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8">
        <f t="shared" si="230"/>
        <v>265.66666666666669</v>
      </c>
      <c r="R2488" s="12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8">
        <f t="shared" si="230"/>
        <v>100.05066666666667</v>
      </c>
      <c r="R2489" s="12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8">
        <f t="shared" si="230"/>
        <v>106.69999999999999</v>
      </c>
      <c r="R2490" s="12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8">
        <f t="shared" si="230"/>
        <v>133.67142857142858</v>
      </c>
      <c r="R2491" s="12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8">
        <f t="shared" si="230"/>
        <v>121.39999999999999</v>
      </c>
      <c r="R2492" s="12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8">
        <f t="shared" si="230"/>
        <v>103.2</v>
      </c>
      <c r="R2493" s="12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8">
        <f t="shared" si="230"/>
        <v>125</v>
      </c>
      <c r="R2494" s="12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8">
        <f t="shared" si="230"/>
        <v>128.69999999999999</v>
      </c>
      <c r="R2495" s="12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8">
        <f t="shared" si="230"/>
        <v>101.00533333333333</v>
      </c>
      <c r="R2496" s="12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8">
        <f t="shared" si="230"/>
        <v>127.53666666666665</v>
      </c>
      <c r="R2497" s="12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8">
        <f t="shared" si="230"/>
        <v>100</v>
      </c>
      <c r="R2498" s="12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8">
        <f t="shared" ref="Q2499:Q2562" si="236">(E2499/D2499)*100</f>
        <v>112.7715</v>
      </c>
      <c r="R2499" s="12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8">
        <f t="shared" si="236"/>
        <v>105.60000000000001</v>
      </c>
      <c r="R2500" s="12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8">
        <f t="shared" si="236"/>
        <v>202.625</v>
      </c>
      <c r="R2501" s="12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8">
        <f t="shared" si="236"/>
        <v>113.33333333333333</v>
      </c>
      <c r="R2502" s="1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8">
        <f t="shared" si="236"/>
        <v>2.5545454545454547</v>
      </c>
      <c r="R2503" s="12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8">
        <f t="shared" si="236"/>
        <v>7.8181818181818186E-2</v>
      </c>
      <c r="R2504" s="12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8">
        <f t="shared" si="236"/>
        <v>0</v>
      </c>
      <c r="R2505" s="12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8">
        <f t="shared" si="236"/>
        <v>0</v>
      </c>
      <c r="R2506" s="12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8">
        <f t="shared" si="236"/>
        <v>0</v>
      </c>
      <c r="R2507" s="12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8">
        <f t="shared" si="236"/>
        <v>0.6</v>
      </c>
      <c r="R2508" s="12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8">
        <f t="shared" si="236"/>
        <v>0</v>
      </c>
      <c r="R2509" s="12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8">
        <f t="shared" si="236"/>
        <v>0</v>
      </c>
      <c r="R2510" s="12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8">
        <f t="shared" si="236"/>
        <v>1.0526315789473684</v>
      </c>
      <c r="R2511" s="12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8">
        <f t="shared" si="236"/>
        <v>0.15</v>
      </c>
      <c r="R2512" s="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8">
        <f t="shared" si="236"/>
        <v>0</v>
      </c>
      <c r="R2513" s="12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8">
        <f t="shared" si="236"/>
        <v>0</v>
      </c>
      <c r="R2514" s="12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8">
        <f t="shared" si="236"/>
        <v>0</v>
      </c>
      <c r="R2515" s="12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8">
        <f t="shared" si="236"/>
        <v>1.7500000000000002</v>
      </c>
      <c r="R2516" s="12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8">
        <f t="shared" si="236"/>
        <v>18.600000000000001</v>
      </c>
      <c r="R2517" s="12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8">
        <f t="shared" si="236"/>
        <v>0</v>
      </c>
      <c r="R2518" s="12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8">
        <f t="shared" si="236"/>
        <v>9.8166666666666664</v>
      </c>
      <c r="R2519" s="12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8">
        <f t="shared" si="236"/>
        <v>0</v>
      </c>
      <c r="R2520" s="12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8">
        <f t="shared" si="236"/>
        <v>4.3333333333333335E-2</v>
      </c>
      <c r="R2521" s="12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8">
        <f t="shared" si="236"/>
        <v>0</v>
      </c>
      <c r="R2522" s="12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8">
        <f t="shared" si="236"/>
        <v>109.48792</v>
      </c>
      <c r="R2523" s="12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8">
        <f t="shared" si="236"/>
        <v>100</v>
      </c>
      <c r="R2524" s="12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8">
        <f t="shared" si="236"/>
        <v>156.44444444444446</v>
      </c>
      <c r="R2525" s="12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8">
        <f t="shared" si="236"/>
        <v>101.6</v>
      </c>
      <c r="R2526" s="12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8">
        <f t="shared" si="236"/>
        <v>100.325</v>
      </c>
      <c r="R2527" s="12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8">
        <f t="shared" si="236"/>
        <v>112.94999999999999</v>
      </c>
      <c r="R2528" s="12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8">
        <f t="shared" si="236"/>
        <v>102.125</v>
      </c>
      <c r="R2529" s="12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8">
        <f t="shared" si="236"/>
        <v>107.24974999999999</v>
      </c>
      <c r="R2530" s="12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8">
        <f t="shared" si="236"/>
        <v>104.28333333333333</v>
      </c>
      <c r="R2531" s="12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8">
        <f t="shared" si="236"/>
        <v>100</v>
      </c>
      <c r="R2532" s="1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8">
        <f t="shared" si="236"/>
        <v>100.4</v>
      </c>
      <c r="R2533" s="12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8">
        <f t="shared" si="236"/>
        <v>126.125</v>
      </c>
      <c r="R2534" s="12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8">
        <f t="shared" si="236"/>
        <v>110.66666666666667</v>
      </c>
      <c r="R2535" s="12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8">
        <f t="shared" si="236"/>
        <v>105</v>
      </c>
      <c r="R2536" s="12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8">
        <f t="shared" si="236"/>
        <v>103.77499999999999</v>
      </c>
      <c r="R2537" s="12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8">
        <f t="shared" si="236"/>
        <v>115.99999999999999</v>
      </c>
      <c r="R2538" s="12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8">
        <f t="shared" si="236"/>
        <v>110.00000000000001</v>
      </c>
      <c r="R2539" s="12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8">
        <f t="shared" si="236"/>
        <v>113.01761111111111</v>
      </c>
      <c r="R2540" s="12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8">
        <f t="shared" si="236"/>
        <v>100.25</v>
      </c>
      <c r="R2541" s="12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8">
        <f t="shared" si="236"/>
        <v>103.4</v>
      </c>
      <c r="R2542" s="1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8">
        <f t="shared" si="236"/>
        <v>107.02857142857142</v>
      </c>
      <c r="R2543" s="12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8">
        <f t="shared" si="236"/>
        <v>103.57142857142858</v>
      </c>
      <c r="R2544" s="12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8">
        <f t="shared" si="236"/>
        <v>156.4</v>
      </c>
      <c r="R2545" s="12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8">
        <f t="shared" si="236"/>
        <v>100.82</v>
      </c>
      <c r="R2546" s="12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8">
        <f t="shared" si="236"/>
        <v>195.3</v>
      </c>
      <c r="R2547" s="12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8">
        <f t="shared" si="236"/>
        <v>111.71428571428572</v>
      </c>
      <c r="R2548" s="12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8">
        <f t="shared" si="236"/>
        <v>119.85454545454546</v>
      </c>
      <c r="R2549" s="12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8">
        <f t="shared" si="236"/>
        <v>101.85</v>
      </c>
      <c r="R2550" s="12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8">
        <f t="shared" si="236"/>
        <v>102.80254777070064</v>
      </c>
      <c r="R2551" s="12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8">
        <f t="shared" si="236"/>
        <v>100.84615384615385</v>
      </c>
      <c r="R2552" s="1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8">
        <f t="shared" si="236"/>
        <v>102.73469387755102</v>
      </c>
      <c r="R2553" s="12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8">
        <f t="shared" si="236"/>
        <v>106.5</v>
      </c>
      <c r="R2554" s="12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8">
        <f t="shared" si="236"/>
        <v>155.53333333333333</v>
      </c>
      <c r="R2555" s="12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8">
        <f t="shared" si="236"/>
        <v>122.8</v>
      </c>
      <c r="R2556" s="12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8">
        <f t="shared" si="236"/>
        <v>107.35</v>
      </c>
      <c r="R2557" s="12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8">
        <f t="shared" si="236"/>
        <v>105.50335570469798</v>
      </c>
      <c r="R2558" s="12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8">
        <f t="shared" si="236"/>
        <v>118.44444444444444</v>
      </c>
      <c r="R2559" s="12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8">
        <f t="shared" si="236"/>
        <v>108.88</v>
      </c>
      <c r="R2560" s="12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8">
        <f t="shared" si="236"/>
        <v>111.25</v>
      </c>
      <c r="R2561" s="12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8">
        <f t="shared" si="236"/>
        <v>100.1</v>
      </c>
      <c r="R2562" s="1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8">
        <f t="shared" ref="Q2563:Q2626" si="242">(E2563/D2563)*100</f>
        <v>0</v>
      </c>
      <c r="R2563" s="12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8">
        <f t="shared" si="242"/>
        <v>0.75</v>
      </c>
      <c r="R2564" s="12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8">
        <f t="shared" si="242"/>
        <v>0</v>
      </c>
      <c r="R2565" s="12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8">
        <f t="shared" si="242"/>
        <v>0</v>
      </c>
      <c r="R2566" s="12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8">
        <f t="shared" si="242"/>
        <v>1</v>
      </c>
      <c r="R2567" s="12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8">
        <f t="shared" si="242"/>
        <v>0</v>
      </c>
      <c r="R2568" s="12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8">
        <f t="shared" si="242"/>
        <v>0.26666666666666666</v>
      </c>
      <c r="R2569" s="12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8">
        <f t="shared" si="242"/>
        <v>0.5</v>
      </c>
      <c r="R2570" s="12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8">
        <f t="shared" si="242"/>
        <v>2.2307692307692308</v>
      </c>
      <c r="R2571" s="12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8">
        <f t="shared" si="242"/>
        <v>0.84285714285714297</v>
      </c>
      <c r="R2572" s="12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8">
        <f t="shared" si="242"/>
        <v>0.25</v>
      </c>
      <c r="R2573" s="12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8">
        <f t="shared" si="242"/>
        <v>0</v>
      </c>
      <c r="R2574" s="12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8">
        <f t="shared" si="242"/>
        <v>0</v>
      </c>
      <c r="R2575" s="12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8">
        <f t="shared" si="242"/>
        <v>0</v>
      </c>
      <c r="R2576" s="12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8">
        <f t="shared" si="242"/>
        <v>0</v>
      </c>
      <c r="R2577" s="12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8">
        <f t="shared" si="242"/>
        <v>0</v>
      </c>
      <c r="R2578" s="12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8">
        <f t="shared" si="242"/>
        <v>0</v>
      </c>
      <c r="R2579" s="12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8">
        <f t="shared" si="242"/>
        <v>0</v>
      </c>
      <c r="R2580" s="12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8">
        <f t="shared" si="242"/>
        <v>0.13849999999999998</v>
      </c>
      <c r="R2581" s="12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8">
        <f t="shared" si="242"/>
        <v>0.6</v>
      </c>
      <c r="R2582" s="12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8">
        <f t="shared" si="242"/>
        <v>10.6</v>
      </c>
      <c r="R2583" s="12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8">
        <f t="shared" si="242"/>
        <v>1.1111111111111111E-3</v>
      </c>
      <c r="R2584" s="12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8">
        <f t="shared" si="242"/>
        <v>0.5</v>
      </c>
      <c r="R2585" s="12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8">
        <f t="shared" si="242"/>
        <v>0</v>
      </c>
      <c r="R2586" s="12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8">
        <f t="shared" si="242"/>
        <v>0.16666666666666669</v>
      </c>
      <c r="R2587" s="12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8">
        <f t="shared" si="242"/>
        <v>0.16666666666666669</v>
      </c>
      <c r="R2588" s="12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8">
        <f t="shared" si="242"/>
        <v>2.4340000000000002</v>
      </c>
      <c r="R2589" s="12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8">
        <f t="shared" si="242"/>
        <v>3.8833333333333329</v>
      </c>
      <c r="R2590" s="12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8">
        <f t="shared" si="242"/>
        <v>0.01</v>
      </c>
      <c r="R2591" s="12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8">
        <f t="shared" si="242"/>
        <v>0</v>
      </c>
      <c r="R2592" s="12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8">
        <f t="shared" si="242"/>
        <v>1.7333333333333332</v>
      </c>
      <c r="R2593" s="12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8">
        <f t="shared" si="242"/>
        <v>0.16666666666666669</v>
      </c>
      <c r="R2594" s="12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8">
        <f t="shared" si="242"/>
        <v>0</v>
      </c>
      <c r="R2595" s="12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8">
        <f t="shared" si="242"/>
        <v>1.25E-3</v>
      </c>
      <c r="R2596" s="12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8">
        <f t="shared" si="242"/>
        <v>12.166666666666668</v>
      </c>
      <c r="R2597" s="12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8">
        <f t="shared" si="242"/>
        <v>23.588571428571427</v>
      </c>
      <c r="R2598" s="12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8">
        <f t="shared" si="242"/>
        <v>5.6666666666666661</v>
      </c>
      <c r="R2599" s="12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8">
        <f t="shared" si="242"/>
        <v>39</v>
      </c>
      <c r="R2600" s="12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8">
        <f t="shared" si="242"/>
        <v>0.99546510341776351</v>
      </c>
      <c r="R2601" s="12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8">
        <f t="shared" si="242"/>
        <v>6.9320000000000004</v>
      </c>
      <c r="R2602" s="12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8">
        <f t="shared" si="242"/>
        <v>661.4</v>
      </c>
      <c r="R2603" s="12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8">
        <f t="shared" si="242"/>
        <v>326.0916666666667</v>
      </c>
      <c r="R2604" s="12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8">
        <f t="shared" si="242"/>
        <v>101.48571428571429</v>
      </c>
      <c r="R2605" s="12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8">
        <f t="shared" si="242"/>
        <v>104.21799999999999</v>
      </c>
      <c r="R2606" s="12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8">
        <f t="shared" si="242"/>
        <v>107.42157000000002</v>
      </c>
      <c r="R2607" s="12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8">
        <f t="shared" si="242"/>
        <v>110.05454545454545</v>
      </c>
      <c r="R2608" s="12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8">
        <f t="shared" si="242"/>
        <v>407.7</v>
      </c>
      <c r="R2609" s="12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8">
        <f t="shared" si="242"/>
        <v>223.92500000000001</v>
      </c>
      <c r="R2610" s="12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8">
        <f t="shared" si="242"/>
        <v>303.80111428571428</v>
      </c>
      <c r="R2611" s="12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8">
        <f t="shared" si="242"/>
        <v>141.3251043268175</v>
      </c>
      <c r="R2612" s="12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8">
        <f t="shared" si="242"/>
        <v>2790.6363636363635</v>
      </c>
      <c r="R2613" s="12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8">
        <f t="shared" si="242"/>
        <v>171.76130000000001</v>
      </c>
      <c r="R2614" s="12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8">
        <f t="shared" si="242"/>
        <v>101.01333333333334</v>
      </c>
      <c r="R2615" s="12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8">
        <f t="shared" si="242"/>
        <v>102</v>
      </c>
      <c r="R2616" s="12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8">
        <f t="shared" si="242"/>
        <v>169.76511744127936</v>
      </c>
      <c r="R2617" s="12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8">
        <f t="shared" si="242"/>
        <v>114.53400000000001</v>
      </c>
      <c r="R2618" s="12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8">
        <f t="shared" si="242"/>
        <v>877.6</v>
      </c>
      <c r="R2619" s="12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8">
        <f t="shared" si="242"/>
        <v>105.38666666666667</v>
      </c>
      <c r="R2620" s="12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8">
        <f t="shared" si="242"/>
        <v>188.39999999999998</v>
      </c>
      <c r="R2621" s="12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8">
        <f t="shared" si="242"/>
        <v>143.65230769230772</v>
      </c>
      <c r="R2622" s="12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8">
        <f t="shared" si="242"/>
        <v>145.88</v>
      </c>
      <c r="R2623" s="12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8">
        <f t="shared" si="242"/>
        <v>131.184</v>
      </c>
      <c r="R2624" s="12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8">
        <f t="shared" si="242"/>
        <v>113.99999999999999</v>
      </c>
      <c r="R2625" s="12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8">
        <f t="shared" si="242"/>
        <v>1379.4206249999997</v>
      </c>
      <c r="R2626" s="12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8">
        <f t="shared" ref="Q2627:Q2690" si="248">(E2627/D2627)*100</f>
        <v>956</v>
      </c>
      <c r="R2627" s="12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8">
        <f t="shared" si="248"/>
        <v>112.00000000000001</v>
      </c>
      <c r="R2628" s="12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8">
        <f t="shared" si="248"/>
        <v>646.66666666666663</v>
      </c>
      <c r="R2629" s="12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8">
        <f t="shared" si="248"/>
        <v>110.36948748510132</v>
      </c>
      <c r="R2630" s="12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8">
        <f t="shared" si="248"/>
        <v>127.74000000000001</v>
      </c>
      <c r="R2631" s="12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8">
        <f t="shared" si="248"/>
        <v>157.9</v>
      </c>
      <c r="R2632" s="1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8">
        <f t="shared" si="248"/>
        <v>114.66525000000001</v>
      </c>
      <c r="R2633" s="12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8">
        <f t="shared" si="248"/>
        <v>137.00934579439252</v>
      </c>
      <c r="R2634" s="12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8">
        <f t="shared" si="248"/>
        <v>354.62</v>
      </c>
      <c r="R2635" s="12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8">
        <f t="shared" si="248"/>
        <v>106.02150537634409</v>
      </c>
      <c r="R2636" s="12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8">
        <f t="shared" si="248"/>
        <v>100</v>
      </c>
      <c r="R2637" s="12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8">
        <f t="shared" si="248"/>
        <v>187.3</v>
      </c>
      <c r="R2638" s="12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8">
        <f t="shared" si="248"/>
        <v>166.2</v>
      </c>
      <c r="R2639" s="12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8">
        <f t="shared" si="248"/>
        <v>101.72910662824208</v>
      </c>
      <c r="R2640" s="12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8">
        <f t="shared" si="248"/>
        <v>164</v>
      </c>
      <c r="R2641" s="12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8">
        <f t="shared" si="248"/>
        <v>105.66666666666666</v>
      </c>
      <c r="R2642" s="1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8">
        <f t="shared" si="248"/>
        <v>1</v>
      </c>
      <c r="R2643" s="12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8">
        <f t="shared" si="248"/>
        <v>0</v>
      </c>
      <c r="R2644" s="12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8">
        <f t="shared" si="248"/>
        <v>33.559730999999999</v>
      </c>
      <c r="R2645" s="12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8">
        <f t="shared" si="248"/>
        <v>2.0529999999999999</v>
      </c>
      <c r="R2646" s="12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8">
        <f t="shared" si="248"/>
        <v>10.5</v>
      </c>
      <c r="R2647" s="12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8">
        <f t="shared" si="248"/>
        <v>8.4172840000000004</v>
      </c>
      <c r="R2648" s="12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8">
        <f t="shared" si="248"/>
        <v>1.44</v>
      </c>
      <c r="R2649" s="12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8">
        <f t="shared" si="248"/>
        <v>0.88333333333333341</v>
      </c>
      <c r="R2650" s="12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8">
        <f t="shared" si="248"/>
        <v>9.920000000000001E-2</v>
      </c>
      <c r="R2651" s="12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8">
        <f t="shared" si="248"/>
        <v>0.59666666666666668</v>
      </c>
      <c r="R2652" s="1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8">
        <f t="shared" si="248"/>
        <v>1.8689285714285715</v>
      </c>
      <c r="R2653" s="12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8">
        <f t="shared" si="248"/>
        <v>0.88500000000000001</v>
      </c>
      <c r="R2654" s="12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8">
        <f t="shared" si="248"/>
        <v>11.52156862745098</v>
      </c>
      <c r="R2655" s="12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8">
        <f t="shared" si="248"/>
        <v>5.1000000000000004E-2</v>
      </c>
      <c r="R2656" s="12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8">
        <f t="shared" si="248"/>
        <v>21.033333333333335</v>
      </c>
      <c r="R2657" s="12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8">
        <f t="shared" si="248"/>
        <v>11.436666666666667</v>
      </c>
      <c r="R2658" s="12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8">
        <f t="shared" si="248"/>
        <v>18.737933333333334</v>
      </c>
      <c r="R2659" s="12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8">
        <f t="shared" si="248"/>
        <v>9.285714285714286E-2</v>
      </c>
      <c r="R2660" s="12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8">
        <f t="shared" si="248"/>
        <v>2.7204081632653061</v>
      </c>
      <c r="R2661" s="12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8">
        <f t="shared" si="248"/>
        <v>9.5000000000000001E-2</v>
      </c>
      <c r="R2662" s="1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8">
        <f t="shared" si="248"/>
        <v>102.89999999999999</v>
      </c>
      <c r="R2663" s="12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8">
        <f t="shared" si="248"/>
        <v>106.80000000000001</v>
      </c>
      <c r="R2664" s="12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8">
        <f t="shared" si="248"/>
        <v>104.59625</v>
      </c>
      <c r="R2665" s="12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8">
        <f t="shared" si="248"/>
        <v>103.42857142857143</v>
      </c>
      <c r="R2666" s="12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8">
        <f t="shared" si="248"/>
        <v>123.14285714285715</v>
      </c>
      <c r="R2667" s="12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8">
        <f t="shared" si="248"/>
        <v>159.29509999999999</v>
      </c>
      <c r="R2668" s="12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8">
        <f t="shared" si="248"/>
        <v>110.66666666666667</v>
      </c>
      <c r="R2669" s="12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8">
        <f t="shared" si="248"/>
        <v>170.70000000000002</v>
      </c>
      <c r="R2670" s="12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8">
        <f t="shared" si="248"/>
        <v>125.125</v>
      </c>
      <c r="R2671" s="12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8">
        <f t="shared" si="248"/>
        <v>6.4158609339642041</v>
      </c>
      <c r="R2672" s="1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8">
        <f t="shared" si="248"/>
        <v>11.343999999999999</v>
      </c>
      <c r="R2673" s="12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8">
        <f t="shared" si="248"/>
        <v>33.19</v>
      </c>
      <c r="R2674" s="12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8">
        <f t="shared" si="248"/>
        <v>27.58</v>
      </c>
      <c r="R2675" s="12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8">
        <f t="shared" si="248"/>
        <v>62.839999999999996</v>
      </c>
      <c r="R2676" s="12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8">
        <f t="shared" si="248"/>
        <v>7.5880000000000001</v>
      </c>
      <c r="R2677" s="12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8">
        <f t="shared" si="248"/>
        <v>50.38095238095238</v>
      </c>
      <c r="R2678" s="12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8">
        <f t="shared" si="248"/>
        <v>17.512820512820511</v>
      </c>
      <c r="R2679" s="12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8">
        <f t="shared" si="248"/>
        <v>1.375E-2</v>
      </c>
      <c r="R2680" s="12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8">
        <f t="shared" si="248"/>
        <v>0.33</v>
      </c>
      <c r="R2681" s="12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8">
        <f t="shared" si="248"/>
        <v>0.86250000000000004</v>
      </c>
      <c r="R2682" s="1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8">
        <f t="shared" si="248"/>
        <v>0.6875</v>
      </c>
      <c r="R2683" s="12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8">
        <f t="shared" si="248"/>
        <v>28.299999999999997</v>
      </c>
      <c r="R2684" s="12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8">
        <f t="shared" si="248"/>
        <v>0.24</v>
      </c>
      <c r="R2685" s="12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8">
        <f t="shared" si="248"/>
        <v>1.1428571428571428</v>
      </c>
      <c r="R2686" s="12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8">
        <f t="shared" si="248"/>
        <v>0.02</v>
      </c>
      <c r="R2687" s="12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8">
        <f t="shared" si="248"/>
        <v>0</v>
      </c>
      <c r="R2688" s="12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8">
        <f t="shared" si="248"/>
        <v>0</v>
      </c>
      <c r="R2689" s="12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8">
        <f t="shared" si="248"/>
        <v>0.14799999999999999</v>
      </c>
      <c r="R2690" s="12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8">
        <f t="shared" ref="Q2691:Q2754" si="254">(E2691/D2691)*100</f>
        <v>2.8571428571428571E-3</v>
      </c>
      <c r="R2691" s="12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8">
        <f t="shared" si="254"/>
        <v>10.7325</v>
      </c>
      <c r="R2692" s="1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8">
        <f t="shared" si="254"/>
        <v>5.3846153846153842E-2</v>
      </c>
      <c r="R2693" s="12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8">
        <f t="shared" si="254"/>
        <v>0.7142857142857143</v>
      </c>
      <c r="R2694" s="12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8">
        <f t="shared" si="254"/>
        <v>0.8</v>
      </c>
      <c r="R2695" s="12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8">
        <f t="shared" si="254"/>
        <v>3.3333333333333335E-3</v>
      </c>
      <c r="R2696" s="12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8">
        <f t="shared" si="254"/>
        <v>0.47333333333333333</v>
      </c>
      <c r="R2697" s="12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8">
        <f t="shared" si="254"/>
        <v>5.65</v>
      </c>
      <c r="R2698" s="12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8">
        <f t="shared" si="254"/>
        <v>26.35217391304348</v>
      </c>
      <c r="R2699" s="12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8">
        <f t="shared" si="254"/>
        <v>0.325125</v>
      </c>
      <c r="R2700" s="12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8">
        <f t="shared" si="254"/>
        <v>0</v>
      </c>
      <c r="R2701" s="12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8">
        <f t="shared" si="254"/>
        <v>0.7000700070007001</v>
      </c>
      <c r="R2702" s="1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8">
        <f t="shared" si="254"/>
        <v>46.176470588235297</v>
      </c>
      <c r="R2703" s="12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8">
        <f t="shared" si="254"/>
        <v>34.410000000000004</v>
      </c>
      <c r="R2704" s="12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8">
        <f t="shared" si="254"/>
        <v>103.75000000000001</v>
      </c>
      <c r="R2705" s="12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8">
        <f t="shared" si="254"/>
        <v>6.0263157894736841</v>
      </c>
      <c r="R2706" s="12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8">
        <f t="shared" si="254"/>
        <v>10.539393939393939</v>
      </c>
      <c r="R2707" s="12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8">
        <f t="shared" si="254"/>
        <v>112.29714285714284</v>
      </c>
      <c r="R2708" s="12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8">
        <f t="shared" si="254"/>
        <v>350.84462500000001</v>
      </c>
      <c r="R2709" s="12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8">
        <f t="shared" si="254"/>
        <v>233.21535</v>
      </c>
      <c r="R2710" s="12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8">
        <f t="shared" si="254"/>
        <v>101.60599999999999</v>
      </c>
      <c r="R2711" s="12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8">
        <f t="shared" si="254"/>
        <v>153.90035000000003</v>
      </c>
      <c r="R2712" s="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8">
        <f t="shared" si="254"/>
        <v>100.7161125319693</v>
      </c>
      <c r="R2713" s="12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8">
        <f t="shared" si="254"/>
        <v>131.38181818181818</v>
      </c>
      <c r="R2714" s="12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8">
        <f t="shared" si="254"/>
        <v>102.24133333333334</v>
      </c>
      <c r="R2715" s="12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8">
        <f t="shared" si="254"/>
        <v>116.35599999999999</v>
      </c>
      <c r="R2716" s="12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8">
        <f t="shared" si="254"/>
        <v>264.62241666666665</v>
      </c>
      <c r="R2717" s="12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8">
        <f t="shared" si="254"/>
        <v>119.98010000000001</v>
      </c>
      <c r="R2718" s="12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8">
        <f t="shared" si="254"/>
        <v>120.10400000000001</v>
      </c>
      <c r="R2719" s="12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8">
        <f t="shared" si="254"/>
        <v>103.58333333333334</v>
      </c>
      <c r="R2720" s="12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8">
        <f t="shared" si="254"/>
        <v>108.83333333333334</v>
      </c>
      <c r="R2721" s="12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8">
        <f t="shared" si="254"/>
        <v>118.12400000000001</v>
      </c>
      <c r="R2722" s="1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8">
        <f t="shared" si="254"/>
        <v>1462</v>
      </c>
      <c r="R2723" s="12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8">
        <f t="shared" si="254"/>
        <v>252.54</v>
      </c>
      <c r="R2724" s="12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8">
        <f t="shared" si="254"/>
        <v>140.05000000000001</v>
      </c>
      <c r="R2725" s="12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8">
        <f t="shared" si="254"/>
        <v>296.87520259319291</v>
      </c>
      <c r="R2726" s="12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8">
        <f t="shared" si="254"/>
        <v>144.54249999999999</v>
      </c>
      <c r="R2727" s="12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8">
        <f t="shared" si="254"/>
        <v>105.745</v>
      </c>
      <c r="R2728" s="12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8">
        <f t="shared" si="254"/>
        <v>493.21000000000004</v>
      </c>
      <c r="R2729" s="12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8">
        <f t="shared" si="254"/>
        <v>201.82666666666668</v>
      </c>
      <c r="R2730" s="12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8">
        <f t="shared" si="254"/>
        <v>104.44</v>
      </c>
      <c r="R2731" s="12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8">
        <f t="shared" si="254"/>
        <v>170.29262962962963</v>
      </c>
      <c r="R2732" s="1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8">
        <f t="shared" si="254"/>
        <v>104.30333333333333</v>
      </c>
      <c r="R2733" s="12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8">
        <f t="shared" si="254"/>
        <v>118.25000000000001</v>
      </c>
      <c r="R2734" s="12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8">
        <f t="shared" si="254"/>
        <v>107.538</v>
      </c>
      <c r="R2735" s="12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8">
        <f t="shared" si="254"/>
        <v>2260300</v>
      </c>
      <c r="R2736" s="12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8">
        <f t="shared" si="254"/>
        <v>978.13466666666682</v>
      </c>
      <c r="R2737" s="12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8">
        <f t="shared" si="254"/>
        <v>122.9</v>
      </c>
      <c r="R2738" s="12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8">
        <f t="shared" si="254"/>
        <v>246.0608</v>
      </c>
      <c r="R2739" s="12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8">
        <f t="shared" si="254"/>
        <v>147.94</v>
      </c>
      <c r="R2740" s="12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8">
        <f t="shared" si="254"/>
        <v>384.09090909090907</v>
      </c>
      <c r="R2741" s="12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8">
        <f t="shared" si="254"/>
        <v>103.33333333333334</v>
      </c>
      <c r="R2742" s="1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8">
        <f t="shared" si="254"/>
        <v>0.43750000000000006</v>
      </c>
      <c r="R2743" s="12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8">
        <f t="shared" si="254"/>
        <v>29.24</v>
      </c>
      <c r="R2744" s="12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8">
        <f t="shared" si="254"/>
        <v>0</v>
      </c>
      <c r="R2745" s="12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8">
        <f t="shared" si="254"/>
        <v>5.21875</v>
      </c>
      <c r="R2746" s="12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8">
        <f t="shared" si="254"/>
        <v>21.887499999999999</v>
      </c>
      <c r="R2747" s="12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8">
        <f t="shared" si="254"/>
        <v>26.700000000000003</v>
      </c>
      <c r="R2748" s="12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8">
        <f t="shared" si="254"/>
        <v>28.000000000000004</v>
      </c>
      <c r="R2749" s="12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8">
        <f t="shared" si="254"/>
        <v>1.06</v>
      </c>
      <c r="R2750" s="12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8">
        <f t="shared" si="254"/>
        <v>1.0999999999999999</v>
      </c>
      <c r="R2751" s="12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8">
        <f t="shared" si="254"/>
        <v>0</v>
      </c>
      <c r="R2752" s="12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8">
        <f t="shared" si="254"/>
        <v>0</v>
      </c>
      <c r="R2753" s="12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8">
        <f t="shared" si="254"/>
        <v>11.458333333333332</v>
      </c>
      <c r="R2754" s="12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8">
        <f t="shared" ref="Q2755:Q2818" si="260">(E2755/D2755)*100</f>
        <v>19</v>
      </c>
      <c r="R2755" s="12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8">
        <f t="shared" si="260"/>
        <v>0</v>
      </c>
      <c r="R2756" s="12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8">
        <f t="shared" si="260"/>
        <v>52</v>
      </c>
      <c r="R2757" s="12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8">
        <f t="shared" si="260"/>
        <v>10.48</v>
      </c>
      <c r="R2758" s="12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8">
        <f t="shared" si="260"/>
        <v>0.66666666666666674</v>
      </c>
      <c r="R2759" s="12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8">
        <f t="shared" si="260"/>
        <v>11.700000000000001</v>
      </c>
      <c r="R2760" s="12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8">
        <f t="shared" si="260"/>
        <v>10.5</v>
      </c>
      <c r="R2761" s="12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8">
        <f t="shared" si="260"/>
        <v>0</v>
      </c>
      <c r="R2762" s="12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8">
        <f t="shared" si="260"/>
        <v>0.72</v>
      </c>
      <c r="R2763" s="12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8">
        <f t="shared" si="260"/>
        <v>0.76923076923076927</v>
      </c>
      <c r="R2764" s="12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8">
        <f t="shared" si="260"/>
        <v>0.22842639593908631</v>
      </c>
      <c r="R2765" s="12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8">
        <f t="shared" si="260"/>
        <v>1.125</v>
      </c>
      <c r="R2766" s="12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8">
        <f t="shared" si="260"/>
        <v>0</v>
      </c>
      <c r="R2767" s="12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8">
        <f t="shared" si="260"/>
        <v>2</v>
      </c>
      <c r="R2768" s="12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8">
        <f t="shared" si="260"/>
        <v>0.85000000000000009</v>
      </c>
      <c r="R2769" s="12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8">
        <f t="shared" si="260"/>
        <v>14.314285714285715</v>
      </c>
      <c r="R2770" s="12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8">
        <f t="shared" si="260"/>
        <v>0.25</v>
      </c>
      <c r="R2771" s="12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8">
        <f t="shared" si="260"/>
        <v>10.411249999999999</v>
      </c>
      <c r="R2772" s="1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8">
        <f t="shared" si="260"/>
        <v>0</v>
      </c>
      <c r="R2773" s="12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8">
        <f t="shared" si="260"/>
        <v>0</v>
      </c>
      <c r="R2774" s="12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8">
        <f t="shared" si="260"/>
        <v>0.18867924528301888</v>
      </c>
      <c r="R2775" s="12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8">
        <f t="shared" si="260"/>
        <v>14.249999999999998</v>
      </c>
      <c r="R2776" s="12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8">
        <f t="shared" si="260"/>
        <v>3</v>
      </c>
      <c r="R2777" s="12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8">
        <f t="shared" si="260"/>
        <v>7.8809523809523814</v>
      </c>
      <c r="R2778" s="12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8">
        <f t="shared" si="260"/>
        <v>0.33333333333333337</v>
      </c>
      <c r="R2779" s="12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8">
        <f t="shared" si="260"/>
        <v>25.545454545454543</v>
      </c>
      <c r="R2780" s="12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8">
        <f t="shared" si="260"/>
        <v>2.12</v>
      </c>
      <c r="R2781" s="12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8">
        <f t="shared" si="260"/>
        <v>0</v>
      </c>
      <c r="R2782" s="12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8">
        <f t="shared" si="260"/>
        <v>105.28</v>
      </c>
      <c r="R2783" s="12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8">
        <f t="shared" si="260"/>
        <v>120</v>
      </c>
      <c r="R2784" s="12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8">
        <f t="shared" si="260"/>
        <v>114.5</v>
      </c>
      <c r="R2785" s="12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8">
        <f t="shared" si="260"/>
        <v>119</v>
      </c>
      <c r="R2786" s="12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8">
        <f t="shared" si="260"/>
        <v>104.67999999999999</v>
      </c>
      <c r="R2787" s="12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8">
        <f t="shared" si="260"/>
        <v>117.83999999999999</v>
      </c>
      <c r="R2788" s="12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8">
        <f t="shared" si="260"/>
        <v>119.7</v>
      </c>
      <c r="R2789" s="12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8">
        <f t="shared" si="260"/>
        <v>102.49999999999999</v>
      </c>
      <c r="R2790" s="12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8">
        <f t="shared" si="260"/>
        <v>101.16666666666667</v>
      </c>
      <c r="R2791" s="12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8">
        <f t="shared" si="260"/>
        <v>105.33333333333333</v>
      </c>
      <c r="R2792" s="1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8">
        <f t="shared" si="260"/>
        <v>102.49999999999999</v>
      </c>
      <c r="R2793" s="12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8">
        <f t="shared" si="260"/>
        <v>107.60000000000001</v>
      </c>
      <c r="R2794" s="12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8">
        <f t="shared" si="260"/>
        <v>110.5675</v>
      </c>
      <c r="R2795" s="12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8">
        <f t="shared" si="260"/>
        <v>150</v>
      </c>
      <c r="R2796" s="12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8">
        <f t="shared" si="260"/>
        <v>104.28571428571429</v>
      </c>
      <c r="R2797" s="12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8">
        <f t="shared" si="260"/>
        <v>115.5</v>
      </c>
      <c r="R2798" s="12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8">
        <f t="shared" si="260"/>
        <v>102.64512500000001</v>
      </c>
      <c r="R2799" s="12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8">
        <f t="shared" si="260"/>
        <v>101.4</v>
      </c>
      <c r="R2800" s="12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8">
        <f t="shared" si="260"/>
        <v>116.6348</v>
      </c>
      <c r="R2801" s="12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8">
        <f t="shared" si="260"/>
        <v>133</v>
      </c>
      <c r="R2802" s="1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8">
        <f t="shared" si="260"/>
        <v>133.20000000000002</v>
      </c>
      <c r="R2803" s="12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8">
        <f t="shared" si="260"/>
        <v>101.83333333333333</v>
      </c>
      <c r="R2804" s="12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8">
        <f t="shared" si="260"/>
        <v>127.95</v>
      </c>
      <c r="R2805" s="12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8">
        <f t="shared" si="260"/>
        <v>114.99999999999999</v>
      </c>
      <c r="R2806" s="12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8">
        <f t="shared" si="260"/>
        <v>110.00000000000001</v>
      </c>
      <c r="R2807" s="12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8">
        <f t="shared" si="260"/>
        <v>112.1</v>
      </c>
      <c r="R2808" s="12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8">
        <f t="shared" si="260"/>
        <v>126</v>
      </c>
      <c r="R2809" s="12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8">
        <f t="shared" si="260"/>
        <v>100.24444444444444</v>
      </c>
      <c r="R2810" s="12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8">
        <f t="shared" si="260"/>
        <v>102.4</v>
      </c>
      <c r="R2811" s="12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8">
        <f t="shared" si="260"/>
        <v>108.2</v>
      </c>
      <c r="R2812" s="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8">
        <f t="shared" si="260"/>
        <v>100.27</v>
      </c>
      <c r="R2813" s="12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8">
        <f t="shared" si="260"/>
        <v>113.3</v>
      </c>
      <c r="R2814" s="12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8">
        <f t="shared" si="260"/>
        <v>127.57571428571428</v>
      </c>
      <c r="R2815" s="12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8">
        <f t="shared" si="260"/>
        <v>107.73333333333332</v>
      </c>
      <c r="R2816" s="12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8">
        <f t="shared" si="260"/>
        <v>242</v>
      </c>
      <c r="R2817" s="12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8">
        <f t="shared" si="260"/>
        <v>141.56666666666666</v>
      </c>
      <c r="R2818" s="12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8">
        <f t="shared" ref="Q2819:Q2882" si="266">(E2819/D2819)*100</f>
        <v>130</v>
      </c>
      <c r="R2819" s="12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8">
        <f t="shared" si="266"/>
        <v>106.03</v>
      </c>
      <c r="R2820" s="12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8">
        <f t="shared" si="266"/>
        <v>104.80000000000001</v>
      </c>
      <c r="R2821" s="12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8">
        <f t="shared" si="266"/>
        <v>136</v>
      </c>
      <c r="R2822" s="1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8">
        <f t="shared" si="266"/>
        <v>100</v>
      </c>
      <c r="R2823" s="12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8">
        <f t="shared" si="266"/>
        <v>100</v>
      </c>
      <c r="R2824" s="12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8">
        <f t="shared" si="266"/>
        <v>124</v>
      </c>
      <c r="R2825" s="12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8">
        <f t="shared" si="266"/>
        <v>116.92307692307693</v>
      </c>
      <c r="R2826" s="12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8">
        <f t="shared" si="266"/>
        <v>103.33333333333334</v>
      </c>
      <c r="R2827" s="12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8">
        <f t="shared" si="266"/>
        <v>107.74999999999999</v>
      </c>
      <c r="R2828" s="12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8">
        <f t="shared" si="266"/>
        <v>120.24999999999999</v>
      </c>
      <c r="R2829" s="12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8">
        <f t="shared" si="266"/>
        <v>100.37894736842105</v>
      </c>
      <c r="R2830" s="12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8">
        <f t="shared" si="266"/>
        <v>106.52</v>
      </c>
      <c r="R2831" s="12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8">
        <f t="shared" si="266"/>
        <v>100</v>
      </c>
      <c r="R2832" s="1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8">
        <f t="shared" si="266"/>
        <v>110.66666666666667</v>
      </c>
      <c r="R2833" s="12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8">
        <f t="shared" si="266"/>
        <v>114.71959999999999</v>
      </c>
      <c r="R2834" s="12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8">
        <f t="shared" si="266"/>
        <v>108.25925925925925</v>
      </c>
      <c r="R2835" s="12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8">
        <f t="shared" si="266"/>
        <v>170</v>
      </c>
      <c r="R2836" s="12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8">
        <f t="shared" si="266"/>
        <v>187.09899999999999</v>
      </c>
      <c r="R2837" s="12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8">
        <f t="shared" si="266"/>
        <v>107.77777777777777</v>
      </c>
      <c r="R2838" s="12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8">
        <f t="shared" si="266"/>
        <v>100</v>
      </c>
      <c r="R2839" s="12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8">
        <f t="shared" si="266"/>
        <v>120.24999999999999</v>
      </c>
      <c r="R2840" s="12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8">
        <f t="shared" si="266"/>
        <v>111.42857142857143</v>
      </c>
      <c r="R2841" s="12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8">
        <f t="shared" si="266"/>
        <v>104</v>
      </c>
      <c r="R2842" s="1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8">
        <f t="shared" si="266"/>
        <v>1</v>
      </c>
      <c r="R2843" s="12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8">
        <f t="shared" si="266"/>
        <v>0</v>
      </c>
      <c r="R2844" s="12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8">
        <f t="shared" si="266"/>
        <v>0</v>
      </c>
      <c r="R2845" s="12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8">
        <f t="shared" si="266"/>
        <v>5.4545454545454541</v>
      </c>
      <c r="R2846" s="12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8">
        <f t="shared" si="266"/>
        <v>31.546666666666667</v>
      </c>
      <c r="R2847" s="12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8">
        <f t="shared" si="266"/>
        <v>0</v>
      </c>
      <c r="R2848" s="12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8">
        <f t="shared" si="266"/>
        <v>0</v>
      </c>
      <c r="R2849" s="12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8">
        <f t="shared" si="266"/>
        <v>0.2</v>
      </c>
      <c r="R2850" s="12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8">
        <f t="shared" si="266"/>
        <v>1</v>
      </c>
      <c r="R2851" s="12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8">
        <f t="shared" si="266"/>
        <v>3.8875000000000002</v>
      </c>
      <c r="R2852" s="1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8">
        <f t="shared" si="266"/>
        <v>0</v>
      </c>
      <c r="R2853" s="12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8">
        <f t="shared" si="266"/>
        <v>1.9</v>
      </c>
      <c r="R2854" s="12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8">
        <f t="shared" si="266"/>
        <v>0</v>
      </c>
      <c r="R2855" s="12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8">
        <f t="shared" si="266"/>
        <v>41.699999999999996</v>
      </c>
      <c r="R2856" s="12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8">
        <f t="shared" si="266"/>
        <v>50</v>
      </c>
      <c r="R2857" s="12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8">
        <f t="shared" si="266"/>
        <v>4.8666666666666663</v>
      </c>
      <c r="R2858" s="12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8">
        <f t="shared" si="266"/>
        <v>19.736842105263158</v>
      </c>
      <c r="R2859" s="12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8">
        <f t="shared" si="266"/>
        <v>0</v>
      </c>
      <c r="R2860" s="12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8">
        <f t="shared" si="266"/>
        <v>1.7500000000000002</v>
      </c>
      <c r="R2861" s="12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8">
        <f t="shared" si="266"/>
        <v>6.65</v>
      </c>
      <c r="R2862" s="1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8">
        <f t="shared" si="266"/>
        <v>32</v>
      </c>
      <c r="R2863" s="12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8">
        <f t="shared" si="266"/>
        <v>0.43307086614173229</v>
      </c>
      <c r="R2864" s="12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8">
        <f t="shared" si="266"/>
        <v>0.04</v>
      </c>
      <c r="R2865" s="12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8">
        <f t="shared" si="266"/>
        <v>1.6</v>
      </c>
      <c r="R2866" s="12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8">
        <f t="shared" si="266"/>
        <v>0</v>
      </c>
      <c r="R2867" s="12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8">
        <f t="shared" si="266"/>
        <v>0.89999999999999991</v>
      </c>
      <c r="R2868" s="12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8">
        <f t="shared" si="266"/>
        <v>20.16</v>
      </c>
      <c r="R2869" s="12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8">
        <f t="shared" si="266"/>
        <v>42.011733333333332</v>
      </c>
      <c r="R2870" s="12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8">
        <f t="shared" si="266"/>
        <v>0.88500000000000001</v>
      </c>
      <c r="R2871" s="12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8">
        <f t="shared" si="266"/>
        <v>15</v>
      </c>
      <c r="R2872" s="1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8">
        <f t="shared" si="266"/>
        <v>4.67</v>
      </c>
      <c r="R2873" s="12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8">
        <f t="shared" si="266"/>
        <v>0</v>
      </c>
      <c r="R2874" s="12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8">
        <f t="shared" si="266"/>
        <v>38.119999999999997</v>
      </c>
      <c r="R2875" s="12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8">
        <f t="shared" si="266"/>
        <v>5.42</v>
      </c>
      <c r="R2876" s="12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8">
        <f t="shared" si="266"/>
        <v>3.4999999999999996E-2</v>
      </c>
      <c r="R2877" s="12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8">
        <f t="shared" si="266"/>
        <v>0</v>
      </c>
      <c r="R2878" s="12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8">
        <f t="shared" si="266"/>
        <v>10.833333333333334</v>
      </c>
      <c r="R2879" s="12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8">
        <f t="shared" si="266"/>
        <v>2.1</v>
      </c>
      <c r="R2880" s="12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8">
        <f t="shared" si="266"/>
        <v>0.2589285714285714</v>
      </c>
      <c r="R2881" s="12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8">
        <f t="shared" si="266"/>
        <v>23.333333333333332</v>
      </c>
      <c r="R2882" s="1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8">
        <f t="shared" ref="Q2883:Q2946" si="272">(E2883/D2883)*100</f>
        <v>0</v>
      </c>
      <c r="R2883" s="12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8">
        <f t="shared" si="272"/>
        <v>33.6</v>
      </c>
      <c r="R2884" s="12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8">
        <f t="shared" si="272"/>
        <v>19.079999999999998</v>
      </c>
      <c r="R2885" s="12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8">
        <f t="shared" si="272"/>
        <v>0.41111111111111115</v>
      </c>
      <c r="R2886" s="12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8">
        <f t="shared" si="272"/>
        <v>32.5</v>
      </c>
      <c r="R2887" s="12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8">
        <f t="shared" si="272"/>
        <v>5</v>
      </c>
      <c r="R2888" s="12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8">
        <f t="shared" si="272"/>
        <v>0.16666666666666669</v>
      </c>
      <c r="R2889" s="12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8">
        <f t="shared" si="272"/>
        <v>0</v>
      </c>
      <c r="R2890" s="12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8">
        <f t="shared" si="272"/>
        <v>38.066666666666663</v>
      </c>
      <c r="R2891" s="12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8">
        <f t="shared" si="272"/>
        <v>1.05</v>
      </c>
      <c r="R2892" s="12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8">
        <f t="shared" si="272"/>
        <v>2.73</v>
      </c>
      <c r="R2893" s="12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8">
        <f t="shared" si="272"/>
        <v>9.0909090909090917</v>
      </c>
      <c r="R2894" s="12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8">
        <f t="shared" si="272"/>
        <v>0.5</v>
      </c>
      <c r="R2895" s="12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8">
        <f t="shared" si="272"/>
        <v>0</v>
      </c>
      <c r="R2896" s="12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8">
        <f t="shared" si="272"/>
        <v>4.5999999999999996</v>
      </c>
      <c r="R2897" s="12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8">
        <f t="shared" si="272"/>
        <v>20.833333333333336</v>
      </c>
      <c r="R2898" s="12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8">
        <f t="shared" si="272"/>
        <v>4.583333333333333</v>
      </c>
      <c r="R2899" s="12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8">
        <f t="shared" si="272"/>
        <v>4.2133333333333338</v>
      </c>
      <c r="R2900" s="12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8">
        <f t="shared" si="272"/>
        <v>0</v>
      </c>
      <c r="R2901" s="12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8">
        <f t="shared" si="272"/>
        <v>61.909090909090914</v>
      </c>
      <c r="R2902" s="12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8">
        <f t="shared" si="272"/>
        <v>0.8</v>
      </c>
      <c r="R2903" s="12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8">
        <f t="shared" si="272"/>
        <v>1.6666666666666666E-2</v>
      </c>
      <c r="R2904" s="12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8">
        <f t="shared" si="272"/>
        <v>0.77999999999999992</v>
      </c>
      <c r="R2905" s="12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8">
        <f t="shared" si="272"/>
        <v>5</v>
      </c>
      <c r="R2906" s="12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8">
        <f t="shared" si="272"/>
        <v>17.771428571428572</v>
      </c>
      <c r="R2907" s="12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8">
        <f t="shared" si="272"/>
        <v>9.4166666666666661</v>
      </c>
      <c r="R2908" s="12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8">
        <f t="shared" si="272"/>
        <v>0.08</v>
      </c>
      <c r="R2909" s="12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8">
        <f t="shared" si="272"/>
        <v>2.75</v>
      </c>
      <c r="R2910" s="12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8">
        <f t="shared" si="272"/>
        <v>1.1111111111111112E-2</v>
      </c>
      <c r="R2911" s="12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8">
        <f t="shared" si="272"/>
        <v>3.3333333333333335E-3</v>
      </c>
      <c r="R2912" s="12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8">
        <f t="shared" si="272"/>
        <v>36.5</v>
      </c>
      <c r="R2913" s="12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8">
        <f t="shared" si="272"/>
        <v>14.058171745152354</v>
      </c>
      <c r="R2914" s="12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8">
        <f t="shared" si="272"/>
        <v>0.02</v>
      </c>
      <c r="R2915" s="12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8">
        <f t="shared" si="272"/>
        <v>4.0000000000000001E-3</v>
      </c>
      <c r="R2916" s="12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8">
        <f t="shared" si="272"/>
        <v>61.1</v>
      </c>
      <c r="R2917" s="12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8">
        <f t="shared" si="272"/>
        <v>7.8378378378378386</v>
      </c>
      <c r="R2918" s="12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8">
        <f t="shared" si="272"/>
        <v>21.85</v>
      </c>
      <c r="R2919" s="12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8">
        <f t="shared" si="272"/>
        <v>27.24</v>
      </c>
      <c r="R2920" s="12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8">
        <f t="shared" si="272"/>
        <v>8.5</v>
      </c>
      <c r="R2921" s="12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8">
        <f t="shared" si="272"/>
        <v>26.840000000000003</v>
      </c>
      <c r="R2922" s="12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8">
        <f t="shared" si="272"/>
        <v>129</v>
      </c>
      <c r="R2923" s="12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8">
        <f t="shared" si="272"/>
        <v>100</v>
      </c>
      <c r="R2924" s="12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8">
        <f t="shared" si="272"/>
        <v>100</v>
      </c>
      <c r="R2925" s="12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8">
        <f t="shared" si="272"/>
        <v>103.2</v>
      </c>
      <c r="R2926" s="12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8">
        <f t="shared" si="272"/>
        <v>102.44597777777777</v>
      </c>
      <c r="R2927" s="12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8">
        <f t="shared" si="272"/>
        <v>125</v>
      </c>
      <c r="R2928" s="12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8">
        <f t="shared" si="272"/>
        <v>130.83333333333334</v>
      </c>
      <c r="R2929" s="12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8">
        <f t="shared" si="272"/>
        <v>100</v>
      </c>
      <c r="R2930" s="12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8">
        <f t="shared" si="272"/>
        <v>102.06937499999999</v>
      </c>
      <c r="R2931" s="12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8">
        <f t="shared" si="272"/>
        <v>100.92000000000002</v>
      </c>
      <c r="R2932" s="12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8">
        <f t="shared" si="272"/>
        <v>106</v>
      </c>
      <c r="R2933" s="12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8">
        <f t="shared" si="272"/>
        <v>105.0967741935484</v>
      </c>
      <c r="R2934" s="12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8">
        <f t="shared" si="272"/>
        <v>102.76</v>
      </c>
      <c r="R2935" s="12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8">
        <f t="shared" si="272"/>
        <v>108</v>
      </c>
      <c r="R2936" s="12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8">
        <f t="shared" si="272"/>
        <v>100.88571428571429</v>
      </c>
      <c r="R2937" s="12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8">
        <f t="shared" si="272"/>
        <v>128</v>
      </c>
      <c r="R2938" s="12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8">
        <f t="shared" si="272"/>
        <v>133.33333333333331</v>
      </c>
      <c r="R2939" s="12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8">
        <f t="shared" si="272"/>
        <v>101.375</v>
      </c>
      <c r="R2940" s="12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8">
        <f t="shared" si="272"/>
        <v>102.875</v>
      </c>
      <c r="R2941" s="12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8">
        <f t="shared" si="272"/>
        <v>107.24000000000001</v>
      </c>
      <c r="R2942" s="12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8">
        <f t="shared" si="272"/>
        <v>4.0000000000000001E-3</v>
      </c>
      <c r="R2943" s="12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8">
        <f t="shared" si="272"/>
        <v>20.424999999999997</v>
      </c>
      <c r="R2944" s="12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8">
        <f t="shared" si="272"/>
        <v>0</v>
      </c>
      <c r="R2945" s="12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8">
        <f t="shared" si="272"/>
        <v>1</v>
      </c>
      <c r="R2946" s="12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8">
        <f t="shared" ref="Q2947:Q3010" si="278">(E2947/D2947)*100</f>
        <v>0</v>
      </c>
      <c r="R2947" s="12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8">
        <f t="shared" si="278"/>
        <v>0.1</v>
      </c>
      <c r="R2948" s="12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8">
        <f t="shared" si="278"/>
        <v>4.2880000000000003</v>
      </c>
      <c r="R2949" s="12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8">
        <f t="shared" si="278"/>
        <v>4.8000000000000004E-3</v>
      </c>
      <c r="R2950" s="12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8">
        <f t="shared" si="278"/>
        <v>2.5</v>
      </c>
      <c r="R2951" s="12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8">
        <f t="shared" si="278"/>
        <v>0</v>
      </c>
      <c r="R2952" s="12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8">
        <f t="shared" si="278"/>
        <v>2.1919999999999997</v>
      </c>
      <c r="R2953" s="12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8">
        <f t="shared" si="278"/>
        <v>8.0250000000000004</v>
      </c>
      <c r="R2954" s="12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8">
        <f t="shared" si="278"/>
        <v>0.15125</v>
      </c>
      <c r="R2955" s="12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8">
        <f t="shared" si="278"/>
        <v>0</v>
      </c>
      <c r="R2956" s="12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8">
        <f t="shared" si="278"/>
        <v>59.583333333333336</v>
      </c>
      <c r="R2957" s="12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8">
        <f t="shared" si="278"/>
        <v>16.734177215189874</v>
      </c>
      <c r="R2958" s="12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8">
        <f t="shared" si="278"/>
        <v>1.8666666666666669</v>
      </c>
      <c r="R2959" s="12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8">
        <f t="shared" si="278"/>
        <v>0</v>
      </c>
      <c r="R2960" s="12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8">
        <f t="shared" si="278"/>
        <v>0</v>
      </c>
      <c r="R2961" s="12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8">
        <f t="shared" si="278"/>
        <v>0</v>
      </c>
      <c r="R2962" s="12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8">
        <f t="shared" si="278"/>
        <v>109.62</v>
      </c>
      <c r="R2963" s="12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8">
        <f t="shared" si="278"/>
        <v>121.8</v>
      </c>
      <c r="R2964" s="12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8">
        <f t="shared" si="278"/>
        <v>106.85</v>
      </c>
      <c r="R2965" s="12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8">
        <f t="shared" si="278"/>
        <v>100.71379999999999</v>
      </c>
      <c r="R2966" s="12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8">
        <f t="shared" si="278"/>
        <v>109.00000000000001</v>
      </c>
      <c r="R2967" s="12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8">
        <f t="shared" si="278"/>
        <v>113.63000000000001</v>
      </c>
      <c r="R2968" s="12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8">
        <f t="shared" si="278"/>
        <v>113.92</v>
      </c>
      <c r="R2969" s="12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8">
        <f t="shared" si="278"/>
        <v>106</v>
      </c>
      <c r="R2970" s="12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8">
        <f t="shared" si="278"/>
        <v>162.5</v>
      </c>
      <c r="R2971" s="12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8">
        <f t="shared" si="278"/>
        <v>106</v>
      </c>
      <c r="R2972" s="12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8">
        <f t="shared" si="278"/>
        <v>100.15624999999999</v>
      </c>
      <c r="R2973" s="12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8">
        <f t="shared" si="278"/>
        <v>105.35000000000001</v>
      </c>
      <c r="R2974" s="12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8">
        <f t="shared" si="278"/>
        <v>174.8</v>
      </c>
      <c r="R2975" s="12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8">
        <f t="shared" si="278"/>
        <v>102</v>
      </c>
      <c r="R2976" s="12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8">
        <f t="shared" si="278"/>
        <v>100.125</v>
      </c>
      <c r="R2977" s="12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8">
        <f t="shared" si="278"/>
        <v>171.42857142857142</v>
      </c>
      <c r="R2978" s="12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8">
        <f t="shared" si="278"/>
        <v>113.56666666666666</v>
      </c>
      <c r="R2979" s="12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8">
        <f t="shared" si="278"/>
        <v>129.46666666666667</v>
      </c>
      <c r="R2980" s="12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8">
        <f t="shared" si="278"/>
        <v>101.4</v>
      </c>
      <c r="R2981" s="12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8">
        <f t="shared" si="278"/>
        <v>109.16666666666666</v>
      </c>
      <c r="R2982" s="12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8">
        <f t="shared" si="278"/>
        <v>128.92500000000001</v>
      </c>
      <c r="R2983" s="12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8">
        <f t="shared" si="278"/>
        <v>102.06</v>
      </c>
      <c r="R2984" s="12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8">
        <f t="shared" si="278"/>
        <v>146.53957758620692</v>
      </c>
      <c r="R2985" s="12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8">
        <f t="shared" si="278"/>
        <v>100.352</v>
      </c>
      <c r="R2986" s="12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8">
        <f t="shared" si="278"/>
        <v>121.64999999999999</v>
      </c>
      <c r="R2987" s="12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8">
        <f t="shared" si="278"/>
        <v>105.5</v>
      </c>
      <c r="R2988" s="12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8">
        <f t="shared" si="278"/>
        <v>110.4008</v>
      </c>
      <c r="R2989" s="12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8">
        <f t="shared" si="278"/>
        <v>100</v>
      </c>
      <c r="R2990" s="12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8">
        <f t="shared" si="278"/>
        <v>176.535</v>
      </c>
      <c r="R2991" s="12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8">
        <f t="shared" si="278"/>
        <v>100</v>
      </c>
      <c r="R2992" s="12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8">
        <f t="shared" si="278"/>
        <v>103.29411764705883</v>
      </c>
      <c r="R2993" s="12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8">
        <f t="shared" si="278"/>
        <v>104.5</v>
      </c>
      <c r="R2994" s="12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8">
        <f t="shared" si="278"/>
        <v>100.29999999999998</v>
      </c>
      <c r="R2995" s="12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8">
        <f t="shared" si="278"/>
        <v>457.74666666666673</v>
      </c>
      <c r="R2996" s="12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8">
        <f t="shared" si="278"/>
        <v>104.96000000000001</v>
      </c>
      <c r="R2997" s="12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8">
        <f t="shared" si="278"/>
        <v>171.94285714285715</v>
      </c>
      <c r="R2998" s="12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8">
        <f t="shared" si="278"/>
        <v>103.73000000000002</v>
      </c>
      <c r="R2999" s="12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8">
        <f t="shared" si="278"/>
        <v>103.029</v>
      </c>
      <c r="R3000" s="12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8">
        <f t="shared" si="278"/>
        <v>118.88888888888889</v>
      </c>
      <c r="R3001" s="12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8">
        <f t="shared" si="278"/>
        <v>100</v>
      </c>
      <c r="R3002" s="12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8">
        <f t="shared" si="278"/>
        <v>318.69988910451895</v>
      </c>
      <c r="R3003" s="12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8301</v>
      </c>
      <c r="Q3004" s="8">
        <f t="shared" si="278"/>
        <v>108.50614285714286</v>
      </c>
      <c r="R3004" s="12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8">
        <f t="shared" si="278"/>
        <v>101.16666666666667</v>
      </c>
      <c r="R3005" s="12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8">
        <f t="shared" si="278"/>
        <v>112.815</v>
      </c>
      <c r="R3006" s="12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8">
        <f t="shared" si="278"/>
        <v>120.49622641509434</v>
      </c>
      <c r="R3007" s="12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8">
        <f t="shared" si="278"/>
        <v>107.74999999999999</v>
      </c>
      <c r="R3008" s="12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8">
        <f t="shared" si="278"/>
        <v>180</v>
      </c>
      <c r="R3009" s="12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8">
        <f t="shared" si="278"/>
        <v>101.16666666666667</v>
      </c>
      <c r="R3010" s="12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8">
        <f t="shared" ref="Q3011:Q3074" si="284">(E3011/D3011)*100</f>
        <v>119.756</v>
      </c>
      <c r="R3011" s="12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8">
        <f t="shared" si="284"/>
        <v>158</v>
      </c>
      <c r="R3012" s="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8">
        <f t="shared" si="284"/>
        <v>123.66666666666666</v>
      </c>
      <c r="R3013" s="12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8">
        <f t="shared" si="284"/>
        <v>117.12499999999999</v>
      </c>
      <c r="R3014" s="12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8">
        <f t="shared" si="284"/>
        <v>156.96</v>
      </c>
      <c r="R3015" s="12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8">
        <f t="shared" si="284"/>
        <v>113.104</v>
      </c>
      <c r="R3016" s="12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8">
        <f t="shared" si="284"/>
        <v>103.17647058823529</v>
      </c>
      <c r="R3017" s="12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8">
        <f t="shared" si="284"/>
        <v>102.61176470588236</v>
      </c>
      <c r="R3018" s="12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8">
        <f t="shared" si="284"/>
        <v>105.84090909090908</v>
      </c>
      <c r="R3019" s="12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8">
        <f t="shared" si="284"/>
        <v>100.71428571428571</v>
      </c>
      <c r="R3020" s="12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8">
        <f t="shared" si="284"/>
        <v>121.23333333333332</v>
      </c>
      <c r="R3021" s="12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8">
        <f t="shared" si="284"/>
        <v>100.57142857142858</v>
      </c>
      <c r="R3022" s="1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8">
        <f t="shared" si="284"/>
        <v>116.02222222222223</v>
      </c>
      <c r="R3023" s="12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8">
        <f t="shared" si="284"/>
        <v>100.88</v>
      </c>
      <c r="R3024" s="12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8">
        <f t="shared" si="284"/>
        <v>103</v>
      </c>
      <c r="R3025" s="12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8">
        <f t="shared" si="284"/>
        <v>246.42</v>
      </c>
      <c r="R3026" s="12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8">
        <f t="shared" si="284"/>
        <v>302.2</v>
      </c>
      <c r="R3027" s="12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8">
        <f t="shared" si="284"/>
        <v>143.33333333333334</v>
      </c>
      <c r="R3028" s="12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8">
        <f t="shared" si="284"/>
        <v>131.44</v>
      </c>
      <c r="R3029" s="12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8">
        <f t="shared" si="284"/>
        <v>168.01999999999998</v>
      </c>
      <c r="R3030" s="12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8">
        <f t="shared" si="284"/>
        <v>109.67666666666666</v>
      </c>
      <c r="R3031" s="12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8">
        <f t="shared" si="284"/>
        <v>106.6857142857143</v>
      </c>
      <c r="R3032" s="1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8">
        <f t="shared" si="284"/>
        <v>100</v>
      </c>
      <c r="R3033" s="12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8">
        <f t="shared" si="284"/>
        <v>127.2</v>
      </c>
      <c r="R3034" s="12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8">
        <f t="shared" si="284"/>
        <v>146.53333333333333</v>
      </c>
      <c r="R3035" s="12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8">
        <f t="shared" si="284"/>
        <v>112.53599999999999</v>
      </c>
      <c r="R3036" s="12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8">
        <f t="shared" si="284"/>
        <v>108.78684000000001</v>
      </c>
      <c r="R3037" s="12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8">
        <f t="shared" si="284"/>
        <v>126.732</v>
      </c>
      <c r="R3038" s="12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8">
        <f t="shared" si="284"/>
        <v>213.20000000000002</v>
      </c>
      <c r="R3039" s="12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8">
        <f t="shared" si="284"/>
        <v>100.49999999999999</v>
      </c>
      <c r="R3040" s="12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8">
        <f t="shared" si="284"/>
        <v>108.71389999999998</v>
      </c>
      <c r="R3041" s="12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8">
        <f t="shared" si="284"/>
        <v>107.5</v>
      </c>
      <c r="R3042" s="1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8">
        <f t="shared" si="284"/>
        <v>110.48192771084338</v>
      </c>
      <c r="R3043" s="12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8">
        <f t="shared" si="284"/>
        <v>128</v>
      </c>
      <c r="R3044" s="12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8">
        <f t="shared" si="284"/>
        <v>110.00666666666667</v>
      </c>
      <c r="R3045" s="12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8">
        <f t="shared" si="284"/>
        <v>109.34166666666667</v>
      </c>
      <c r="R3046" s="12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8">
        <f t="shared" si="284"/>
        <v>132.70650000000001</v>
      </c>
      <c r="R3047" s="12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8">
        <f t="shared" si="284"/>
        <v>190.84810126582278</v>
      </c>
      <c r="R3048" s="12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8">
        <f t="shared" si="284"/>
        <v>149</v>
      </c>
      <c r="R3049" s="12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8">
        <f t="shared" si="284"/>
        <v>166.4</v>
      </c>
      <c r="R3050" s="12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8">
        <f t="shared" si="284"/>
        <v>106.66666666666667</v>
      </c>
      <c r="R3051" s="12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8">
        <f t="shared" si="284"/>
        <v>106</v>
      </c>
      <c r="R3052" s="1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8">
        <f t="shared" si="284"/>
        <v>23.62857142857143</v>
      </c>
      <c r="R3053" s="12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8">
        <f t="shared" si="284"/>
        <v>0.15</v>
      </c>
      <c r="R3054" s="12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8">
        <f t="shared" si="284"/>
        <v>0.4</v>
      </c>
      <c r="R3055" s="12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8">
        <f t="shared" si="284"/>
        <v>0</v>
      </c>
      <c r="R3056" s="12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8">
        <f t="shared" si="284"/>
        <v>5.0000000000000001E-3</v>
      </c>
      <c r="R3057" s="12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8">
        <f t="shared" si="284"/>
        <v>0</v>
      </c>
      <c r="R3058" s="12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8">
        <f t="shared" si="284"/>
        <v>0</v>
      </c>
      <c r="R3059" s="12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8">
        <f t="shared" si="284"/>
        <v>1.6666666666666666E-2</v>
      </c>
      <c r="R3060" s="12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8">
        <f t="shared" si="284"/>
        <v>3.0066666666666664</v>
      </c>
      <c r="R3061" s="12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8">
        <f t="shared" si="284"/>
        <v>0.15227272727272728</v>
      </c>
      <c r="R3062" s="1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8">
        <f t="shared" si="284"/>
        <v>0</v>
      </c>
      <c r="R3063" s="12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8">
        <f t="shared" si="284"/>
        <v>66.84</v>
      </c>
      <c r="R3064" s="12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8">
        <f t="shared" si="284"/>
        <v>19.566666666666666</v>
      </c>
      <c r="R3065" s="12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8">
        <f t="shared" si="284"/>
        <v>11.294666666666666</v>
      </c>
      <c r="R3066" s="12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8">
        <f t="shared" si="284"/>
        <v>0.04</v>
      </c>
      <c r="R3067" s="12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8">
        <f t="shared" si="284"/>
        <v>11.985714285714286</v>
      </c>
      <c r="R3068" s="12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8">
        <f t="shared" si="284"/>
        <v>2.5</v>
      </c>
      <c r="R3069" s="12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8">
        <f t="shared" si="284"/>
        <v>6.9999999999999993E-2</v>
      </c>
      <c r="R3070" s="12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8">
        <f t="shared" si="284"/>
        <v>14.099999999999998</v>
      </c>
      <c r="R3071" s="12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8">
        <f t="shared" si="284"/>
        <v>3.34</v>
      </c>
      <c r="R3072" s="1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8">
        <f t="shared" si="284"/>
        <v>59.774999999999999</v>
      </c>
      <c r="R3073" s="12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8">
        <f t="shared" si="284"/>
        <v>1.6666666666666666E-2</v>
      </c>
      <c r="R3074" s="12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8">
        <f t="shared" ref="Q3075:Q3138" si="290">(E3075/D3075)*100</f>
        <v>2.3035714285714284E-2</v>
      </c>
      <c r="R3075" s="12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8">
        <f t="shared" si="290"/>
        <v>8.8000000000000009E-2</v>
      </c>
      <c r="R3076" s="12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8">
        <f t="shared" si="290"/>
        <v>8.64</v>
      </c>
      <c r="R3077" s="12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8">
        <f t="shared" si="290"/>
        <v>15.06</v>
      </c>
      <c r="R3078" s="12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8">
        <f t="shared" si="290"/>
        <v>0.47727272727272729</v>
      </c>
      <c r="R3079" s="12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8">
        <f t="shared" si="290"/>
        <v>0.11833333333333333</v>
      </c>
      <c r="R3080" s="12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8">
        <f t="shared" si="290"/>
        <v>0.8417399858735245</v>
      </c>
      <c r="R3081" s="12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8">
        <f t="shared" si="290"/>
        <v>1.8799999999999997E-2</v>
      </c>
      <c r="R3082" s="1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8">
        <f t="shared" si="290"/>
        <v>0.21029999999999999</v>
      </c>
      <c r="R3083" s="12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8">
        <f t="shared" si="290"/>
        <v>0</v>
      </c>
      <c r="R3084" s="12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8">
        <f t="shared" si="290"/>
        <v>0.27999999999999997</v>
      </c>
      <c r="R3085" s="12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8">
        <f t="shared" si="290"/>
        <v>11.57920670115792</v>
      </c>
      <c r="R3086" s="12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8">
        <f t="shared" si="290"/>
        <v>2.44</v>
      </c>
      <c r="R3087" s="12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8">
        <f t="shared" si="290"/>
        <v>0.25</v>
      </c>
      <c r="R3088" s="12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8">
        <f t="shared" si="290"/>
        <v>0.625</v>
      </c>
      <c r="R3089" s="12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8">
        <f t="shared" si="290"/>
        <v>0.19384615384615383</v>
      </c>
      <c r="R3090" s="12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8">
        <f t="shared" si="290"/>
        <v>23.416</v>
      </c>
      <c r="R3091" s="12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8">
        <f t="shared" si="290"/>
        <v>5.0808888888888886</v>
      </c>
      <c r="R3092" s="1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8">
        <f t="shared" si="290"/>
        <v>15.920000000000002</v>
      </c>
      <c r="R3093" s="12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8">
        <f t="shared" si="290"/>
        <v>1.1831900000000002</v>
      </c>
      <c r="R3094" s="12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8">
        <f t="shared" si="290"/>
        <v>22.75</v>
      </c>
      <c r="R3095" s="12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8">
        <f t="shared" si="290"/>
        <v>2.5000000000000001E-2</v>
      </c>
      <c r="R3096" s="12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8">
        <f t="shared" si="290"/>
        <v>0.33512064343163539</v>
      </c>
      <c r="R3097" s="12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8">
        <f t="shared" si="290"/>
        <v>3.9750000000000001</v>
      </c>
      <c r="R3098" s="12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8">
        <f t="shared" si="290"/>
        <v>17.150000000000002</v>
      </c>
      <c r="R3099" s="12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8">
        <f t="shared" si="290"/>
        <v>3.6080041046690612</v>
      </c>
      <c r="R3100" s="12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8">
        <f t="shared" si="290"/>
        <v>13.900000000000002</v>
      </c>
      <c r="R3101" s="12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8">
        <f t="shared" si="290"/>
        <v>15.225</v>
      </c>
      <c r="R3102" s="1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8">
        <f t="shared" si="290"/>
        <v>12</v>
      </c>
      <c r="R3103" s="12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8">
        <f t="shared" si="290"/>
        <v>39.112499999999997</v>
      </c>
      <c r="R3104" s="12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8">
        <f t="shared" si="290"/>
        <v>0.26829268292682928</v>
      </c>
      <c r="R3105" s="12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8">
        <f t="shared" si="290"/>
        <v>29.625</v>
      </c>
      <c r="R3106" s="12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8">
        <f t="shared" si="290"/>
        <v>42.360992301112063</v>
      </c>
      <c r="R3107" s="12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8">
        <f t="shared" si="290"/>
        <v>4.1000000000000005</v>
      </c>
      <c r="R3108" s="12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8">
        <f t="shared" si="290"/>
        <v>19.762499999999999</v>
      </c>
      <c r="R3109" s="12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8">
        <f t="shared" si="290"/>
        <v>5.1999999999999998E-2</v>
      </c>
      <c r="R3110" s="12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8">
        <f t="shared" si="290"/>
        <v>25.030188679245285</v>
      </c>
      <c r="R3111" s="12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8">
        <f t="shared" si="290"/>
        <v>0.04</v>
      </c>
      <c r="R3112" s="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8">
        <f t="shared" si="290"/>
        <v>26.640000000000004</v>
      </c>
      <c r="R3113" s="12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8">
        <f t="shared" si="290"/>
        <v>4.7363636363636363</v>
      </c>
      <c r="R3114" s="12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8">
        <f t="shared" si="290"/>
        <v>4.2435339894712749</v>
      </c>
      <c r="R3115" s="12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8">
        <f t="shared" si="290"/>
        <v>0</v>
      </c>
      <c r="R3116" s="12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8">
        <f t="shared" si="290"/>
        <v>3</v>
      </c>
      <c r="R3117" s="12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8">
        <f t="shared" si="290"/>
        <v>57.333333333333336</v>
      </c>
      <c r="R3118" s="12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8">
        <f t="shared" si="290"/>
        <v>0.1</v>
      </c>
      <c r="R3119" s="12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8">
        <f t="shared" si="290"/>
        <v>0.31</v>
      </c>
      <c r="R3120" s="12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8">
        <f t="shared" si="290"/>
        <v>0.05</v>
      </c>
      <c r="R3121" s="12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8">
        <f t="shared" si="290"/>
        <v>9.8461538461538465E-3</v>
      </c>
      <c r="R3122" s="1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8">
        <f t="shared" si="290"/>
        <v>0.66666666666666674</v>
      </c>
      <c r="R3123" s="12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8">
        <f t="shared" si="290"/>
        <v>58.291457286432156</v>
      </c>
      <c r="R3124" s="12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8">
        <f t="shared" si="290"/>
        <v>68.153599999999997</v>
      </c>
      <c r="R3125" s="12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8">
        <f t="shared" si="290"/>
        <v>3.2499999999999999E-3</v>
      </c>
      <c r="R3126" s="12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8">
        <f t="shared" si="290"/>
        <v>0</v>
      </c>
      <c r="R3127" s="12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8">
        <f t="shared" si="290"/>
        <v>4.16</v>
      </c>
      <c r="R3128" s="12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8">
        <f t="shared" si="290"/>
        <v>0</v>
      </c>
      <c r="R3129" s="12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8">
        <f t="shared" si="290"/>
        <v>108.60666666666667</v>
      </c>
      <c r="R3130" s="12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8">
        <f t="shared" si="290"/>
        <v>0.8</v>
      </c>
      <c r="R3131" s="12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8">
        <f t="shared" si="290"/>
        <v>3.75</v>
      </c>
      <c r="R3132" s="1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8">
        <f t="shared" si="290"/>
        <v>15.731707317073171</v>
      </c>
      <c r="R3133" s="12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8">
        <f t="shared" si="290"/>
        <v>3.3333333333333333E-2</v>
      </c>
      <c r="R3134" s="12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8">
        <f t="shared" si="290"/>
        <v>108</v>
      </c>
      <c r="R3135" s="12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8">
        <f t="shared" si="290"/>
        <v>22.5</v>
      </c>
      <c r="R3136" s="12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8">
        <f t="shared" si="290"/>
        <v>20.849420849420849</v>
      </c>
      <c r="R3137" s="12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8">
        <f t="shared" si="290"/>
        <v>127.8</v>
      </c>
      <c r="R3138" s="12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8">
        <f t="shared" ref="Q3139:Q3202" si="296">(E3139/D3139)*100</f>
        <v>3.3333333333333335</v>
      </c>
      <c r="R3139" s="12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8">
        <f t="shared" si="296"/>
        <v>0</v>
      </c>
      <c r="R3140" s="12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8">
        <f t="shared" si="296"/>
        <v>5.4</v>
      </c>
      <c r="R3141" s="12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8">
        <f t="shared" si="296"/>
        <v>0.96</v>
      </c>
      <c r="R3142" s="1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8">
        <f t="shared" si="296"/>
        <v>51.6</v>
      </c>
      <c r="R3143" s="12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8">
        <f t="shared" si="296"/>
        <v>1.6363636363636365</v>
      </c>
      <c r="R3144" s="12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8">
        <f t="shared" si="296"/>
        <v>0</v>
      </c>
      <c r="R3145" s="12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8">
        <f t="shared" si="296"/>
        <v>75.400000000000006</v>
      </c>
      <c r="R3146" s="12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8">
        <f t="shared" si="296"/>
        <v>0</v>
      </c>
      <c r="R3147" s="12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8">
        <f t="shared" si="296"/>
        <v>10.5</v>
      </c>
      <c r="R3148" s="12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8">
        <f t="shared" si="296"/>
        <v>117.52499999999999</v>
      </c>
      <c r="R3149" s="12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8">
        <f t="shared" si="296"/>
        <v>131.16666666666669</v>
      </c>
      <c r="R3150" s="12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8">
        <f t="shared" si="296"/>
        <v>104</v>
      </c>
      <c r="R3151" s="12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8">
        <f t="shared" si="296"/>
        <v>101</v>
      </c>
      <c r="R3152" s="1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8">
        <f t="shared" si="296"/>
        <v>100.4</v>
      </c>
      <c r="R3153" s="12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8">
        <f t="shared" si="296"/>
        <v>105.95454545454545</v>
      </c>
      <c r="R3154" s="12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8">
        <f t="shared" si="296"/>
        <v>335.58333333333337</v>
      </c>
      <c r="R3155" s="12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8">
        <f t="shared" si="296"/>
        <v>112.92857142857142</v>
      </c>
      <c r="R3156" s="12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8">
        <f t="shared" si="296"/>
        <v>188.50460000000001</v>
      </c>
      <c r="R3157" s="12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8">
        <f t="shared" si="296"/>
        <v>101.81818181818181</v>
      </c>
      <c r="R3158" s="12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8">
        <f t="shared" si="296"/>
        <v>101</v>
      </c>
      <c r="R3159" s="12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8">
        <f t="shared" si="296"/>
        <v>113.99999999999999</v>
      </c>
      <c r="R3160" s="12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8">
        <f t="shared" si="296"/>
        <v>133.48133333333334</v>
      </c>
      <c r="R3161" s="12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8">
        <f t="shared" si="296"/>
        <v>101.53333333333335</v>
      </c>
      <c r="R3162" s="1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8">
        <f t="shared" si="296"/>
        <v>105.1</v>
      </c>
      <c r="R3163" s="12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8">
        <f t="shared" si="296"/>
        <v>127.15</v>
      </c>
      <c r="R3164" s="12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8">
        <f t="shared" si="296"/>
        <v>111.15384615384616</v>
      </c>
      <c r="R3165" s="12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8">
        <f t="shared" si="296"/>
        <v>106.76</v>
      </c>
      <c r="R3166" s="12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8">
        <f t="shared" si="296"/>
        <v>162.66666666666666</v>
      </c>
      <c r="R3167" s="12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8">
        <f t="shared" si="296"/>
        <v>160.22808571428573</v>
      </c>
      <c r="R3168" s="12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8">
        <f t="shared" si="296"/>
        <v>116.16666666666666</v>
      </c>
      <c r="R3169" s="12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8">
        <f t="shared" si="296"/>
        <v>124.2</v>
      </c>
      <c r="R3170" s="12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8">
        <f t="shared" si="296"/>
        <v>103.01249999999999</v>
      </c>
      <c r="R3171" s="12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8">
        <f t="shared" si="296"/>
        <v>112.25</v>
      </c>
      <c r="R3172" s="1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8">
        <f t="shared" si="296"/>
        <v>108.8142857142857</v>
      </c>
      <c r="R3173" s="12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8">
        <f t="shared" si="296"/>
        <v>114.99999999999999</v>
      </c>
      <c r="R3174" s="12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8">
        <f t="shared" si="296"/>
        <v>103</v>
      </c>
      <c r="R3175" s="12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8">
        <f t="shared" si="296"/>
        <v>101.13333333333334</v>
      </c>
      <c r="R3176" s="12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8">
        <f t="shared" si="296"/>
        <v>109.55999999999999</v>
      </c>
      <c r="R3177" s="12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8">
        <f t="shared" si="296"/>
        <v>114.8421052631579</v>
      </c>
      <c r="R3178" s="12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8">
        <f t="shared" si="296"/>
        <v>117.39999999999999</v>
      </c>
      <c r="R3179" s="12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8">
        <f t="shared" si="296"/>
        <v>171.73333333333335</v>
      </c>
      <c r="R3180" s="12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8">
        <f t="shared" si="296"/>
        <v>114.16238095238094</v>
      </c>
      <c r="R3181" s="12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8">
        <f t="shared" si="296"/>
        <v>119.75</v>
      </c>
      <c r="R3182" s="1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8">
        <f t="shared" si="296"/>
        <v>109.00000000000001</v>
      </c>
      <c r="R3183" s="12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8">
        <f t="shared" si="296"/>
        <v>100.88571428571429</v>
      </c>
      <c r="R3184" s="12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8">
        <f t="shared" si="296"/>
        <v>109.00000000000001</v>
      </c>
      <c r="R3185" s="12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8">
        <f t="shared" si="296"/>
        <v>107.20930232558139</v>
      </c>
      <c r="R3186" s="12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8">
        <f t="shared" si="296"/>
        <v>100</v>
      </c>
      <c r="R3187" s="12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8">
        <f t="shared" si="296"/>
        <v>102.18750000000001</v>
      </c>
      <c r="R3188" s="12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8">
        <f t="shared" si="296"/>
        <v>116.29333333333334</v>
      </c>
      <c r="R3189" s="12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8">
        <f t="shared" si="296"/>
        <v>65</v>
      </c>
      <c r="R3190" s="12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8">
        <f t="shared" si="296"/>
        <v>12.327272727272726</v>
      </c>
      <c r="R3191" s="12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8">
        <f t="shared" si="296"/>
        <v>0</v>
      </c>
      <c r="R3192" s="12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8">
        <f t="shared" si="296"/>
        <v>4.0266666666666664</v>
      </c>
      <c r="R3193" s="12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8">
        <f t="shared" si="296"/>
        <v>1.02</v>
      </c>
      <c r="R3194" s="12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8">
        <f t="shared" si="296"/>
        <v>11.74</v>
      </c>
      <c r="R3195" s="12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8">
        <f t="shared" si="296"/>
        <v>0</v>
      </c>
      <c r="R3196" s="12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8">
        <f t="shared" si="296"/>
        <v>59.142857142857139</v>
      </c>
      <c r="R3197" s="12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8">
        <f t="shared" si="296"/>
        <v>0.06</v>
      </c>
      <c r="R3198" s="12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8">
        <f t="shared" si="296"/>
        <v>11.450000000000001</v>
      </c>
      <c r="R3199" s="12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8">
        <f t="shared" si="296"/>
        <v>0.36666666666666664</v>
      </c>
      <c r="R3200" s="12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8">
        <f t="shared" si="296"/>
        <v>52.16</v>
      </c>
      <c r="R3201" s="12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8">
        <f t="shared" si="296"/>
        <v>2E-3</v>
      </c>
      <c r="R3202" s="1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8">
        <f t="shared" ref="Q3203:Q3266" si="302">(E3203/D3203)*100</f>
        <v>1.25</v>
      </c>
      <c r="R3203" s="12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8">
        <f t="shared" si="302"/>
        <v>54.52</v>
      </c>
      <c r="R3204" s="12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8">
        <f t="shared" si="302"/>
        <v>25</v>
      </c>
      <c r="R3205" s="12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8">
        <f t="shared" si="302"/>
        <v>0</v>
      </c>
      <c r="R3206" s="12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8">
        <f t="shared" si="302"/>
        <v>3.4125000000000001</v>
      </c>
      <c r="R3207" s="12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8">
        <f t="shared" si="302"/>
        <v>0</v>
      </c>
      <c r="R3208" s="12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8">
        <f t="shared" si="302"/>
        <v>46.36363636363636</v>
      </c>
      <c r="R3209" s="12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8">
        <f t="shared" si="302"/>
        <v>103.49999999999999</v>
      </c>
      <c r="R3210" s="12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8">
        <f t="shared" si="302"/>
        <v>119.32315789473684</v>
      </c>
      <c r="R3211" s="12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8">
        <f t="shared" si="302"/>
        <v>125.76666666666667</v>
      </c>
      <c r="R3212" s="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8">
        <f t="shared" si="302"/>
        <v>119.74347826086958</v>
      </c>
      <c r="R3213" s="12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8">
        <f t="shared" si="302"/>
        <v>126.25</v>
      </c>
      <c r="R3214" s="12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8">
        <f t="shared" si="302"/>
        <v>100.11666666666667</v>
      </c>
      <c r="R3215" s="12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8">
        <f t="shared" si="302"/>
        <v>102.13333333333334</v>
      </c>
      <c r="R3216" s="12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8">
        <f t="shared" si="302"/>
        <v>100.35142857142858</v>
      </c>
      <c r="R3217" s="12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8">
        <f t="shared" si="302"/>
        <v>100.05</v>
      </c>
      <c r="R3218" s="12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8">
        <f t="shared" si="302"/>
        <v>116.02222222222223</v>
      </c>
      <c r="R3219" s="12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8">
        <f t="shared" si="302"/>
        <v>102.1</v>
      </c>
      <c r="R3220" s="12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8">
        <f t="shared" si="302"/>
        <v>100.11000000000001</v>
      </c>
      <c r="R3221" s="12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8">
        <f t="shared" si="302"/>
        <v>100.84</v>
      </c>
      <c r="R3222" s="1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8">
        <f t="shared" si="302"/>
        <v>103.42499999999998</v>
      </c>
      <c r="R3223" s="12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8">
        <f t="shared" si="302"/>
        <v>124.8</v>
      </c>
      <c r="R3224" s="12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8">
        <f t="shared" si="302"/>
        <v>109.51612903225806</v>
      </c>
      <c r="R3225" s="12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8">
        <f t="shared" si="302"/>
        <v>102.03333333333333</v>
      </c>
      <c r="R3226" s="12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8">
        <f t="shared" si="302"/>
        <v>102.35000000000001</v>
      </c>
      <c r="R3227" s="12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8">
        <f t="shared" si="302"/>
        <v>104.16666666666667</v>
      </c>
      <c r="R3228" s="12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8">
        <f t="shared" si="302"/>
        <v>125</v>
      </c>
      <c r="R3229" s="12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8">
        <f t="shared" si="302"/>
        <v>102.34285714285714</v>
      </c>
      <c r="R3230" s="12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8">
        <f t="shared" si="302"/>
        <v>107.86500000000001</v>
      </c>
      <c r="R3231" s="12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8">
        <f t="shared" si="302"/>
        <v>109.88461538461539</v>
      </c>
      <c r="R3232" s="1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8">
        <f t="shared" si="302"/>
        <v>161</v>
      </c>
      <c r="R3233" s="12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8">
        <f t="shared" si="302"/>
        <v>131.20000000000002</v>
      </c>
      <c r="R3234" s="12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8">
        <f t="shared" si="302"/>
        <v>118.8</v>
      </c>
      <c r="R3235" s="12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8">
        <f t="shared" si="302"/>
        <v>100.39275000000001</v>
      </c>
      <c r="R3236" s="12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8">
        <f t="shared" si="302"/>
        <v>103.20666666666666</v>
      </c>
      <c r="R3237" s="12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8">
        <f t="shared" si="302"/>
        <v>100.6</v>
      </c>
      <c r="R3238" s="12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8">
        <f t="shared" si="302"/>
        <v>100.78754285714287</v>
      </c>
      <c r="R3239" s="12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8">
        <f t="shared" si="302"/>
        <v>112.32142857142857</v>
      </c>
      <c r="R3240" s="12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8">
        <f t="shared" si="302"/>
        <v>105.91914022517912</v>
      </c>
      <c r="R3241" s="12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8">
        <f t="shared" si="302"/>
        <v>100.56666666666668</v>
      </c>
      <c r="R3242" s="1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8">
        <f t="shared" si="302"/>
        <v>115.30588235294117</v>
      </c>
      <c r="R3243" s="12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8">
        <f t="shared" si="302"/>
        <v>127.30419999999999</v>
      </c>
      <c r="R3244" s="12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8">
        <f t="shared" si="302"/>
        <v>102.83750000000001</v>
      </c>
      <c r="R3245" s="12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8">
        <f t="shared" si="302"/>
        <v>102.9375</v>
      </c>
      <c r="R3246" s="12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8">
        <f t="shared" si="302"/>
        <v>104.3047619047619</v>
      </c>
      <c r="R3247" s="12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8">
        <f t="shared" si="302"/>
        <v>111.22000000000001</v>
      </c>
      <c r="R3248" s="12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8">
        <f t="shared" si="302"/>
        <v>105.86</v>
      </c>
      <c r="R3249" s="12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8">
        <f t="shared" si="302"/>
        <v>100.79166666666666</v>
      </c>
      <c r="R3250" s="12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8">
        <f t="shared" si="302"/>
        <v>104.92727272727274</v>
      </c>
      <c r="R3251" s="12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8">
        <f t="shared" si="302"/>
        <v>101.55199999999999</v>
      </c>
      <c r="R3252" s="1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8">
        <f t="shared" si="302"/>
        <v>110.73333333333333</v>
      </c>
      <c r="R3253" s="12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8">
        <f t="shared" si="302"/>
        <v>127.82222222222221</v>
      </c>
      <c r="R3254" s="12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8">
        <f t="shared" si="302"/>
        <v>101.82500000000002</v>
      </c>
      <c r="R3255" s="12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8">
        <f t="shared" si="302"/>
        <v>101.25769230769231</v>
      </c>
      <c r="R3256" s="12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8">
        <f t="shared" si="302"/>
        <v>175</v>
      </c>
      <c r="R3257" s="12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8">
        <f t="shared" si="302"/>
        <v>128.06</v>
      </c>
      <c r="R3258" s="12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8">
        <f t="shared" si="302"/>
        <v>106.29949999999999</v>
      </c>
      <c r="R3259" s="12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8">
        <f t="shared" si="302"/>
        <v>105.21428571428571</v>
      </c>
      <c r="R3260" s="12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8">
        <f t="shared" si="302"/>
        <v>106.16782608695652</v>
      </c>
      <c r="R3261" s="12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8">
        <f t="shared" si="302"/>
        <v>109.24000000000001</v>
      </c>
      <c r="R3262" s="1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8">
        <f t="shared" si="302"/>
        <v>100.45454545454547</v>
      </c>
      <c r="R3263" s="12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8">
        <f t="shared" si="302"/>
        <v>103.04098360655738</v>
      </c>
      <c r="R3264" s="12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8">
        <f t="shared" si="302"/>
        <v>112.1664</v>
      </c>
      <c r="R3265" s="12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8">
        <f t="shared" si="302"/>
        <v>103</v>
      </c>
      <c r="R3266" s="12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8">
        <f t="shared" ref="Q3267:Q3330" si="308">(E3267/D3267)*100</f>
        <v>164</v>
      </c>
      <c r="R3267" s="12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8">
        <f t="shared" si="308"/>
        <v>131.28333333333333</v>
      </c>
      <c r="R3268" s="12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8">
        <f t="shared" si="308"/>
        <v>102.1</v>
      </c>
      <c r="R3269" s="12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8">
        <f t="shared" si="308"/>
        <v>128</v>
      </c>
      <c r="R3270" s="12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8">
        <f t="shared" si="308"/>
        <v>101.49999999999999</v>
      </c>
      <c r="R3271" s="12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8">
        <f t="shared" si="308"/>
        <v>101.66666666666666</v>
      </c>
      <c r="R3272" s="1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8">
        <f t="shared" si="308"/>
        <v>130</v>
      </c>
      <c r="R3273" s="12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8">
        <f t="shared" si="308"/>
        <v>154.43</v>
      </c>
      <c r="R3274" s="12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8">
        <f t="shared" si="308"/>
        <v>107.4</v>
      </c>
      <c r="R3275" s="12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8">
        <f t="shared" si="308"/>
        <v>101.32258064516128</v>
      </c>
      <c r="R3276" s="12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8">
        <f t="shared" si="308"/>
        <v>100.27777777777777</v>
      </c>
      <c r="R3277" s="12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8">
        <f t="shared" si="308"/>
        <v>116.84444444444443</v>
      </c>
      <c r="R3278" s="12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8">
        <f t="shared" si="308"/>
        <v>108.60000000000001</v>
      </c>
      <c r="R3279" s="12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8">
        <f t="shared" si="308"/>
        <v>103.4</v>
      </c>
      <c r="R3280" s="12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8">
        <f t="shared" si="308"/>
        <v>114.27586206896552</v>
      </c>
      <c r="R3281" s="12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8">
        <f t="shared" si="308"/>
        <v>103</v>
      </c>
      <c r="R3282" s="1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8">
        <f t="shared" si="308"/>
        <v>121.6</v>
      </c>
      <c r="R3283" s="12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8">
        <f t="shared" si="308"/>
        <v>102.6467741935484</v>
      </c>
      <c r="R3284" s="12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8">
        <f t="shared" si="308"/>
        <v>104.75000000000001</v>
      </c>
      <c r="R3285" s="12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8">
        <f t="shared" si="308"/>
        <v>101.6</v>
      </c>
      <c r="R3286" s="12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8">
        <f t="shared" si="308"/>
        <v>112.10242048409683</v>
      </c>
      <c r="R3287" s="12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8">
        <f t="shared" si="308"/>
        <v>101.76666666666667</v>
      </c>
      <c r="R3288" s="12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8">
        <f t="shared" si="308"/>
        <v>100</v>
      </c>
      <c r="R3289" s="12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8">
        <f t="shared" si="308"/>
        <v>100.26489999999998</v>
      </c>
      <c r="R3290" s="12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8">
        <f t="shared" si="308"/>
        <v>133.04200000000003</v>
      </c>
      <c r="R3291" s="12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8">
        <f t="shared" si="308"/>
        <v>121.2</v>
      </c>
      <c r="R3292" s="1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8">
        <f t="shared" si="308"/>
        <v>113.99999999999999</v>
      </c>
      <c r="R3293" s="12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8">
        <f t="shared" si="308"/>
        <v>286.13861386138615</v>
      </c>
      <c r="R3294" s="12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8">
        <f t="shared" si="308"/>
        <v>170.44444444444446</v>
      </c>
      <c r="R3295" s="12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8">
        <f t="shared" si="308"/>
        <v>118.33333333333333</v>
      </c>
      <c r="R3296" s="12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8">
        <f t="shared" si="308"/>
        <v>102.85857142857142</v>
      </c>
      <c r="R3297" s="12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8">
        <f t="shared" si="308"/>
        <v>144.06666666666666</v>
      </c>
      <c r="R3298" s="12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8">
        <f t="shared" si="308"/>
        <v>100.07272727272726</v>
      </c>
      <c r="R3299" s="12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8">
        <f t="shared" si="308"/>
        <v>101.73</v>
      </c>
      <c r="R3300" s="12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8">
        <f t="shared" si="308"/>
        <v>116.19999999999999</v>
      </c>
      <c r="R3301" s="12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8">
        <f t="shared" si="308"/>
        <v>136.16666666666666</v>
      </c>
      <c r="R3302" s="1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8">
        <f t="shared" si="308"/>
        <v>133.46666666666667</v>
      </c>
      <c r="R3303" s="12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8">
        <f t="shared" si="308"/>
        <v>103.39285714285715</v>
      </c>
      <c r="R3304" s="12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8">
        <f t="shared" si="308"/>
        <v>115.88888888888889</v>
      </c>
      <c r="R3305" s="12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8">
        <f t="shared" si="308"/>
        <v>104.51666666666665</v>
      </c>
      <c r="R3306" s="12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8">
        <f t="shared" si="308"/>
        <v>102.02500000000001</v>
      </c>
      <c r="R3307" s="12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8">
        <f t="shared" si="308"/>
        <v>175.33333333333334</v>
      </c>
      <c r="R3308" s="12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8">
        <f t="shared" si="308"/>
        <v>106.67999999999999</v>
      </c>
      <c r="R3309" s="12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8">
        <f t="shared" si="308"/>
        <v>122.28571428571429</v>
      </c>
      <c r="R3310" s="12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8">
        <f t="shared" si="308"/>
        <v>159.42857142857144</v>
      </c>
      <c r="R3311" s="12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8">
        <f t="shared" si="308"/>
        <v>100.07692307692308</v>
      </c>
      <c r="R3312" s="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8">
        <f t="shared" si="308"/>
        <v>109.84</v>
      </c>
      <c r="R3313" s="12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8">
        <f t="shared" si="308"/>
        <v>100.03999999999999</v>
      </c>
      <c r="R3314" s="12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8">
        <f t="shared" si="308"/>
        <v>116.05000000000001</v>
      </c>
      <c r="R3315" s="12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8">
        <f t="shared" si="308"/>
        <v>210.75</v>
      </c>
      <c r="R3316" s="12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8">
        <f t="shared" si="308"/>
        <v>110.00000000000001</v>
      </c>
      <c r="R3317" s="12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8">
        <f t="shared" si="308"/>
        <v>100.08673425918037</v>
      </c>
      <c r="R3318" s="12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8">
        <f t="shared" si="308"/>
        <v>106.19047619047619</v>
      </c>
      <c r="R3319" s="12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8">
        <f t="shared" si="308"/>
        <v>125.6</v>
      </c>
      <c r="R3320" s="12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8">
        <f t="shared" si="308"/>
        <v>108</v>
      </c>
      <c r="R3321" s="12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8">
        <f t="shared" si="308"/>
        <v>101</v>
      </c>
      <c r="R3322" s="1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8">
        <f t="shared" si="308"/>
        <v>107.4</v>
      </c>
      <c r="R3323" s="12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8">
        <f t="shared" si="308"/>
        <v>101.51515151515152</v>
      </c>
      <c r="R3324" s="12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8">
        <f t="shared" si="308"/>
        <v>125.89999999999999</v>
      </c>
      <c r="R3325" s="12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8">
        <f t="shared" si="308"/>
        <v>101.66666666666666</v>
      </c>
      <c r="R3326" s="12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8">
        <f t="shared" si="308"/>
        <v>112.5</v>
      </c>
      <c r="R3327" s="12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8">
        <f t="shared" si="308"/>
        <v>101.375</v>
      </c>
      <c r="R3328" s="12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8">
        <f t="shared" si="308"/>
        <v>101.25</v>
      </c>
      <c r="R3329" s="12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8">
        <f t="shared" si="308"/>
        <v>146.38888888888889</v>
      </c>
      <c r="R3330" s="12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8">
        <f t="shared" ref="Q3331:Q3394" si="314">(E3331/D3331)*100</f>
        <v>116.8</v>
      </c>
      <c r="R3331" s="12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8">
        <f t="shared" si="314"/>
        <v>106.26666666666667</v>
      </c>
      <c r="R3332" s="1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8">
        <f t="shared" si="314"/>
        <v>104.52</v>
      </c>
      <c r="R3333" s="12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8">
        <f t="shared" si="314"/>
        <v>100</v>
      </c>
      <c r="R3334" s="12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8">
        <f t="shared" si="314"/>
        <v>104.57142857142858</v>
      </c>
      <c r="R3335" s="12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8">
        <f t="shared" si="314"/>
        <v>138.62051149573753</v>
      </c>
      <c r="R3336" s="12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8">
        <f t="shared" si="314"/>
        <v>100.32000000000001</v>
      </c>
      <c r="R3337" s="12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8">
        <f t="shared" si="314"/>
        <v>100</v>
      </c>
      <c r="R3338" s="12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8">
        <f t="shared" si="314"/>
        <v>110.2</v>
      </c>
      <c r="R3339" s="12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8">
        <f t="shared" si="314"/>
        <v>102.18</v>
      </c>
      <c r="R3340" s="12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8">
        <f t="shared" si="314"/>
        <v>104.35000000000001</v>
      </c>
      <c r="R3341" s="12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8">
        <f t="shared" si="314"/>
        <v>138.16666666666666</v>
      </c>
      <c r="R3342" s="1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8">
        <f t="shared" si="314"/>
        <v>100</v>
      </c>
      <c r="R3343" s="12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8">
        <f t="shared" si="314"/>
        <v>101.66666666666666</v>
      </c>
      <c r="R3344" s="12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8">
        <f t="shared" si="314"/>
        <v>171.42857142857142</v>
      </c>
      <c r="R3345" s="12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8">
        <f t="shared" si="314"/>
        <v>101.44444444444444</v>
      </c>
      <c r="R3346" s="12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8">
        <f t="shared" si="314"/>
        <v>130</v>
      </c>
      <c r="R3347" s="12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8">
        <f t="shared" si="314"/>
        <v>110.00000000000001</v>
      </c>
      <c r="R3348" s="12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8">
        <f t="shared" si="314"/>
        <v>119.44999999999999</v>
      </c>
      <c r="R3349" s="12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8">
        <f t="shared" si="314"/>
        <v>100.2909090909091</v>
      </c>
      <c r="R3350" s="12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8">
        <f t="shared" si="314"/>
        <v>153.4</v>
      </c>
      <c r="R3351" s="12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8">
        <f t="shared" si="314"/>
        <v>104.42857142857143</v>
      </c>
      <c r="R3352" s="1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8">
        <f t="shared" si="314"/>
        <v>101.1</v>
      </c>
      <c r="R3353" s="12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8">
        <f t="shared" si="314"/>
        <v>107.52</v>
      </c>
      <c r="R3354" s="12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8">
        <f t="shared" si="314"/>
        <v>315</v>
      </c>
      <c r="R3355" s="12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8">
        <f t="shared" si="314"/>
        <v>101.93333333333334</v>
      </c>
      <c r="R3356" s="12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8">
        <f t="shared" si="314"/>
        <v>126.28571428571429</v>
      </c>
      <c r="R3357" s="12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8">
        <f t="shared" si="314"/>
        <v>101.4</v>
      </c>
      <c r="R3358" s="12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8">
        <f t="shared" si="314"/>
        <v>101</v>
      </c>
      <c r="R3359" s="12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8">
        <f t="shared" si="314"/>
        <v>102.99000000000001</v>
      </c>
      <c r="R3360" s="12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8">
        <f t="shared" si="314"/>
        <v>106.25</v>
      </c>
      <c r="R3361" s="12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8">
        <f t="shared" si="314"/>
        <v>101.37777777777779</v>
      </c>
      <c r="R3362" s="1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8">
        <f t="shared" si="314"/>
        <v>113.46000000000001</v>
      </c>
      <c r="R3363" s="12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8">
        <f t="shared" si="314"/>
        <v>218.00000000000003</v>
      </c>
      <c r="R3364" s="12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8">
        <f t="shared" si="314"/>
        <v>101.41935483870968</v>
      </c>
      <c r="R3365" s="12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8">
        <f t="shared" si="314"/>
        <v>105.93333333333332</v>
      </c>
      <c r="R3366" s="12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8">
        <f t="shared" si="314"/>
        <v>104</v>
      </c>
      <c r="R3367" s="12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8">
        <f t="shared" si="314"/>
        <v>221</v>
      </c>
      <c r="R3368" s="12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8">
        <f t="shared" si="314"/>
        <v>118.66666666666667</v>
      </c>
      <c r="R3369" s="12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8">
        <f t="shared" si="314"/>
        <v>104.60000000000001</v>
      </c>
      <c r="R3370" s="12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8">
        <f t="shared" si="314"/>
        <v>103.89999999999999</v>
      </c>
      <c r="R3371" s="12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8">
        <f t="shared" si="314"/>
        <v>117.73333333333333</v>
      </c>
      <c r="R3372" s="1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8">
        <f t="shared" si="314"/>
        <v>138.5</v>
      </c>
      <c r="R3373" s="12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8">
        <f t="shared" si="314"/>
        <v>103.49999999999999</v>
      </c>
      <c r="R3374" s="12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8">
        <f t="shared" si="314"/>
        <v>100.25</v>
      </c>
      <c r="R3375" s="12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8">
        <f t="shared" si="314"/>
        <v>106.57142857142856</v>
      </c>
      <c r="R3376" s="12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8">
        <f t="shared" si="314"/>
        <v>100</v>
      </c>
      <c r="R3377" s="12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8">
        <f t="shared" si="314"/>
        <v>100.01249999999999</v>
      </c>
      <c r="R3378" s="12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8">
        <f t="shared" si="314"/>
        <v>101.05</v>
      </c>
      <c r="R3379" s="12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8">
        <f t="shared" si="314"/>
        <v>107.63636363636364</v>
      </c>
      <c r="R3380" s="12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8">
        <f t="shared" si="314"/>
        <v>103.64999999999999</v>
      </c>
      <c r="R3381" s="12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8">
        <f t="shared" si="314"/>
        <v>104.43333333333334</v>
      </c>
      <c r="R3382" s="1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8">
        <f t="shared" si="314"/>
        <v>102.25</v>
      </c>
      <c r="R3383" s="12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8">
        <f t="shared" si="314"/>
        <v>100.74285714285713</v>
      </c>
      <c r="R3384" s="12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8">
        <f t="shared" si="314"/>
        <v>111.71428571428572</v>
      </c>
      <c r="R3385" s="12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8">
        <f t="shared" si="314"/>
        <v>100.01100000000001</v>
      </c>
      <c r="R3386" s="12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8269</v>
      </c>
      <c r="Q3387" s="8">
        <f t="shared" si="314"/>
        <v>100</v>
      </c>
      <c r="R3387" s="12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8">
        <f t="shared" si="314"/>
        <v>105</v>
      </c>
      <c r="R3388" s="12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8">
        <f t="shared" si="314"/>
        <v>116.86666666666667</v>
      </c>
      <c r="R3389" s="12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8">
        <f t="shared" si="314"/>
        <v>103.8</v>
      </c>
      <c r="R3390" s="12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8">
        <f t="shared" si="314"/>
        <v>114.5</v>
      </c>
      <c r="R3391" s="12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8">
        <f t="shared" si="314"/>
        <v>102.4</v>
      </c>
      <c r="R3392" s="1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8">
        <f t="shared" si="314"/>
        <v>223</v>
      </c>
      <c r="R3393" s="12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8">
        <f t="shared" si="314"/>
        <v>100</v>
      </c>
      <c r="R3394" s="12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8">
        <f t="shared" ref="Q3395:Q3458" si="320">(E3395/D3395)*100</f>
        <v>105.80000000000001</v>
      </c>
      <c r="R3395" s="12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8">
        <f t="shared" si="320"/>
        <v>142.36363636363635</v>
      </c>
      <c r="R3396" s="12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8">
        <f t="shared" si="320"/>
        <v>184</v>
      </c>
      <c r="R3397" s="12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8">
        <f t="shared" si="320"/>
        <v>104.33333333333333</v>
      </c>
      <c r="R3398" s="12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8">
        <f t="shared" si="320"/>
        <v>112.00000000000001</v>
      </c>
      <c r="R3399" s="12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8">
        <f t="shared" si="320"/>
        <v>111.07499999999999</v>
      </c>
      <c r="R3400" s="12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8">
        <f t="shared" si="320"/>
        <v>103.75000000000001</v>
      </c>
      <c r="R3401" s="12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8">
        <f t="shared" si="320"/>
        <v>100.41</v>
      </c>
      <c r="R3402" s="1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8">
        <f t="shared" si="320"/>
        <v>101.86206896551724</v>
      </c>
      <c r="R3403" s="12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8">
        <f t="shared" si="320"/>
        <v>109.76666666666665</v>
      </c>
      <c r="R3404" s="12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8">
        <f t="shared" si="320"/>
        <v>100</v>
      </c>
      <c r="R3405" s="12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8">
        <f t="shared" si="320"/>
        <v>122</v>
      </c>
      <c r="R3406" s="12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8">
        <f t="shared" si="320"/>
        <v>137.57142857142856</v>
      </c>
      <c r="R3407" s="12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8">
        <f t="shared" si="320"/>
        <v>100.31000000000002</v>
      </c>
      <c r="R3408" s="12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8">
        <f t="shared" si="320"/>
        <v>107.1</v>
      </c>
      <c r="R3409" s="12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8">
        <f t="shared" si="320"/>
        <v>211</v>
      </c>
      <c r="R3410" s="12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8">
        <f t="shared" si="320"/>
        <v>123.6</v>
      </c>
      <c r="R3411" s="12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8">
        <f t="shared" si="320"/>
        <v>108.5</v>
      </c>
      <c r="R3412" s="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8">
        <f t="shared" si="320"/>
        <v>103.56666666666668</v>
      </c>
      <c r="R3413" s="12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8">
        <f t="shared" si="320"/>
        <v>100</v>
      </c>
      <c r="R3414" s="12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8">
        <f t="shared" si="320"/>
        <v>130</v>
      </c>
      <c r="R3415" s="12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8">
        <f t="shared" si="320"/>
        <v>103.49999999999999</v>
      </c>
      <c r="R3416" s="12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8">
        <f t="shared" si="320"/>
        <v>100</v>
      </c>
      <c r="R3417" s="12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8">
        <f t="shared" si="320"/>
        <v>119.6</v>
      </c>
      <c r="R3418" s="12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8269</v>
      </c>
      <c r="Q3419" s="8">
        <f t="shared" si="320"/>
        <v>100.00058823529412</v>
      </c>
      <c r="R3419" s="12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8">
        <f t="shared" si="320"/>
        <v>100.875</v>
      </c>
      <c r="R3420" s="12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8">
        <f t="shared" si="320"/>
        <v>106.54545454545455</v>
      </c>
      <c r="R3421" s="12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8">
        <f t="shared" si="320"/>
        <v>138</v>
      </c>
      <c r="R3422" s="1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8">
        <f t="shared" si="320"/>
        <v>101.15</v>
      </c>
      <c r="R3423" s="12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8">
        <f t="shared" si="320"/>
        <v>109.1</v>
      </c>
      <c r="R3424" s="12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8">
        <f t="shared" si="320"/>
        <v>140</v>
      </c>
      <c r="R3425" s="12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8">
        <f t="shared" si="320"/>
        <v>103.58333333333334</v>
      </c>
      <c r="R3426" s="12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8">
        <f t="shared" si="320"/>
        <v>102.97033333333331</v>
      </c>
      <c r="R3427" s="12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8">
        <f t="shared" si="320"/>
        <v>108.13333333333333</v>
      </c>
      <c r="R3428" s="12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8">
        <f t="shared" si="320"/>
        <v>100</v>
      </c>
      <c r="R3429" s="12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8">
        <f t="shared" si="320"/>
        <v>102.75000000000001</v>
      </c>
      <c r="R3430" s="12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8">
        <f t="shared" si="320"/>
        <v>130</v>
      </c>
      <c r="R3431" s="12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8">
        <f t="shared" si="320"/>
        <v>108.54949999999999</v>
      </c>
      <c r="R3432" s="1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8">
        <f t="shared" si="320"/>
        <v>100</v>
      </c>
      <c r="R3433" s="12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8">
        <f t="shared" si="320"/>
        <v>109.65</v>
      </c>
      <c r="R3434" s="12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8">
        <f t="shared" si="320"/>
        <v>100.26315789473684</v>
      </c>
      <c r="R3435" s="12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8">
        <f t="shared" si="320"/>
        <v>105.55000000000001</v>
      </c>
      <c r="R3436" s="12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8">
        <f t="shared" si="320"/>
        <v>112.00000000000001</v>
      </c>
      <c r="R3437" s="12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8">
        <f t="shared" si="320"/>
        <v>105.89999999999999</v>
      </c>
      <c r="R3438" s="12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8">
        <f t="shared" si="320"/>
        <v>101</v>
      </c>
      <c r="R3439" s="12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8">
        <f t="shared" si="320"/>
        <v>104.2</v>
      </c>
      <c r="R3440" s="12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8">
        <f t="shared" si="320"/>
        <v>134.67833333333334</v>
      </c>
      <c r="R3441" s="12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8">
        <f t="shared" si="320"/>
        <v>105.2184</v>
      </c>
      <c r="R3442" s="1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8">
        <f t="shared" si="320"/>
        <v>102.60000000000001</v>
      </c>
      <c r="R3443" s="12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8">
        <f t="shared" si="320"/>
        <v>100</v>
      </c>
      <c r="R3444" s="12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8">
        <f t="shared" si="320"/>
        <v>185.5</v>
      </c>
      <c r="R3445" s="12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8">
        <f t="shared" si="320"/>
        <v>289</v>
      </c>
      <c r="R3446" s="12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8">
        <f t="shared" si="320"/>
        <v>100</v>
      </c>
      <c r="R3447" s="12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8">
        <f t="shared" si="320"/>
        <v>108.2</v>
      </c>
      <c r="R3448" s="12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8">
        <f t="shared" si="320"/>
        <v>107.80000000000001</v>
      </c>
      <c r="R3449" s="12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8">
        <f t="shared" si="320"/>
        <v>109.76190476190477</v>
      </c>
      <c r="R3450" s="12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8">
        <f t="shared" si="320"/>
        <v>170.625</v>
      </c>
      <c r="R3451" s="12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8">
        <f t="shared" si="320"/>
        <v>152</v>
      </c>
      <c r="R3452" s="1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8">
        <f t="shared" si="320"/>
        <v>101.23076923076924</v>
      </c>
      <c r="R3453" s="12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8">
        <f t="shared" si="320"/>
        <v>153.19999999999999</v>
      </c>
      <c r="R3454" s="12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8">
        <f t="shared" si="320"/>
        <v>128.33333333333334</v>
      </c>
      <c r="R3455" s="12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8">
        <f t="shared" si="320"/>
        <v>100.71428571428571</v>
      </c>
      <c r="R3456" s="12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8269</v>
      </c>
      <c r="Q3457" s="8">
        <f t="shared" si="320"/>
        <v>100.64999999999999</v>
      </c>
      <c r="R3457" s="12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8">
        <f t="shared" si="320"/>
        <v>191.3</v>
      </c>
      <c r="R3458" s="12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8">
        <f t="shared" ref="Q3459:Q3522" si="326">(E3459/D3459)*100</f>
        <v>140.19999999999999</v>
      </c>
      <c r="R3459" s="12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8">
        <f t="shared" si="326"/>
        <v>124.33537832310839</v>
      </c>
      <c r="R3460" s="12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8">
        <f t="shared" si="326"/>
        <v>126.2</v>
      </c>
      <c r="R3461" s="12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8">
        <f t="shared" si="326"/>
        <v>190</v>
      </c>
      <c r="R3462" s="1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8">
        <f t="shared" si="326"/>
        <v>139</v>
      </c>
      <c r="R3463" s="12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8">
        <f t="shared" si="326"/>
        <v>202</v>
      </c>
      <c r="R3464" s="12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8">
        <f t="shared" si="326"/>
        <v>103.38000000000001</v>
      </c>
      <c r="R3465" s="12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8">
        <f t="shared" si="326"/>
        <v>102.3236</v>
      </c>
      <c r="R3466" s="12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8">
        <f t="shared" si="326"/>
        <v>103</v>
      </c>
      <c r="R3467" s="12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8">
        <f t="shared" si="326"/>
        <v>127.14285714285714</v>
      </c>
      <c r="R3468" s="12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8">
        <f t="shared" si="326"/>
        <v>101</v>
      </c>
      <c r="R3469" s="12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8">
        <f t="shared" si="326"/>
        <v>121.78</v>
      </c>
      <c r="R3470" s="12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8">
        <f t="shared" si="326"/>
        <v>113.39285714285714</v>
      </c>
      <c r="R3471" s="12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8">
        <f t="shared" si="326"/>
        <v>150</v>
      </c>
      <c r="R3472" s="1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8">
        <f t="shared" si="326"/>
        <v>214.6</v>
      </c>
      <c r="R3473" s="12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8">
        <f t="shared" si="326"/>
        <v>102.05</v>
      </c>
      <c r="R3474" s="12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8">
        <f t="shared" si="326"/>
        <v>100</v>
      </c>
      <c r="R3475" s="12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8">
        <f t="shared" si="326"/>
        <v>101</v>
      </c>
      <c r="R3476" s="12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8">
        <f t="shared" si="326"/>
        <v>113.33333333333333</v>
      </c>
      <c r="R3477" s="12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8">
        <f t="shared" si="326"/>
        <v>104</v>
      </c>
      <c r="R3478" s="12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8">
        <f t="shared" si="326"/>
        <v>115.33333333333333</v>
      </c>
      <c r="R3479" s="12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8">
        <f t="shared" si="326"/>
        <v>112.85000000000001</v>
      </c>
      <c r="R3480" s="12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8">
        <f t="shared" si="326"/>
        <v>127.86666666666666</v>
      </c>
      <c r="R3481" s="12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8">
        <f t="shared" si="326"/>
        <v>142.66666666666669</v>
      </c>
      <c r="R3482" s="1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8">
        <f t="shared" si="326"/>
        <v>118.8</v>
      </c>
      <c r="R3483" s="12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8">
        <f t="shared" si="326"/>
        <v>138.33333333333334</v>
      </c>
      <c r="R3484" s="12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8">
        <f t="shared" si="326"/>
        <v>159.9402985074627</v>
      </c>
      <c r="R3485" s="12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8">
        <f t="shared" si="326"/>
        <v>114.24000000000001</v>
      </c>
      <c r="R3486" s="12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8">
        <f t="shared" si="326"/>
        <v>100.60606060606061</v>
      </c>
      <c r="R3487" s="12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8">
        <f t="shared" si="326"/>
        <v>155.20000000000002</v>
      </c>
      <c r="R3488" s="12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8">
        <f t="shared" si="326"/>
        <v>127.75000000000001</v>
      </c>
      <c r="R3489" s="12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8">
        <f t="shared" si="326"/>
        <v>121.2</v>
      </c>
      <c r="R3490" s="12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8">
        <f t="shared" si="326"/>
        <v>112.7</v>
      </c>
      <c r="R3491" s="12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8">
        <f t="shared" si="326"/>
        <v>127.49999999999999</v>
      </c>
      <c r="R3492" s="1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8">
        <f t="shared" si="326"/>
        <v>158.20000000000002</v>
      </c>
      <c r="R3493" s="12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8">
        <f t="shared" si="326"/>
        <v>105.26894736842105</v>
      </c>
      <c r="R3494" s="12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8">
        <f t="shared" si="326"/>
        <v>100</v>
      </c>
      <c r="R3495" s="12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8">
        <f t="shared" si="326"/>
        <v>100</v>
      </c>
      <c r="R3496" s="12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8">
        <f t="shared" si="326"/>
        <v>106.86</v>
      </c>
      <c r="R3497" s="12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8">
        <f t="shared" si="326"/>
        <v>124.4</v>
      </c>
      <c r="R3498" s="12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8">
        <f t="shared" si="326"/>
        <v>108.70406189555126</v>
      </c>
      <c r="R3499" s="12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8">
        <f t="shared" si="326"/>
        <v>102.42424242424242</v>
      </c>
      <c r="R3500" s="12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8">
        <f t="shared" si="326"/>
        <v>105.5</v>
      </c>
      <c r="R3501" s="12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8">
        <f t="shared" si="326"/>
        <v>106.3</v>
      </c>
      <c r="R3502" s="1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8">
        <f t="shared" si="326"/>
        <v>100.66666666666666</v>
      </c>
      <c r="R3503" s="12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8">
        <f t="shared" si="326"/>
        <v>105.4</v>
      </c>
      <c r="R3504" s="12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8">
        <f t="shared" si="326"/>
        <v>107.55999999999999</v>
      </c>
      <c r="R3505" s="12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8">
        <f t="shared" si="326"/>
        <v>100</v>
      </c>
      <c r="R3506" s="12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8">
        <f t="shared" si="326"/>
        <v>103.76</v>
      </c>
      <c r="R3507" s="12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8">
        <f t="shared" si="326"/>
        <v>101.49999999999999</v>
      </c>
      <c r="R3508" s="12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8">
        <f t="shared" si="326"/>
        <v>104.4</v>
      </c>
      <c r="R3509" s="12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8">
        <f t="shared" si="326"/>
        <v>180</v>
      </c>
      <c r="R3510" s="12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8">
        <f t="shared" si="326"/>
        <v>106.33333333333333</v>
      </c>
      <c r="R3511" s="12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8">
        <f t="shared" si="326"/>
        <v>100.55555555555556</v>
      </c>
      <c r="R3512" s="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8">
        <f t="shared" si="326"/>
        <v>101.2</v>
      </c>
      <c r="R3513" s="12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8">
        <f t="shared" si="326"/>
        <v>100</v>
      </c>
      <c r="R3514" s="12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8">
        <f t="shared" si="326"/>
        <v>118.39285714285714</v>
      </c>
      <c r="R3515" s="12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8">
        <f t="shared" si="326"/>
        <v>110.00000000000001</v>
      </c>
      <c r="R3516" s="12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8">
        <f t="shared" si="326"/>
        <v>102.66666666666666</v>
      </c>
      <c r="R3517" s="12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8">
        <f t="shared" si="326"/>
        <v>100</v>
      </c>
      <c r="R3518" s="12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8">
        <f t="shared" si="326"/>
        <v>100</v>
      </c>
      <c r="R3519" s="12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8">
        <f t="shared" si="326"/>
        <v>110.04599999999999</v>
      </c>
      <c r="R3520" s="12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8">
        <f t="shared" si="326"/>
        <v>101.35000000000001</v>
      </c>
      <c r="R3521" s="12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8">
        <f t="shared" si="326"/>
        <v>100.75</v>
      </c>
      <c r="R3522" s="1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8">
        <f t="shared" ref="Q3523:Q3586" si="332">(E3523/D3523)*100</f>
        <v>169.42857142857144</v>
      </c>
      <c r="R3523" s="12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8">
        <f t="shared" si="332"/>
        <v>100</v>
      </c>
      <c r="R3524" s="12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8">
        <f t="shared" si="332"/>
        <v>113.65</v>
      </c>
      <c r="R3525" s="12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8">
        <f t="shared" si="332"/>
        <v>101.56</v>
      </c>
      <c r="R3526" s="12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8">
        <f t="shared" si="332"/>
        <v>106</v>
      </c>
      <c r="R3527" s="12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8">
        <f t="shared" si="332"/>
        <v>102</v>
      </c>
      <c r="R3528" s="12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8">
        <f t="shared" si="332"/>
        <v>116.91666666666667</v>
      </c>
      <c r="R3529" s="12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8">
        <f t="shared" si="332"/>
        <v>101.15151515151514</v>
      </c>
      <c r="R3530" s="12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8">
        <f t="shared" si="332"/>
        <v>132</v>
      </c>
      <c r="R3531" s="12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8">
        <f t="shared" si="332"/>
        <v>100</v>
      </c>
      <c r="R3532" s="1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8">
        <f t="shared" si="332"/>
        <v>128</v>
      </c>
      <c r="R3533" s="12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8">
        <f t="shared" si="332"/>
        <v>118.95833333333334</v>
      </c>
      <c r="R3534" s="12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8">
        <f t="shared" si="332"/>
        <v>126.2</v>
      </c>
      <c r="R3535" s="12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8">
        <f t="shared" si="332"/>
        <v>156.20000000000002</v>
      </c>
      <c r="R3536" s="12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8">
        <f t="shared" si="332"/>
        <v>103.15</v>
      </c>
      <c r="R3537" s="12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8">
        <f t="shared" si="332"/>
        <v>153.33333333333334</v>
      </c>
      <c r="R3538" s="12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8">
        <f t="shared" si="332"/>
        <v>180.44444444444446</v>
      </c>
      <c r="R3539" s="12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8">
        <f t="shared" si="332"/>
        <v>128.44999999999999</v>
      </c>
      <c r="R3540" s="12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8">
        <f t="shared" si="332"/>
        <v>119.66666666666667</v>
      </c>
      <c r="R3541" s="12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8">
        <f t="shared" si="332"/>
        <v>123</v>
      </c>
      <c r="R3542" s="1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8">
        <f t="shared" si="332"/>
        <v>105</v>
      </c>
      <c r="R3543" s="12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8">
        <f t="shared" si="332"/>
        <v>102.23636363636363</v>
      </c>
      <c r="R3544" s="12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8">
        <f t="shared" si="332"/>
        <v>104.66666666666666</v>
      </c>
      <c r="R3545" s="12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8">
        <f t="shared" si="332"/>
        <v>100</v>
      </c>
      <c r="R3546" s="12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8">
        <f t="shared" si="332"/>
        <v>100.4</v>
      </c>
      <c r="R3547" s="12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8">
        <f t="shared" si="332"/>
        <v>102.27272727272727</v>
      </c>
      <c r="R3548" s="12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8">
        <f t="shared" si="332"/>
        <v>114.40928571428573</v>
      </c>
      <c r="R3549" s="12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8">
        <f t="shared" si="332"/>
        <v>101.9047619047619</v>
      </c>
      <c r="R3550" s="12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8">
        <f t="shared" si="332"/>
        <v>102</v>
      </c>
      <c r="R3551" s="12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8">
        <f t="shared" si="332"/>
        <v>104.80000000000001</v>
      </c>
      <c r="R3552" s="1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8">
        <f t="shared" si="332"/>
        <v>101.83333333333333</v>
      </c>
      <c r="R3553" s="12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8">
        <f t="shared" si="332"/>
        <v>100</v>
      </c>
      <c r="R3554" s="12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8">
        <f t="shared" si="332"/>
        <v>106.27272727272728</v>
      </c>
      <c r="R3555" s="12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8">
        <f t="shared" si="332"/>
        <v>113.42219999999999</v>
      </c>
      <c r="R3556" s="12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8">
        <f t="shared" si="332"/>
        <v>100</v>
      </c>
      <c r="R3557" s="12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8">
        <f t="shared" si="332"/>
        <v>100.45454545454547</v>
      </c>
      <c r="R3558" s="12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8">
        <f t="shared" si="332"/>
        <v>100.03599999999999</v>
      </c>
      <c r="R3559" s="12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8">
        <f t="shared" si="332"/>
        <v>144</v>
      </c>
      <c r="R3560" s="12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8">
        <f t="shared" si="332"/>
        <v>103.49999999999999</v>
      </c>
      <c r="R3561" s="12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8">
        <f t="shared" si="332"/>
        <v>108.43750000000001</v>
      </c>
      <c r="R3562" s="1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8">
        <f t="shared" si="332"/>
        <v>102.4</v>
      </c>
      <c r="R3563" s="12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8">
        <f t="shared" si="332"/>
        <v>148.88888888888889</v>
      </c>
      <c r="R3564" s="12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8">
        <f t="shared" si="332"/>
        <v>105.49000000000002</v>
      </c>
      <c r="R3565" s="12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8">
        <f t="shared" si="332"/>
        <v>100.49999999999999</v>
      </c>
      <c r="R3566" s="12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8">
        <f t="shared" si="332"/>
        <v>130.55555555555557</v>
      </c>
      <c r="R3567" s="12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8">
        <f t="shared" si="332"/>
        <v>104.75000000000001</v>
      </c>
      <c r="R3568" s="12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8">
        <f t="shared" si="332"/>
        <v>108.80000000000001</v>
      </c>
      <c r="R3569" s="12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8">
        <f t="shared" si="332"/>
        <v>111.00000000000001</v>
      </c>
      <c r="R3570" s="12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8">
        <f t="shared" si="332"/>
        <v>100.47999999999999</v>
      </c>
      <c r="R3571" s="12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8">
        <f t="shared" si="332"/>
        <v>114.35</v>
      </c>
      <c r="R3572" s="1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8">
        <f t="shared" si="332"/>
        <v>122.06666666666666</v>
      </c>
      <c r="R3573" s="12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8">
        <f t="shared" si="332"/>
        <v>100</v>
      </c>
      <c r="R3574" s="12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8">
        <f t="shared" si="332"/>
        <v>102.8</v>
      </c>
      <c r="R3575" s="12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8">
        <f t="shared" si="332"/>
        <v>106.12068965517241</v>
      </c>
      <c r="R3576" s="12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8">
        <f t="shared" si="332"/>
        <v>101.33000000000001</v>
      </c>
      <c r="R3577" s="12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8">
        <f t="shared" si="332"/>
        <v>100</v>
      </c>
      <c r="R3578" s="12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8">
        <f t="shared" si="332"/>
        <v>130</v>
      </c>
      <c r="R3579" s="12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8">
        <f t="shared" si="332"/>
        <v>100.01333333333334</v>
      </c>
      <c r="R3580" s="12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8">
        <f t="shared" si="332"/>
        <v>100</v>
      </c>
      <c r="R3581" s="12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8">
        <f t="shared" si="332"/>
        <v>113.88888888888889</v>
      </c>
      <c r="R3582" s="1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8">
        <f t="shared" si="332"/>
        <v>100</v>
      </c>
      <c r="R3583" s="12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8">
        <f t="shared" si="332"/>
        <v>287</v>
      </c>
      <c r="R3584" s="12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8">
        <f t="shared" si="332"/>
        <v>108.5</v>
      </c>
      <c r="R3585" s="12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8">
        <f t="shared" si="332"/>
        <v>115.5</v>
      </c>
      <c r="R3586" s="12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8">
        <f t="shared" ref="Q3587:Q3650" si="338">(E3587/D3587)*100</f>
        <v>119.11764705882352</v>
      </c>
      <c r="R3587" s="12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8">
        <f t="shared" si="338"/>
        <v>109.42666666666668</v>
      </c>
      <c r="R3588" s="12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8">
        <f t="shared" si="338"/>
        <v>126.6</v>
      </c>
      <c r="R3589" s="12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8">
        <f t="shared" si="338"/>
        <v>100.49999999999999</v>
      </c>
      <c r="R3590" s="12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8">
        <f t="shared" si="338"/>
        <v>127.49999999999999</v>
      </c>
      <c r="R3591" s="12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8">
        <f t="shared" si="338"/>
        <v>100.05999999999999</v>
      </c>
      <c r="R3592" s="1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8">
        <f t="shared" si="338"/>
        <v>175</v>
      </c>
      <c r="R3593" s="12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8">
        <f t="shared" si="338"/>
        <v>127.25</v>
      </c>
      <c r="R3594" s="12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8">
        <f t="shared" si="338"/>
        <v>110.63333333333334</v>
      </c>
      <c r="R3595" s="12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8">
        <f t="shared" si="338"/>
        <v>125.93749999999999</v>
      </c>
      <c r="R3596" s="12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8">
        <f t="shared" si="338"/>
        <v>118.5</v>
      </c>
      <c r="R3597" s="12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8">
        <f t="shared" si="338"/>
        <v>107.72727272727273</v>
      </c>
      <c r="R3598" s="12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8">
        <f t="shared" si="338"/>
        <v>102.60000000000001</v>
      </c>
      <c r="R3599" s="12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8">
        <f t="shared" si="338"/>
        <v>110.1</v>
      </c>
      <c r="R3600" s="12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8">
        <f t="shared" si="338"/>
        <v>202</v>
      </c>
      <c r="R3601" s="12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8">
        <f t="shared" si="338"/>
        <v>130</v>
      </c>
      <c r="R3602" s="1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8">
        <f t="shared" si="338"/>
        <v>104.35000000000001</v>
      </c>
      <c r="R3603" s="12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8">
        <f t="shared" si="338"/>
        <v>100.05</v>
      </c>
      <c r="R3604" s="12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8">
        <f t="shared" si="338"/>
        <v>170.66666666666669</v>
      </c>
      <c r="R3605" s="12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8">
        <f t="shared" si="338"/>
        <v>112.83333333333334</v>
      </c>
      <c r="R3606" s="12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8">
        <f t="shared" si="338"/>
        <v>184</v>
      </c>
      <c r="R3607" s="12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8">
        <f t="shared" si="338"/>
        <v>130.26666666666665</v>
      </c>
      <c r="R3608" s="12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8">
        <f t="shared" si="338"/>
        <v>105.45454545454544</v>
      </c>
      <c r="R3609" s="12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8">
        <f t="shared" si="338"/>
        <v>100</v>
      </c>
      <c r="R3610" s="12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8">
        <f t="shared" si="338"/>
        <v>153.31632653061226</v>
      </c>
      <c r="R3611" s="12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8">
        <f t="shared" si="338"/>
        <v>162.30000000000001</v>
      </c>
      <c r="R3612" s="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8">
        <f t="shared" si="338"/>
        <v>136</v>
      </c>
      <c r="R3613" s="12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8">
        <f t="shared" si="338"/>
        <v>144.4</v>
      </c>
      <c r="R3614" s="12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8">
        <f t="shared" si="338"/>
        <v>100</v>
      </c>
      <c r="R3615" s="12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8">
        <f t="shared" si="338"/>
        <v>100.8</v>
      </c>
      <c r="R3616" s="12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8">
        <f t="shared" si="338"/>
        <v>106.80000000000001</v>
      </c>
      <c r="R3617" s="12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8">
        <f t="shared" si="338"/>
        <v>124.8</v>
      </c>
      <c r="R3618" s="12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8">
        <f t="shared" si="338"/>
        <v>118.91891891891892</v>
      </c>
      <c r="R3619" s="12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8">
        <f t="shared" si="338"/>
        <v>101</v>
      </c>
      <c r="R3620" s="12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8">
        <f t="shared" si="338"/>
        <v>112.99999999999999</v>
      </c>
      <c r="R3621" s="12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8">
        <f t="shared" si="338"/>
        <v>105.19047619047619</v>
      </c>
      <c r="R3622" s="1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8">
        <f t="shared" si="338"/>
        <v>109.73333333333332</v>
      </c>
      <c r="R3623" s="12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8">
        <f t="shared" si="338"/>
        <v>100.099</v>
      </c>
      <c r="R3624" s="12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8">
        <f t="shared" si="338"/>
        <v>120</v>
      </c>
      <c r="R3625" s="12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8">
        <f t="shared" si="338"/>
        <v>104.93333333333332</v>
      </c>
      <c r="R3626" s="12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8">
        <f t="shared" si="338"/>
        <v>102.66666666666666</v>
      </c>
      <c r="R3627" s="12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8">
        <f t="shared" si="338"/>
        <v>101.82500000000002</v>
      </c>
      <c r="R3628" s="12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8">
        <f t="shared" si="338"/>
        <v>100</v>
      </c>
      <c r="R3629" s="12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8">
        <f t="shared" si="338"/>
        <v>0</v>
      </c>
      <c r="R3630" s="12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8">
        <f t="shared" si="338"/>
        <v>1.9999999999999998E-4</v>
      </c>
      <c r="R3631" s="12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8">
        <f t="shared" si="338"/>
        <v>3.3333333333333333E-2</v>
      </c>
      <c r="R3632" s="1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8">
        <f t="shared" si="338"/>
        <v>51.023391812865491</v>
      </c>
      <c r="R3633" s="12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8">
        <f t="shared" si="338"/>
        <v>20</v>
      </c>
      <c r="R3634" s="12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8">
        <f t="shared" si="338"/>
        <v>35.24</v>
      </c>
      <c r="R3635" s="12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8">
        <f t="shared" si="338"/>
        <v>4.246666666666667</v>
      </c>
      <c r="R3636" s="12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8">
        <f t="shared" si="338"/>
        <v>36.457142857142856</v>
      </c>
      <c r="R3637" s="12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8">
        <f t="shared" si="338"/>
        <v>0</v>
      </c>
      <c r="R3638" s="12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8">
        <f t="shared" si="338"/>
        <v>30.866666666666664</v>
      </c>
      <c r="R3639" s="12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8">
        <f t="shared" si="338"/>
        <v>6.5454545454545459</v>
      </c>
      <c r="R3640" s="12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8">
        <f t="shared" si="338"/>
        <v>4.0000000000000001E-3</v>
      </c>
      <c r="R3641" s="12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8">
        <f t="shared" si="338"/>
        <v>5.5</v>
      </c>
      <c r="R3642" s="1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8">
        <f t="shared" si="338"/>
        <v>0</v>
      </c>
      <c r="R3643" s="12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8">
        <f t="shared" si="338"/>
        <v>2.1428571428571428</v>
      </c>
      <c r="R3644" s="12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8">
        <f t="shared" si="338"/>
        <v>0</v>
      </c>
      <c r="R3645" s="12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8">
        <f t="shared" si="338"/>
        <v>16.420000000000002</v>
      </c>
      <c r="R3646" s="12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8">
        <f t="shared" si="338"/>
        <v>0.1</v>
      </c>
      <c r="R3647" s="12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8">
        <f t="shared" si="338"/>
        <v>4.8099999999999996</v>
      </c>
      <c r="R3648" s="12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8">
        <f t="shared" si="338"/>
        <v>6</v>
      </c>
      <c r="R3649" s="12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8">
        <f t="shared" si="338"/>
        <v>100.38249999999999</v>
      </c>
      <c r="R3650" s="12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8">
        <f t="shared" ref="Q3651:Q3714" si="344">(E3651/D3651)*100</f>
        <v>104</v>
      </c>
      <c r="R3651" s="12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8">
        <f t="shared" si="344"/>
        <v>100</v>
      </c>
      <c r="R3652" s="1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8">
        <f t="shared" si="344"/>
        <v>104</v>
      </c>
      <c r="R3653" s="12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8">
        <f t="shared" si="344"/>
        <v>250.66666666666669</v>
      </c>
      <c r="R3654" s="12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8">
        <f t="shared" si="344"/>
        <v>100.49999999999999</v>
      </c>
      <c r="R3655" s="12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8">
        <f t="shared" si="344"/>
        <v>174.4</v>
      </c>
      <c r="R3656" s="12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8">
        <f t="shared" si="344"/>
        <v>116.26</v>
      </c>
      <c r="R3657" s="12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8">
        <f t="shared" si="344"/>
        <v>105.82000000000001</v>
      </c>
      <c r="R3658" s="12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8">
        <f t="shared" si="344"/>
        <v>110.75</v>
      </c>
      <c r="R3659" s="12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8">
        <f t="shared" si="344"/>
        <v>100.66666666666666</v>
      </c>
      <c r="R3660" s="12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8">
        <f t="shared" si="344"/>
        <v>102.03333333333333</v>
      </c>
      <c r="R3661" s="12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8">
        <f t="shared" si="344"/>
        <v>100</v>
      </c>
      <c r="R3662" s="1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8">
        <f t="shared" si="344"/>
        <v>111.00000000000001</v>
      </c>
      <c r="R3663" s="12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8">
        <f t="shared" si="344"/>
        <v>101.42500000000001</v>
      </c>
      <c r="R3664" s="12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8">
        <f t="shared" si="344"/>
        <v>104</v>
      </c>
      <c r="R3665" s="12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8">
        <f t="shared" si="344"/>
        <v>109.375</v>
      </c>
      <c r="R3666" s="12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8">
        <f t="shared" si="344"/>
        <v>115.16129032258064</v>
      </c>
      <c r="R3667" s="12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8">
        <f t="shared" si="344"/>
        <v>100</v>
      </c>
      <c r="R3668" s="12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8">
        <f t="shared" si="344"/>
        <v>103.17033333333335</v>
      </c>
      <c r="R3669" s="12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8">
        <f t="shared" si="344"/>
        <v>103.49999999999999</v>
      </c>
      <c r="R3670" s="12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8">
        <f t="shared" si="344"/>
        <v>138.19999999999999</v>
      </c>
      <c r="R3671" s="12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8">
        <f t="shared" si="344"/>
        <v>109.54545454545455</v>
      </c>
      <c r="R3672" s="1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8">
        <f t="shared" si="344"/>
        <v>100.85714285714286</v>
      </c>
      <c r="R3673" s="12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8">
        <f t="shared" si="344"/>
        <v>101.53333333333335</v>
      </c>
      <c r="R3674" s="12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8">
        <f t="shared" si="344"/>
        <v>113.625</v>
      </c>
      <c r="R3675" s="12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8">
        <f t="shared" si="344"/>
        <v>100</v>
      </c>
      <c r="R3676" s="12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8">
        <f t="shared" si="344"/>
        <v>140</v>
      </c>
      <c r="R3677" s="12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8">
        <f t="shared" si="344"/>
        <v>128.75</v>
      </c>
      <c r="R3678" s="12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8">
        <f t="shared" si="344"/>
        <v>102.90416666666667</v>
      </c>
      <c r="R3679" s="12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8">
        <f t="shared" si="344"/>
        <v>102.49999999999999</v>
      </c>
      <c r="R3680" s="12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8">
        <f t="shared" si="344"/>
        <v>110.1</v>
      </c>
      <c r="R3681" s="12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8">
        <f t="shared" si="344"/>
        <v>112.76666666666667</v>
      </c>
      <c r="R3682" s="1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8">
        <f t="shared" si="344"/>
        <v>111.9</v>
      </c>
      <c r="R3683" s="12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8">
        <f t="shared" si="344"/>
        <v>139.19999999999999</v>
      </c>
      <c r="R3684" s="12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8">
        <f t="shared" si="344"/>
        <v>110.85714285714286</v>
      </c>
      <c r="R3685" s="12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8">
        <f t="shared" si="344"/>
        <v>139.06666666666666</v>
      </c>
      <c r="R3686" s="12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8">
        <f t="shared" si="344"/>
        <v>105.69999999999999</v>
      </c>
      <c r="R3687" s="12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8">
        <f t="shared" si="344"/>
        <v>101.42857142857142</v>
      </c>
      <c r="R3688" s="12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8">
        <f t="shared" si="344"/>
        <v>100.245</v>
      </c>
      <c r="R3689" s="12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8">
        <f t="shared" si="344"/>
        <v>109.16666666666666</v>
      </c>
      <c r="R3690" s="12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8">
        <f t="shared" si="344"/>
        <v>118.33333333333333</v>
      </c>
      <c r="R3691" s="12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8">
        <f t="shared" si="344"/>
        <v>120</v>
      </c>
      <c r="R3692" s="1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8">
        <f t="shared" si="344"/>
        <v>127.96000000000001</v>
      </c>
      <c r="R3693" s="12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8">
        <f t="shared" si="344"/>
        <v>126</v>
      </c>
      <c r="R3694" s="12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8">
        <f t="shared" si="344"/>
        <v>129.12912912912913</v>
      </c>
      <c r="R3695" s="12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8">
        <f t="shared" si="344"/>
        <v>107.42857142857143</v>
      </c>
      <c r="R3696" s="12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8">
        <f t="shared" si="344"/>
        <v>100.125</v>
      </c>
      <c r="R3697" s="12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8">
        <f t="shared" si="344"/>
        <v>155</v>
      </c>
      <c r="R3698" s="12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8">
        <f t="shared" si="344"/>
        <v>108</v>
      </c>
      <c r="R3699" s="12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8">
        <f t="shared" si="344"/>
        <v>110.52</v>
      </c>
      <c r="R3700" s="12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8">
        <f t="shared" si="344"/>
        <v>100.8</v>
      </c>
      <c r="R3701" s="12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8">
        <f t="shared" si="344"/>
        <v>121.2</v>
      </c>
      <c r="R3702" s="1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8">
        <f t="shared" si="344"/>
        <v>100.33333333333334</v>
      </c>
      <c r="R3703" s="12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8">
        <f t="shared" si="344"/>
        <v>109.16666666666666</v>
      </c>
      <c r="R3704" s="12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8">
        <f t="shared" si="344"/>
        <v>123.42857142857142</v>
      </c>
      <c r="R3705" s="12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8">
        <f t="shared" si="344"/>
        <v>136.33666666666667</v>
      </c>
      <c r="R3706" s="12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8">
        <f t="shared" si="344"/>
        <v>103.46657233816768</v>
      </c>
      <c r="R3707" s="12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8">
        <f t="shared" si="344"/>
        <v>121.33333333333334</v>
      </c>
      <c r="R3708" s="12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8">
        <f t="shared" si="344"/>
        <v>186</v>
      </c>
      <c r="R3709" s="12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8">
        <f t="shared" si="344"/>
        <v>300</v>
      </c>
      <c r="R3710" s="12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8">
        <f t="shared" si="344"/>
        <v>108.25</v>
      </c>
      <c r="R3711" s="12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8">
        <f t="shared" si="344"/>
        <v>141.15384615384616</v>
      </c>
      <c r="R3712" s="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8">
        <f t="shared" si="344"/>
        <v>113.99999999999999</v>
      </c>
      <c r="R3713" s="12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8">
        <f t="shared" si="344"/>
        <v>153.73333333333335</v>
      </c>
      <c r="R3714" s="12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8">
        <f t="shared" ref="Q3715:Q3778" si="350">(E3715/D3715)*100</f>
        <v>101.49999999999999</v>
      </c>
      <c r="R3715" s="12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8">
        <f t="shared" si="350"/>
        <v>102.35000000000001</v>
      </c>
      <c r="R3716" s="12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8">
        <f t="shared" si="350"/>
        <v>102.57142857142858</v>
      </c>
      <c r="R3717" s="12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8">
        <f t="shared" si="350"/>
        <v>155.75</v>
      </c>
      <c r="R3718" s="12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8">
        <f t="shared" si="350"/>
        <v>100.75</v>
      </c>
      <c r="R3719" s="12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8">
        <f t="shared" si="350"/>
        <v>239.4</v>
      </c>
      <c r="R3720" s="12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8">
        <f t="shared" si="350"/>
        <v>210</v>
      </c>
      <c r="R3721" s="12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8">
        <f t="shared" si="350"/>
        <v>104.51515151515152</v>
      </c>
      <c r="R3722" s="1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8">
        <f t="shared" si="350"/>
        <v>100.8</v>
      </c>
      <c r="R3723" s="12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8">
        <f t="shared" si="350"/>
        <v>111.20000000000002</v>
      </c>
      <c r="R3724" s="12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8">
        <f t="shared" si="350"/>
        <v>102.04444444444445</v>
      </c>
      <c r="R3725" s="12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8">
        <f t="shared" si="350"/>
        <v>102.54767441860466</v>
      </c>
      <c r="R3726" s="12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8">
        <f t="shared" si="350"/>
        <v>127</v>
      </c>
      <c r="R3727" s="12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8">
        <f t="shared" si="350"/>
        <v>338.70588235294122</v>
      </c>
      <c r="R3728" s="12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8">
        <f t="shared" si="350"/>
        <v>100.75</v>
      </c>
      <c r="R3729" s="12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8">
        <f t="shared" si="350"/>
        <v>9.31</v>
      </c>
      <c r="R3730" s="12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8">
        <f t="shared" si="350"/>
        <v>7.24</v>
      </c>
      <c r="R3731" s="12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8">
        <f t="shared" si="350"/>
        <v>10</v>
      </c>
      <c r="R3732" s="1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8">
        <f t="shared" si="350"/>
        <v>11.272727272727273</v>
      </c>
      <c r="R3733" s="12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8">
        <f t="shared" si="350"/>
        <v>15.411764705882353</v>
      </c>
      <c r="R3734" s="12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8">
        <f t="shared" si="350"/>
        <v>0</v>
      </c>
      <c r="R3735" s="12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8">
        <f t="shared" si="350"/>
        <v>28.466666666666669</v>
      </c>
      <c r="R3736" s="12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8">
        <f t="shared" si="350"/>
        <v>13.333333333333334</v>
      </c>
      <c r="R3737" s="12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8">
        <f t="shared" si="350"/>
        <v>0.66666666666666674</v>
      </c>
      <c r="R3738" s="12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8">
        <f t="shared" si="350"/>
        <v>21.428571428571427</v>
      </c>
      <c r="R3739" s="12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8">
        <f t="shared" si="350"/>
        <v>18</v>
      </c>
      <c r="R3740" s="12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8">
        <f t="shared" si="350"/>
        <v>20.125</v>
      </c>
      <c r="R3741" s="12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8">
        <f t="shared" si="350"/>
        <v>17.899999999999999</v>
      </c>
      <c r="R3742" s="1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8">
        <f t="shared" si="350"/>
        <v>0</v>
      </c>
      <c r="R3743" s="12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8">
        <f t="shared" si="350"/>
        <v>2</v>
      </c>
      <c r="R3744" s="12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8">
        <f t="shared" si="350"/>
        <v>0</v>
      </c>
      <c r="R3745" s="12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8">
        <f t="shared" si="350"/>
        <v>0</v>
      </c>
      <c r="R3746" s="12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8">
        <f t="shared" si="350"/>
        <v>10</v>
      </c>
      <c r="R3747" s="12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8">
        <f t="shared" si="350"/>
        <v>2.3764705882352941</v>
      </c>
      <c r="R3748" s="12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8">
        <f t="shared" si="350"/>
        <v>1</v>
      </c>
      <c r="R3749" s="12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8">
        <f t="shared" si="350"/>
        <v>103.52</v>
      </c>
      <c r="R3750" s="12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8">
        <f t="shared" si="350"/>
        <v>105</v>
      </c>
      <c r="R3751" s="12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8">
        <f t="shared" si="350"/>
        <v>100.44999999999999</v>
      </c>
      <c r="R3752" s="1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8">
        <f t="shared" si="350"/>
        <v>132.6</v>
      </c>
      <c r="R3753" s="12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8">
        <f t="shared" si="350"/>
        <v>112.99999999999999</v>
      </c>
      <c r="R3754" s="12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8">
        <f t="shared" si="350"/>
        <v>103.34</v>
      </c>
      <c r="R3755" s="12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8">
        <f t="shared" si="350"/>
        <v>120</v>
      </c>
      <c r="R3756" s="12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8">
        <f t="shared" si="350"/>
        <v>129.63636363636363</v>
      </c>
      <c r="R3757" s="12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8">
        <f t="shared" si="350"/>
        <v>101.11111111111111</v>
      </c>
      <c r="R3758" s="12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8">
        <f t="shared" si="350"/>
        <v>108.51428571428572</v>
      </c>
      <c r="R3759" s="12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8">
        <f t="shared" si="350"/>
        <v>102.33333333333334</v>
      </c>
      <c r="R3760" s="12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8">
        <f t="shared" si="350"/>
        <v>110.24425000000002</v>
      </c>
      <c r="R3761" s="12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8">
        <f t="shared" si="350"/>
        <v>101.0154</v>
      </c>
      <c r="R3762" s="1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8">
        <f t="shared" si="350"/>
        <v>100</v>
      </c>
      <c r="R3763" s="12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8">
        <f t="shared" si="350"/>
        <v>106.24</v>
      </c>
      <c r="R3764" s="12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8">
        <f t="shared" si="350"/>
        <v>100</v>
      </c>
      <c r="R3765" s="12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8">
        <f t="shared" si="350"/>
        <v>100</v>
      </c>
      <c r="R3766" s="12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8">
        <f t="shared" si="350"/>
        <v>113.45714285714286</v>
      </c>
      <c r="R3767" s="12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8">
        <f t="shared" si="350"/>
        <v>102.65010000000001</v>
      </c>
      <c r="R3768" s="12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8">
        <f t="shared" si="350"/>
        <v>116.75</v>
      </c>
      <c r="R3769" s="12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8">
        <f t="shared" si="350"/>
        <v>107.65274999999998</v>
      </c>
      <c r="R3770" s="12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8">
        <f t="shared" si="350"/>
        <v>100</v>
      </c>
      <c r="R3771" s="12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8">
        <f t="shared" si="350"/>
        <v>100</v>
      </c>
      <c r="R3772" s="1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8">
        <f t="shared" si="350"/>
        <v>146</v>
      </c>
      <c r="R3773" s="12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8">
        <f t="shared" si="350"/>
        <v>110.2</v>
      </c>
      <c r="R3774" s="12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8">
        <f t="shared" si="350"/>
        <v>108.2</v>
      </c>
      <c r="R3775" s="12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8">
        <f t="shared" si="350"/>
        <v>100</v>
      </c>
      <c r="R3776" s="12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8">
        <f t="shared" si="350"/>
        <v>100.25</v>
      </c>
      <c r="R3777" s="12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8">
        <f t="shared" si="350"/>
        <v>106.71250000000001</v>
      </c>
      <c r="R3778" s="12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8">
        <f t="shared" ref="Q3779:Q3842" si="356">(E3779/D3779)*100</f>
        <v>143.19999999999999</v>
      </c>
      <c r="R3779" s="12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8">
        <f t="shared" si="356"/>
        <v>105.04166666666667</v>
      </c>
      <c r="R3780" s="12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8">
        <f t="shared" si="356"/>
        <v>103.98</v>
      </c>
      <c r="R3781" s="12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8">
        <f t="shared" si="356"/>
        <v>120</v>
      </c>
      <c r="R3782" s="1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8">
        <f t="shared" si="356"/>
        <v>109.66666666666667</v>
      </c>
      <c r="R3783" s="12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8">
        <f t="shared" si="356"/>
        <v>101.75</v>
      </c>
      <c r="R3784" s="12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8">
        <f t="shared" si="356"/>
        <v>128.91666666666666</v>
      </c>
      <c r="R3785" s="12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8">
        <f t="shared" si="356"/>
        <v>114.99999999999999</v>
      </c>
      <c r="R3786" s="12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8">
        <f t="shared" si="356"/>
        <v>150.75</v>
      </c>
      <c r="R3787" s="12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8">
        <f t="shared" si="356"/>
        <v>110.96666666666665</v>
      </c>
      <c r="R3788" s="12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8">
        <f t="shared" si="356"/>
        <v>100.28571428571429</v>
      </c>
      <c r="R3789" s="12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8">
        <f t="shared" si="356"/>
        <v>0.66666666666666674</v>
      </c>
      <c r="R3790" s="12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8">
        <f t="shared" si="356"/>
        <v>3.267605633802817</v>
      </c>
      <c r="R3791" s="12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8">
        <f t="shared" si="356"/>
        <v>0</v>
      </c>
      <c r="R3792" s="12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8">
        <f t="shared" si="356"/>
        <v>0</v>
      </c>
      <c r="R3793" s="12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8">
        <f t="shared" si="356"/>
        <v>0.27999999999999997</v>
      </c>
      <c r="R3794" s="12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8">
        <f t="shared" si="356"/>
        <v>59.657142857142851</v>
      </c>
      <c r="R3795" s="12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8">
        <f t="shared" si="356"/>
        <v>1</v>
      </c>
      <c r="R3796" s="12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8">
        <f t="shared" si="356"/>
        <v>1.6666666666666667</v>
      </c>
      <c r="R3797" s="12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8">
        <f t="shared" si="356"/>
        <v>4.4444444444444444E-3</v>
      </c>
      <c r="R3798" s="12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8">
        <f t="shared" si="356"/>
        <v>89.666666666666657</v>
      </c>
      <c r="R3799" s="12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8">
        <f t="shared" si="356"/>
        <v>1.4642857142857144</v>
      </c>
      <c r="R3800" s="12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8">
        <f t="shared" si="356"/>
        <v>4.0199999999999996</v>
      </c>
      <c r="R3801" s="12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8">
        <f t="shared" si="356"/>
        <v>4.004545454545454</v>
      </c>
      <c r="R3802" s="1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8">
        <f t="shared" si="356"/>
        <v>8.52</v>
      </c>
      <c r="R3803" s="12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8">
        <f t="shared" si="356"/>
        <v>0</v>
      </c>
      <c r="R3804" s="12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8">
        <f t="shared" si="356"/>
        <v>19.650000000000002</v>
      </c>
      <c r="R3805" s="12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8">
        <f t="shared" si="356"/>
        <v>0</v>
      </c>
      <c r="R3806" s="12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8">
        <f t="shared" si="356"/>
        <v>2E-3</v>
      </c>
      <c r="R3807" s="12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8">
        <f t="shared" si="356"/>
        <v>6.6666666666666666E-2</v>
      </c>
      <c r="R3808" s="12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8">
        <f t="shared" si="356"/>
        <v>30.333333333333336</v>
      </c>
      <c r="R3809" s="12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8">
        <f t="shared" si="356"/>
        <v>100</v>
      </c>
      <c r="R3810" s="12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8">
        <f t="shared" si="356"/>
        <v>101.25</v>
      </c>
      <c r="R3811" s="12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8">
        <f t="shared" si="356"/>
        <v>121.73333333333333</v>
      </c>
      <c r="R3812" s="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8">
        <f t="shared" si="356"/>
        <v>330</v>
      </c>
      <c r="R3813" s="12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8">
        <f t="shared" si="356"/>
        <v>109.55</v>
      </c>
      <c r="R3814" s="12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8">
        <f t="shared" si="356"/>
        <v>100.95190476190474</v>
      </c>
      <c r="R3815" s="12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8">
        <f t="shared" si="356"/>
        <v>140.13333333333333</v>
      </c>
      <c r="R3816" s="12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8">
        <f t="shared" si="356"/>
        <v>100.001</v>
      </c>
      <c r="R3817" s="12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8">
        <f t="shared" si="356"/>
        <v>119.238</v>
      </c>
      <c r="R3818" s="12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8">
        <f t="shared" si="356"/>
        <v>107.25</v>
      </c>
      <c r="R3819" s="12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8">
        <f t="shared" si="356"/>
        <v>227.99999999999997</v>
      </c>
      <c r="R3820" s="12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8">
        <f t="shared" si="356"/>
        <v>106.4</v>
      </c>
      <c r="R3821" s="12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8">
        <f t="shared" si="356"/>
        <v>143.33333333333334</v>
      </c>
      <c r="R3822" s="1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8">
        <f t="shared" si="356"/>
        <v>104.54285714285714</v>
      </c>
      <c r="R3823" s="12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8">
        <f t="shared" si="356"/>
        <v>110.02000000000001</v>
      </c>
      <c r="R3824" s="12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8">
        <f t="shared" si="356"/>
        <v>106</v>
      </c>
      <c r="R3825" s="12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8">
        <f t="shared" si="356"/>
        <v>108</v>
      </c>
      <c r="R3826" s="12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8">
        <f t="shared" si="356"/>
        <v>105.42</v>
      </c>
      <c r="R3827" s="12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8">
        <f t="shared" si="356"/>
        <v>119.16666666666667</v>
      </c>
      <c r="R3828" s="12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8">
        <f t="shared" si="356"/>
        <v>152.66666666666666</v>
      </c>
      <c r="R3829" s="12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8">
        <f t="shared" si="356"/>
        <v>100</v>
      </c>
      <c r="R3830" s="12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8">
        <f t="shared" si="356"/>
        <v>100.2</v>
      </c>
      <c r="R3831" s="12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8">
        <f t="shared" si="356"/>
        <v>225</v>
      </c>
      <c r="R3832" s="1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8">
        <f t="shared" si="356"/>
        <v>106.02199999999999</v>
      </c>
      <c r="R3833" s="12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8">
        <f t="shared" si="356"/>
        <v>104.66666666666666</v>
      </c>
      <c r="R3834" s="12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8">
        <f t="shared" si="356"/>
        <v>116.66666666666667</v>
      </c>
      <c r="R3835" s="12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8">
        <f t="shared" si="356"/>
        <v>109.03333333333333</v>
      </c>
      <c r="R3836" s="12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8">
        <f t="shared" si="356"/>
        <v>160</v>
      </c>
      <c r="R3837" s="12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8">
        <f t="shared" si="356"/>
        <v>112.5</v>
      </c>
      <c r="R3838" s="12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8">
        <f t="shared" si="356"/>
        <v>102.1</v>
      </c>
      <c r="R3839" s="12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8">
        <f t="shared" si="356"/>
        <v>100.824</v>
      </c>
      <c r="R3840" s="12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8">
        <f t="shared" si="356"/>
        <v>101.25</v>
      </c>
      <c r="R3841" s="12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8">
        <f t="shared" si="356"/>
        <v>6500</v>
      </c>
      <c r="R3842" s="1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8">
        <f t="shared" ref="Q3843:Q3906" si="362">(E3843/D3843)*100</f>
        <v>8.7200000000000006</v>
      </c>
      <c r="R3843" s="12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8">
        <f t="shared" si="362"/>
        <v>21.94</v>
      </c>
      <c r="R3844" s="12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8">
        <f t="shared" si="362"/>
        <v>21.3</v>
      </c>
      <c r="R3845" s="12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8">
        <f t="shared" si="362"/>
        <v>41.489795918367342</v>
      </c>
      <c r="R3846" s="12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8">
        <f t="shared" si="362"/>
        <v>2.105</v>
      </c>
      <c r="R3847" s="12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8">
        <f t="shared" si="362"/>
        <v>2.7</v>
      </c>
      <c r="R3848" s="12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8">
        <f t="shared" si="362"/>
        <v>16.161904761904761</v>
      </c>
      <c r="R3849" s="12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8">
        <f t="shared" si="362"/>
        <v>16.376923076923077</v>
      </c>
      <c r="R3850" s="12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8">
        <f t="shared" si="362"/>
        <v>7.043333333333333</v>
      </c>
      <c r="R3851" s="12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8">
        <f t="shared" si="362"/>
        <v>3.8</v>
      </c>
      <c r="R3852" s="1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8">
        <f t="shared" si="362"/>
        <v>34.08</v>
      </c>
      <c r="R3853" s="12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8">
        <f t="shared" si="362"/>
        <v>0.2</v>
      </c>
      <c r="R3854" s="12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8">
        <f t="shared" si="362"/>
        <v>2.5999999999999999E-2</v>
      </c>
      <c r="R3855" s="12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8">
        <f t="shared" si="362"/>
        <v>16.254545454545454</v>
      </c>
      <c r="R3856" s="12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8">
        <f t="shared" si="362"/>
        <v>2.5</v>
      </c>
      <c r="R3857" s="12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8">
        <f t="shared" si="362"/>
        <v>0.02</v>
      </c>
      <c r="R3858" s="12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8">
        <f t="shared" si="362"/>
        <v>5.2</v>
      </c>
      <c r="R3859" s="12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8">
        <f t="shared" si="362"/>
        <v>2</v>
      </c>
      <c r="R3860" s="12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8">
        <f t="shared" si="362"/>
        <v>0.04</v>
      </c>
      <c r="R3861" s="12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8">
        <f t="shared" si="362"/>
        <v>17.666666666666668</v>
      </c>
      <c r="R3862" s="1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8">
        <f t="shared" si="362"/>
        <v>5</v>
      </c>
      <c r="R3863" s="12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8">
        <f t="shared" si="362"/>
        <v>1.3333333333333334E-2</v>
      </c>
      <c r="R3864" s="12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8">
        <f t="shared" si="362"/>
        <v>0</v>
      </c>
      <c r="R3865" s="12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8">
        <f t="shared" si="362"/>
        <v>1.2</v>
      </c>
      <c r="R3866" s="12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8">
        <f t="shared" si="362"/>
        <v>26.937422295897225</v>
      </c>
      <c r="R3867" s="12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8">
        <f t="shared" si="362"/>
        <v>0.54999999999999993</v>
      </c>
      <c r="R3868" s="12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8">
        <f t="shared" si="362"/>
        <v>12.55</v>
      </c>
      <c r="R3869" s="12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8">
        <f t="shared" si="362"/>
        <v>0.2</v>
      </c>
      <c r="R3870" s="12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8">
        <f t="shared" si="362"/>
        <v>3.4474868431088401</v>
      </c>
      <c r="R3871" s="12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8">
        <f t="shared" si="362"/>
        <v>15</v>
      </c>
      <c r="R3872" s="1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8">
        <f t="shared" si="362"/>
        <v>2.666666666666667</v>
      </c>
      <c r="R3873" s="12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8">
        <f t="shared" si="362"/>
        <v>0</v>
      </c>
      <c r="R3874" s="12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8">
        <f t="shared" si="362"/>
        <v>0</v>
      </c>
      <c r="R3875" s="12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8">
        <f t="shared" si="362"/>
        <v>0</v>
      </c>
      <c r="R3876" s="12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8">
        <f t="shared" si="362"/>
        <v>0</v>
      </c>
      <c r="R3877" s="12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8">
        <f t="shared" si="362"/>
        <v>52.794871794871788</v>
      </c>
      <c r="R3878" s="12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8">
        <f t="shared" si="362"/>
        <v>4.9639999999999995</v>
      </c>
      <c r="R3879" s="12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8">
        <f t="shared" si="362"/>
        <v>5.5555555555555552E-2</v>
      </c>
      <c r="R3880" s="12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8">
        <f t="shared" si="362"/>
        <v>0</v>
      </c>
      <c r="R3881" s="12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8">
        <f t="shared" si="362"/>
        <v>13.066666666666665</v>
      </c>
      <c r="R3882" s="1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8">
        <f t="shared" si="362"/>
        <v>5</v>
      </c>
      <c r="R3883" s="12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8">
        <f t="shared" si="362"/>
        <v>0</v>
      </c>
      <c r="R3884" s="12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8">
        <f t="shared" si="362"/>
        <v>0</v>
      </c>
      <c r="R3885" s="12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8">
        <f t="shared" si="362"/>
        <v>0</v>
      </c>
      <c r="R3886" s="12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8">
        <f t="shared" si="362"/>
        <v>0</v>
      </c>
      <c r="R3887" s="12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8">
        <f t="shared" si="362"/>
        <v>0</v>
      </c>
      <c r="R3888" s="12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8">
        <f t="shared" si="362"/>
        <v>1.7500000000000002</v>
      </c>
      <c r="R3889" s="12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8">
        <f t="shared" si="362"/>
        <v>27.1</v>
      </c>
      <c r="R3890" s="12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8">
        <f t="shared" si="362"/>
        <v>1.4749999999999999</v>
      </c>
      <c r="R3891" s="12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8">
        <f t="shared" si="362"/>
        <v>16.826666666666668</v>
      </c>
      <c r="R3892" s="1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8">
        <f t="shared" si="362"/>
        <v>32.5</v>
      </c>
      <c r="R3893" s="12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8">
        <f t="shared" si="362"/>
        <v>0</v>
      </c>
      <c r="R3894" s="12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8">
        <f t="shared" si="362"/>
        <v>21.55</v>
      </c>
      <c r="R3895" s="12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8">
        <f t="shared" si="362"/>
        <v>3.4666666666666663</v>
      </c>
      <c r="R3896" s="12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8">
        <f t="shared" si="362"/>
        <v>5</v>
      </c>
      <c r="R3897" s="12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8">
        <f t="shared" si="362"/>
        <v>10.625</v>
      </c>
      <c r="R3898" s="12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8">
        <f t="shared" si="362"/>
        <v>17.599999999999998</v>
      </c>
      <c r="R3899" s="12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8">
        <f t="shared" si="362"/>
        <v>32.56</v>
      </c>
      <c r="R3900" s="12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8">
        <f t="shared" si="362"/>
        <v>1.25</v>
      </c>
      <c r="R3901" s="12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8">
        <f t="shared" si="362"/>
        <v>5.4</v>
      </c>
      <c r="R3902" s="1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8">
        <f t="shared" si="362"/>
        <v>0.83333333333333337</v>
      </c>
      <c r="R3903" s="12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8">
        <f t="shared" si="362"/>
        <v>48.833333333333336</v>
      </c>
      <c r="R3904" s="12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8">
        <f t="shared" si="362"/>
        <v>0</v>
      </c>
      <c r="R3905" s="12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8">
        <f t="shared" si="362"/>
        <v>0.03</v>
      </c>
      <c r="R3906" s="12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8">
        <f t="shared" ref="Q3907:Q3970" si="368">(E3907/D3907)*100</f>
        <v>11.533333333333333</v>
      </c>
      <c r="R3907" s="12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8">
        <f t="shared" si="368"/>
        <v>67.333333333333329</v>
      </c>
      <c r="R3908" s="12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8">
        <f t="shared" si="368"/>
        <v>15.299999999999999</v>
      </c>
      <c r="R3909" s="12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8">
        <f t="shared" si="368"/>
        <v>8.6666666666666679</v>
      </c>
      <c r="R3910" s="12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8">
        <f t="shared" si="368"/>
        <v>0.22499999999999998</v>
      </c>
      <c r="R3911" s="12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8">
        <f t="shared" si="368"/>
        <v>3.0833333333333335</v>
      </c>
      <c r="R3912" s="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8">
        <f t="shared" si="368"/>
        <v>37.412500000000001</v>
      </c>
      <c r="R3913" s="12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8">
        <f t="shared" si="368"/>
        <v>6.6666666666666671E-3</v>
      </c>
      <c r="R3914" s="12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8">
        <f t="shared" si="368"/>
        <v>10</v>
      </c>
      <c r="R3915" s="12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8">
        <f t="shared" si="368"/>
        <v>36.36</v>
      </c>
      <c r="R3916" s="12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8">
        <f t="shared" si="368"/>
        <v>0.33333333333333337</v>
      </c>
      <c r="R3917" s="12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8">
        <f t="shared" si="368"/>
        <v>0</v>
      </c>
      <c r="R3918" s="12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8">
        <f t="shared" si="368"/>
        <v>0.2857142857142857</v>
      </c>
      <c r="R3919" s="12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8">
        <f t="shared" si="368"/>
        <v>0.2</v>
      </c>
      <c r="R3920" s="12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8">
        <f t="shared" si="368"/>
        <v>1.7999999999999998</v>
      </c>
      <c r="R3921" s="12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8">
        <f t="shared" si="368"/>
        <v>5.4</v>
      </c>
      <c r="R3922" s="1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8">
        <f t="shared" si="368"/>
        <v>0</v>
      </c>
      <c r="R3923" s="12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8">
        <f t="shared" si="368"/>
        <v>8.1333333333333329</v>
      </c>
      <c r="R3924" s="12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8">
        <f t="shared" si="368"/>
        <v>12.034782608695652</v>
      </c>
      <c r="R3925" s="12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8">
        <f t="shared" si="368"/>
        <v>15.266666666666667</v>
      </c>
      <c r="R3926" s="12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8">
        <f t="shared" si="368"/>
        <v>10</v>
      </c>
      <c r="R3927" s="12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8">
        <f t="shared" si="368"/>
        <v>0.3</v>
      </c>
      <c r="R3928" s="12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8">
        <f t="shared" si="368"/>
        <v>1</v>
      </c>
      <c r="R3929" s="12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8">
        <f t="shared" si="368"/>
        <v>13.020000000000001</v>
      </c>
      <c r="R3930" s="12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8">
        <f t="shared" si="368"/>
        <v>2.2650000000000001</v>
      </c>
      <c r="R3931" s="12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8">
        <f t="shared" si="368"/>
        <v>0</v>
      </c>
      <c r="R3932" s="12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8">
        <f t="shared" si="368"/>
        <v>0</v>
      </c>
      <c r="R3933" s="12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8">
        <f t="shared" si="368"/>
        <v>8.3333333333333332E-3</v>
      </c>
      <c r="R3934" s="12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8">
        <f t="shared" si="368"/>
        <v>15.742857142857142</v>
      </c>
      <c r="R3935" s="12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8">
        <f t="shared" si="368"/>
        <v>11</v>
      </c>
      <c r="R3936" s="12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8">
        <f t="shared" si="368"/>
        <v>43.833333333333336</v>
      </c>
      <c r="R3937" s="12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8">
        <f t="shared" si="368"/>
        <v>0</v>
      </c>
      <c r="R3938" s="12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8">
        <f t="shared" si="368"/>
        <v>86.135181975736558</v>
      </c>
      <c r="R3939" s="12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8">
        <f t="shared" si="368"/>
        <v>12.196620583717358</v>
      </c>
      <c r="R3940" s="12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8">
        <f t="shared" si="368"/>
        <v>0.1</v>
      </c>
      <c r="R3941" s="12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8">
        <f t="shared" si="368"/>
        <v>0.22</v>
      </c>
      <c r="R3942" s="1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8">
        <f t="shared" si="368"/>
        <v>0.90909090909090906</v>
      </c>
      <c r="R3943" s="12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8">
        <f t="shared" si="368"/>
        <v>0</v>
      </c>
      <c r="R3944" s="12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8">
        <f t="shared" si="368"/>
        <v>35.64</v>
      </c>
      <c r="R3945" s="12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8">
        <f t="shared" si="368"/>
        <v>0</v>
      </c>
      <c r="R3946" s="12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8">
        <f t="shared" si="368"/>
        <v>0.25</v>
      </c>
      <c r="R3947" s="12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8">
        <f t="shared" si="368"/>
        <v>3.25</v>
      </c>
      <c r="R3948" s="12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8">
        <f t="shared" si="368"/>
        <v>3.3666666666666663</v>
      </c>
      <c r="R3949" s="12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8">
        <f t="shared" si="368"/>
        <v>0</v>
      </c>
      <c r="R3950" s="12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8">
        <f t="shared" si="368"/>
        <v>15.770000000000001</v>
      </c>
      <c r="R3951" s="12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8">
        <f t="shared" si="368"/>
        <v>0.625</v>
      </c>
      <c r="R3952" s="1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8">
        <f t="shared" si="368"/>
        <v>5.0000000000000001E-4</v>
      </c>
      <c r="R3953" s="12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8">
        <f t="shared" si="368"/>
        <v>9.6153846153846159E-2</v>
      </c>
      <c r="R3954" s="12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8">
        <f t="shared" si="368"/>
        <v>0</v>
      </c>
      <c r="R3955" s="12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8">
        <f t="shared" si="368"/>
        <v>0</v>
      </c>
      <c r="R3956" s="12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8">
        <f t="shared" si="368"/>
        <v>24.285714285714285</v>
      </c>
      <c r="R3957" s="12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8">
        <f t="shared" si="368"/>
        <v>0</v>
      </c>
      <c r="R3958" s="12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8">
        <f t="shared" si="368"/>
        <v>2.5000000000000001E-2</v>
      </c>
      <c r="R3959" s="12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8">
        <f t="shared" si="368"/>
        <v>32.049999999999997</v>
      </c>
      <c r="R3960" s="12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8">
        <f t="shared" si="368"/>
        <v>24.333333333333336</v>
      </c>
      <c r="R3961" s="12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8">
        <f t="shared" si="368"/>
        <v>1.5</v>
      </c>
      <c r="R3962" s="1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8">
        <f t="shared" si="368"/>
        <v>0.42</v>
      </c>
      <c r="R3963" s="12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8">
        <f t="shared" si="368"/>
        <v>3.214285714285714</v>
      </c>
      <c r="R3964" s="12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8">
        <f t="shared" si="368"/>
        <v>0</v>
      </c>
      <c r="R3965" s="12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8">
        <f t="shared" si="368"/>
        <v>6.3</v>
      </c>
      <c r="R3966" s="12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8">
        <f t="shared" si="368"/>
        <v>14.249999999999998</v>
      </c>
      <c r="R3967" s="12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8">
        <f t="shared" si="368"/>
        <v>0.6</v>
      </c>
      <c r="R3968" s="12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8">
        <f t="shared" si="368"/>
        <v>24.117647058823529</v>
      </c>
      <c r="R3969" s="12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8">
        <f t="shared" si="368"/>
        <v>10.54</v>
      </c>
      <c r="R3970" s="12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8">
        <f t="shared" ref="Q3971:Q4034" si="374">(E3971/D3971)*100</f>
        <v>7.4690265486725664</v>
      </c>
      <c r="R3971" s="12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8">
        <f t="shared" si="374"/>
        <v>7.3333333333333334E-2</v>
      </c>
      <c r="R3972" s="1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8">
        <f t="shared" si="374"/>
        <v>0.97142857142857131</v>
      </c>
      <c r="R3973" s="12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8">
        <f t="shared" si="374"/>
        <v>21.099999999999998</v>
      </c>
      <c r="R3974" s="12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8">
        <f t="shared" si="374"/>
        <v>78.100000000000009</v>
      </c>
      <c r="R3975" s="12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8">
        <f t="shared" si="374"/>
        <v>32</v>
      </c>
      <c r="R3976" s="12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8269</v>
      </c>
      <c r="Q3977" s="8">
        <f t="shared" si="374"/>
        <v>0</v>
      </c>
      <c r="R3977" s="12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8">
        <f t="shared" si="374"/>
        <v>47.692307692307693</v>
      </c>
      <c r="R3978" s="12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8">
        <f t="shared" si="374"/>
        <v>1.4500000000000002</v>
      </c>
      <c r="R3979" s="12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8">
        <f t="shared" si="374"/>
        <v>10.7</v>
      </c>
      <c r="R3980" s="12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8">
        <f t="shared" si="374"/>
        <v>1.8333333333333333</v>
      </c>
      <c r="R3981" s="12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8">
        <f t="shared" si="374"/>
        <v>18</v>
      </c>
      <c r="R3982" s="1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8">
        <f t="shared" si="374"/>
        <v>4.083333333333333</v>
      </c>
      <c r="R3983" s="12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8">
        <f t="shared" si="374"/>
        <v>20</v>
      </c>
      <c r="R3984" s="12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8">
        <f t="shared" si="374"/>
        <v>34.802513464991023</v>
      </c>
      <c r="R3985" s="12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8">
        <f t="shared" si="374"/>
        <v>6.3333333333333339</v>
      </c>
      <c r="R3986" s="12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8">
        <f t="shared" si="374"/>
        <v>32.049999999999997</v>
      </c>
      <c r="R3987" s="12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8">
        <f t="shared" si="374"/>
        <v>9.76</v>
      </c>
      <c r="R3988" s="12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8">
        <f t="shared" si="374"/>
        <v>37.75</v>
      </c>
      <c r="R3989" s="12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8">
        <f t="shared" si="374"/>
        <v>2.1333333333333333</v>
      </c>
      <c r="R3990" s="12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8">
        <f t="shared" si="374"/>
        <v>0</v>
      </c>
      <c r="R3991" s="12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8">
        <f t="shared" si="374"/>
        <v>4.1818181818181817</v>
      </c>
      <c r="R3992" s="1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8">
        <f t="shared" si="374"/>
        <v>20</v>
      </c>
      <c r="R3993" s="12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8">
        <f t="shared" si="374"/>
        <v>5.41</v>
      </c>
      <c r="R3994" s="12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8">
        <f t="shared" si="374"/>
        <v>6.0000000000000001E-3</v>
      </c>
      <c r="R3995" s="12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8">
        <f t="shared" si="374"/>
        <v>0.25</v>
      </c>
      <c r="R3996" s="12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8">
        <f t="shared" si="374"/>
        <v>35</v>
      </c>
      <c r="R3997" s="12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8">
        <f t="shared" si="374"/>
        <v>16.566666666666666</v>
      </c>
      <c r="R3998" s="12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8">
        <f t="shared" si="374"/>
        <v>0</v>
      </c>
      <c r="R3999" s="12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8">
        <f t="shared" si="374"/>
        <v>57.199999999999996</v>
      </c>
      <c r="R4000" s="12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8">
        <f t="shared" si="374"/>
        <v>16.514285714285716</v>
      </c>
      <c r="R4001" s="12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8">
        <f t="shared" si="374"/>
        <v>0.125</v>
      </c>
      <c r="R4002" s="1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8">
        <f t="shared" si="374"/>
        <v>37.75</v>
      </c>
      <c r="R4003" s="12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8">
        <f t="shared" si="374"/>
        <v>1.8399999999999999</v>
      </c>
      <c r="R4004" s="12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8">
        <f t="shared" si="374"/>
        <v>10.050000000000001</v>
      </c>
      <c r="R4005" s="12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8">
        <f t="shared" si="374"/>
        <v>0.2</v>
      </c>
      <c r="R4006" s="12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8">
        <f t="shared" si="374"/>
        <v>1.3333333333333335</v>
      </c>
      <c r="R4007" s="12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8">
        <f t="shared" si="374"/>
        <v>6.6666666666666671E-3</v>
      </c>
      <c r="R4008" s="12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8">
        <f t="shared" si="374"/>
        <v>0.25</v>
      </c>
      <c r="R4009" s="12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8">
        <f t="shared" si="374"/>
        <v>6</v>
      </c>
      <c r="R4010" s="12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8">
        <f t="shared" si="374"/>
        <v>3.8860103626943006</v>
      </c>
      <c r="R4011" s="12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8">
        <f t="shared" si="374"/>
        <v>24.194444444444443</v>
      </c>
      <c r="R4012" s="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8">
        <f t="shared" si="374"/>
        <v>7.6</v>
      </c>
      <c r="R4013" s="12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8">
        <f t="shared" si="374"/>
        <v>0</v>
      </c>
      <c r="R4014" s="12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8">
        <f t="shared" si="374"/>
        <v>1.3</v>
      </c>
      <c r="R4015" s="12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8">
        <f t="shared" si="374"/>
        <v>0</v>
      </c>
      <c r="R4016" s="12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8">
        <f t="shared" si="374"/>
        <v>1.4285714285714287E-2</v>
      </c>
      <c r="R4017" s="12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8">
        <f t="shared" si="374"/>
        <v>14.000000000000002</v>
      </c>
      <c r="R4018" s="12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8">
        <f t="shared" si="374"/>
        <v>1.05</v>
      </c>
      <c r="R4019" s="12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8">
        <f t="shared" si="374"/>
        <v>8.6666666666666679</v>
      </c>
      <c r="R4020" s="12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8">
        <f t="shared" si="374"/>
        <v>0.82857142857142851</v>
      </c>
      <c r="R4021" s="12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8">
        <f t="shared" si="374"/>
        <v>16.666666666666664</v>
      </c>
      <c r="R4022" s="1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8">
        <f t="shared" si="374"/>
        <v>0.83333333333333337</v>
      </c>
      <c r="R4023" s="12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8">
        <f t="shared" si="374"/>
        <v>69.561111111111103</v>
      </c>
      <c r="R4024" s="12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8">
        <f t="shared" si="374"/>
        <v>0</v>
      </c>
      <c r="R4025" s="12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8">
        <f t="shared" si="374"/>
        <v>1.25</v>
      </c>
      <c r="R4026" s="12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8">
        <f t="shared" si="374"/>
        <v>5</v>
      </c>
      <c r="R4027" s="12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8">
        <f t="shared" si="374"/>
        <v>0</v>
      </c>
      <c r="R4028" s="12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8">
        <f t="shared" si="374"/>
        <v>7.166666666666667</v>
      </c>
      <c r="R4029" s="12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8">
        <f t="shared" si="374"/>
        <v>28.050000000000004</v>
      </c>
      <c r="R4030" s="12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8">
        <f t="shared" si="374"/>
        <v>0</v>
      </c>
      <c r="R4031" s="12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8">
        <f t="shared" si="374"/>
        <v>16</v>
      </c>
      <c r="R4032" s="1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8">
        <f t="shared" si="374"/>
        <v>0</v>
      </c>
      <c r="R4033" s="12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8">
        <f t="shared" si="374"/>
        <v>6.8287037037037033</v>
      </c>
      <c r="R4034" s="12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8">
        <f t="shared" ref="Q4035:Q4098" si="380">(E4035/D4035)*100</f>
        <v>25.698702928870294</v>
      </c>
      <c r="R4035" s="12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8">
        <f t="shared" si="380"/>
        <v>1.4814814814814816</v>
      </c>
      <c r="R4036" s="12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8">
        <f t="shared" si="380"/>
        <v>36.85</v>
      </c>
      <c r="R4037" s="12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8">
        <f t="shared" si="380"/>
        <v>47.05</v>
      </c>
      <c r="R4038" s="12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8">
        <f t="shared" si="380"/>
        <v>11.428571428571429</v>
      </c>
      <c r="R4039" s="12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8">
        <f t="shared" si="380"/>
        <v>12.04</v>
      </c>
      <c r="R4040" s="12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8">
        <f t="shared" si="380"/>
        <v>60</v>
      </c>
      <c r="R4041" s="12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8">
        <f t="shared" si="380"/>
        <v>31.25</v>
      </c>
      <c r="R4042" s="1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8">
        <f t="shared" si="380"/>
        <v>0.42</v>
      </c>
      <c r="R4043" s="12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8">
        <f t="shared" si="380"/>
        <v>0.21</v>
      </c>
      <c r="R4044" s="12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8">
        <f t="shared" si="380"/>
        <v>0</v>
      </c>
      <c r="R4045" s="12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8">
        <f t="shared" si="380"/>
        <v>37.5</v>
      </c>
      <c r="R4046" s="12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8">
        <f t="shared" si="380"/>
        <v>0.02</v>
      </c>
      <c r="R4047" s="12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8">
        <f t="shared" si="380"/>
        <v>8.2142857142857135</v>
      </c>
      <c r="R4048" s="12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8">
        <f t="shared" si="380"/>
        <v>2.1999999999999997</v>
      </c>
      <c r="R4049" s="12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8">
        <f t="shared" si="380"/>
        <v>17.652941176470588</v>
      </c>
      <c r="R4050" s="12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8">
        <f t="shared" si="380"/>
        <v>0.08</v>
      </c>
      <c r="R4051" s="12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8">
        <f t="shared" si="380"/>
        <v>6.6666666666666666E-2</v>
      </c>
      <c r="R4052" s="1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8">
        <f t="shared" si="380"/>
        <v>0</v>
      </c>
      <c r="R4053" s="12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8">
        <f t="shared" si="380"/>
        <v>37.533333333333339</v>
      </c>
      <c r="R4054" s="12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8">
        <f t="shared" si="380"/>
        <v>22</v>
      </c>
      <c r="R4055" s="12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8">
        <f t="shared" si="380"/>
        <v>0</v>
      </c>
      <c r="R4056" s="12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8">
        <f t="shared" si="380"/>
        <v>17.62</v>
      </c>
      <c r="R4057" s="12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8">
        <f t="shared" si="380"/>
        <v>53</v>
      </c>
      <c r="R4058" s="12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8">
        <f t="shared" si="380"/>
        <v>22.142857142857142</v>
      </c>
      <c r="R4059" s="12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8">
        <f t="shared" si="380"/>
        <v>2.5333333333333332</v>
      </c>
      <c r="R4060" s="12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8">
        <f t="shared" si="380"/>
        <v>2.5</v>
      </c>
      <c r="R4061" s="12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8">
        <f t="shared" si="380"/>
        <v>2.85</v>
      </c>
      <c r="R4062" s="1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8">
        <f t="shared" si="380"/>
        <v>0</v>
      </c>
      <c r="R4063" s="12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8">
        <f t="shared" si="380"/>
        <v>2.4500000000000002</v>
      </c>
      <c r="R4064" s="12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8">
        <f t="shared" si="380"/>
        <v>1.4210526315789473</v>
      </c>
      <c r="R4065" s="12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8">
        <f t="shared" si="380"/>
        <v>19.25</v>
      </c>
      <c r="R4066" s="12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8">
        <f t="shared" si="380"/>
        <v>0.67500000000000004</v>
      </c>
      <c r="R4067" s="12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8">
        <f t="shared" si="380"/>
        <v>0.16666666666666669</v>
      </c>
      <c r="R4068" s="12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8">
        <f t="shared" si="380"/>
        <v>60.9</v>
      </c>
      <c r="R4069" s="12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8">
        <f t="shared" si="380"/>
        <v>1</v>
      </c>
      <c r="R4070" s="12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8">
        <f t="shared" si="380"/>
        <v>34.4</v>
      </c>
      <c r="R4071" s="12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8">
        <f t="shared" si="380"/>
        <v>16.5</v>
      </c>
      <c r="R4072" s="1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8">
        <f t="shared" si="380"/>
        <v>0</v>
      </c>
      <c r="R4073" s="12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8">
        <f t="shared" si="380"/>
        <v>0.4</v>
      </c>
      <c r="R4074" s="12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8">
        <f t="shared" si="380"/>
        <v>1.0571428571428572</v>
      </c>
      <c r="R4075" s="12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8">
        <f t="shared" si="380"/>
        <v>26.727272727272727</v>
      </c>
      <c r="R4076" s="12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8">
        <f t="shared" si="380"/>
        <v>28.799999999999997</v>
      </c>
      <c r="R4077" s="12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8">
        <f t="shared" si="380"/>
        <v>0</v>
      </c>
      <c r="R4078" s="12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8">
        <f t="shared" si="380"/>
        <v>8.9</v>
      </c>
      <c r="R4079" s="12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8">
        <f t="shared" si="380"/>
        <v>0</v>
      </c>
      <c r="R4080" s="12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8">
        <f t="shared" si="380"/>
        <v>0.16666666666666669</v>
      </c>
      <c r="R4081" s="12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8">
        <f t="shared" si="380"/>
        <v>0</v>
      </c>
      <c r="R4082" s="12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8">
        <f t="shared" si="380"/>
        <v>15.737410071942445</v>
      </c>
      <c r="R4083" s="12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8">
        <f t="shared" si="380"/>
        <v>2</v>
      </c>
      <c r="R4084" s="12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8">
        <f t="shared" si="380"/>
        <v>21.685714285714287</v>
      </c>
      <c r="R4085" s="12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8">
        <f t="shared" si="380"/>
        <v>0.33333333333333337</v>
      </c>
      <c r="R4086" s="12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8">
        <f t="shared" si="380"/>
        <v>0.2857142857142857</v>
      </c>
      <c r="R4087" s="12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8">
        <f t="shared" si="380"/>
        <v>4.7</v>
      </c>
      <c r="R4088" s="12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8">
        <f t="shared" si="380"/>
        <v>0</v>
      </c>
      <c r="R4089" s="12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8">
        <f t="shared" si="380"/>
        <v>10.8</v>
      </c>
      <c r="R4090" s="12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8">
        <f t="shared" si="380"/>
        <v>4.8</v>
      </c>
      <c r="R4091" s="12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8">
        <f t="shared" si="380"/>
        <v>3.2</v>
      </c>
      <c r="R4092" s="1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8">
        <f t="shared" si="380"/>
        <v>12.75</v>
      </c>
      <c r="R4093" s="12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8">
        <f t="shared" si="380"/>
        <v>1.8181818181818181E-2</v>
      </c>
      <c r="R4094" s="12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8">
        <f t="shared" si="380"/>
        <v>2.4</v>
      </c>
      <c r="R4095" s="12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8">
        <f t="shared" si="380"/>
        <v>36.5</v>
      </c>
      <c r="R4096" s="12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8">
        <f t="shared" si="380"/>
        <v>2.666666666666667</v>
      </c>
      <c r="R4097" s="12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8">
        <f t="shared" si="380"/>
        <v>11.428571428571429</v>
      </c>
      <c r="R4098" s="12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8">
        <f t="shared" ref="Q4099:Q4115" si="386">(E4099/D4099)*100</f>
        <v>0</v>
      </c>
      <c r="R4099" s="12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8">
        <f t="shared" si="386"/>
        <v>0</v>
      </c>
      <c r="R4100" s="12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8">
        <f t="shared" si="386"/>
        <v>1.1111111111111112</v>
      </c>
      <c r="R4101" s="12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8">
        <f t="shared" si="386"/>
        <v>0</v>
      </c>
      <c r="R4102" s="12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8">
        <f t="shared" si="386"/>
        <v>0</v>
      </c>
      <c r="R4103" s="12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8">
        <f t="shared" si="386"/>
        <v>27.400000000000002</v>
      </c>
      <c r="R4104" s="12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8">
        <f t="shared" si="386"/>
        <v>10</v>
      </c>
      <c r="R4105" s="12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8">
        <f t="shared" si="386"/>
        <v>21.366666666666667</v>
      </c>
      <c r="R4106" s="12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8">
        <f t="shared" si="386"/>
        <v>6.9696969696969706</v>
      </c>
      <c r="R4107" s="12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8">
        <f t="shared" si="386"/>
        <v>70.599999999999994</v>
      </c>
      <c r="R4108" s="12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8">
        <f t="shared" si="386"/>
        <v>2.0500000000000003</v>
      </c>
      <c r="R4109" s="12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8">
        <f t="shared" si="386"/>
        <v>1.9666666666666666</v>
      </c>
      <c r="R4110" s="12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8">
        <f t="shared" si="386"/>
        <v>0</v>
      </c>
      <c r="R4111" s="12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8">
        <f t="shared" si="386"/>
        <v>28.666666666666668</v>
      </c>
      <c r="R4112" s="12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8">
        <f t="shared" si="386"/>
        <v>3.1333333333333333</v>
      </c>
      <c r="R4113" s="12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8">
        <f t="shared" si="386"/>
        <v>0.04</v>
      </c>
      <c r="R4114" s="12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8">
        <f t="shared" si="386"/>
        <v>0.2</v>
      </c>
      <c r="R4115" s="12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884C4FA7-5060-4075-9641-CFCC666FC484}">
    <filterColumn colId="13">
      <filters>
        <filter val="26457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canceled">
      <formula>NOT(ISERROR(SEARCH("canceled",F1)))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1296D-A4D2-4A27-9A70-839665B6DCC5}">
  <dimension ref="A1:H13"/>
  <sheetViews>
    <sheetView topLeftCell="A7" workbookViewId="0">
      <selection activeCell="K13" sqref="K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COUNTIFS(Dataset!$D:$D,"&lt;1000",Dataset!$F:$F,"successful")</f>
        <v>322</v>
      </c>
      <c r="C2">
        <f>COUNTIFS(Dataset!$D:$D,"&lt;1000",Dataset!$F:$F,"Failed")</f>
        <v>113</v>
      </c>
      <c r="D2">
        <f>COUNTIFS(Dataset!$D:$D,"&lt;1000",Dataset!$F:$F,"canceled")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8389</v>
      </c>
      <c r="B3">
        <f>COUNTIFS(Dataset!$D:$D,"&gt;1000",Dataset!$D:$D,"&lt;4999",Dataset!$F:$F,"successful")</f>
        <v>815</v>
      </c>
      <c r="C3">
        <f>COUNTIFS(Dataset!$D:$D,"&gt;1000",Dataset!$D:$D,"&lt;4999",Dataset!$F:$F,"Failed")</f>
        <v>357</v>
      </c>
      <c r="D3">
        <f>COUNTIFS(Dataset!$D:$D,"&gt;1000",Dataset!$D:$D,"&lt;4999",Dataset!$F:$F,"canceled")</f>
        <v>52</v>
      </c>
      <c r="E3">
        <f t="shared" ref="E3:E13" si="1">SUM(B3:D3)</f>
        <v>1224</v>
      </c>
      <c r="F3" s="13">
        <f t="shared" ref="F3:F13" si="2">B3/$E3</f>
        <v>0.66584967320261434</v>
      </c>
      <c r="G3" s="13">
        <f t="shared" ref="G3:G13" si="3">C3/$E3</f>
        <v>0.29166666666666669</v>
      </c>
      <c r="H3" s="13">
        <f t="shared" ref="H3:H13" si="4">D3/$E3</f>
        <v>4.2483660130718956E-2</v>
      </c>
    </row>
    <row r="4" spans="1:8" x14ac:dyDescent="0.3">
      <c r="A4" t="s">
        <v>8390</v>
      </c>
      <c r="B4">
        <f>COUNTIFS(Dataset!$D:$D,"&gt;5000",Dataset!$D:$D,"&lt;9999",Dataset!$F:$F,"successful")</f>
        <v>230</v>
      </c>
      <c r="C4">
        <f>COUNTIFS(Dataset!$D:$D,"&gt;5000",Dataset!$D:$D,"&lt;9999",Dataset!$F:$F,"Failed")</f>
        <v>160</v>
      </c>
      <c r="D4">
        <f>COUNTIFS(Dataset!$D:$D,"&gt;5000",Dataset!$D:$D,"&lt;9999",Dataset!$F:$F,"canceled")</f>
        <v>27</v>
      </c>
      <c r="E4">
        <f t="shared" si="1"/>
        <v>417</v>
      </c>
      <c r="F4" s="13">
        <f t="shared" si="2"/>
        <v>0.55155875299760193</v>
      </c>
      <c r="G4" s="13">
        <f t="shared" si="3"/>
        <v>0.38369304556354916</v>
      </c>
      <c r="H4" s="13">
        <f t="shared" si="4"/>
        <v>6.4748201438848921E-2</v>
      </c>
    </row>
    <row r="5" spans="1:8" x14ac:dyDescent="0.3">
      <c r="A5" t="s">
        <v>8391</v>
      </c>
      <c r="B5">
        <f>COUNTIFS(Dataset!$D:$D,"&gt;10000",Dataset!D:D,"&lt;14999",Dataset!$F:$F,"successful")</f>
        <v>65</v>
      </c>
      <c r="C5">
        <f>COUNTIFS(Dataset!$D:$D,"&gt;10000",Dataset!E:E,"&lt;14999",Dataset!$F:$F,"Failed")</f>
        <v>592</v>
      </c>
      <c r="D5">
        <f>COUNTIFS(Dataset!$D:$D,"&gt;10000",Dataset!F:F,"&lt;14999",Dataset!$F:$F,"canceled")</f>
        <v>0</v>
      </c>
      <c r="E5">
        <f t="shared" si="1"/>
        <v>657</v>
      </c>
      <c r="F5" s="13">
        <f t="shared" si="2"/>
        <v>9.8934550989345504E-2</v>
      </c>
      <c r="G5" s="13">
        <f t="shared" si="3"/>
        <v>0.90106544901065444</v>
      </c>
      <c r="H5" s="13">
        <f t="shared" si="4"/>
        <v>0</v>
      </c>
    </row>
    <row r="6" spans="1:8" x14ac:dyDescent="0.3">
      <c r="A6" t="s">
        <v>8392</v>
      </c>
      <c r="B6">
        <f>COUNTIFS(Dataset!$D:$D,"&gt;15000",Dataset!$D:$D,"&lt;19999",Dataset!$F:$F,"successful")</f>
        <v>38</v>
      </c>
      <c r="C6">
        <f>COUNTIFS(Dataset!$D:$D,"&gt;15000",Dataset!$D:$D,"&lt;19999",Dataset!$F:$F,"Failed")</f>
        <v>32</v>
      </c>
      <c r="D6">
        <f>COUNTIFS(Dataset!$D:$D,"&gt;15000",Dataset!$D:$D,"&lt;19999",Dataset!$F:$F,"canceled")</f>
        <v>4</v>
      </c>
      <c r="E6">
        <f t="shared" si="1"/>
        <v>74</v>
      </c>
      <c r="F6" s="13">
        <f t="shared" si="2"/>
        <v>0.51351351351351349</v>
      </c>
      <c r="G6" s="13">
        <f t="shared" si="3"/>
        <v>0.43243243243243246</v>
      </c>
      <c r="H6" s="13">
        <f t="shared" si="4"/>
        <v>5.4054054054054057E-2</v>
      </c>
    </row>
    <row r="7" spans="1:8" x14ac:dyDescent="0.3">
      <c r="A7" t="s">
        <v>8393</v>
      </c>
      <c r="B7">
        <f>COUNTIFS(Dataset!$D:$D,"&gt;20000",Dataset!$D:$D,"&lt;24999",Dataset!$F:$F,"successful")</f>
        <v>18</v>
      </c>
      <c r="C7">
        <f>COUNTIFS(Dataset!$D:$D,"&gt;20000",Dataset!$D:$D,"&lt;24999",Dataset!$F:$F,"Failed")</f>
        <v>16</v>
      </c>
      <c r="D7">
        <f>COUNTIFS(Dataset!$D:$D,"&gt;20000",Dataset!$D:$D,"&lt;24999",Dataset!$F:$F,"canceled")</f>
        <v>1</v>
      </c>
      <c r="E7">
        <f t="shared" si="1"/>
        <v>35</v>
      </c>
      <c r="F7" s="13">
        <f t="shared" si="2"/>
        <v>0.51428571428571423</v>
      </c>
      <c r="G7" s="13">
        <f t="shared" si="3"/>
        <v>0.45714285714285713</v>
      </c>
      <c r="H7" s="13">
        <f t="shared" si="4"/>
        <v>2.8571428571428571E-2</v>
      </c>
    </row>
    <row r="8" spans="1:8" x14ac:dyDescent="0.3">
      <c r="A8" t="s">
        <v>8394</v>
      </c>
      <c r="B8">
        <f>COUNTIFS(Dataset!$D:$D,"&gt;25000",Dataset!$D:$D,"&lt;29999",Dataset!$F:$F,"successful")</f>
        <v>8</v>
      </c>
      <c r="C8">
        <f>COUNTIFS(Dataset!$D:$D,"&gt;25000",Dataset!$D:$D,"&lt;29999",Dataset!$F:$F,"Failed")</f>
        <v>15</v>
      </c>
      <c r="D8">
        <f>COUNTIFS(Dataset!$D:$D,"&gt;25000",Dataset!$D:$D,"&lt;29999",Dataset!$F:$F,"canceled")</f>
        <v>1</v>
      </c>
      <c r="E8">
        <f t="shared" si="1"/>
        <v>24</v>
      </c>
      <c r="F8" s="13">
        <f t="shared" si="2"/>
        <v>0.33333333333333331</v>
      </c>
      <c r="G8" s="13">
        <f t="shared" si="3"/>
        <v>0.625</v>
      </c>
      <c r="H8" s="13">
        <f t="shared" si="4"/>
        <v>4.1666666666666664E-2</v>
      </c>
    </row>
    <row r="9" spans="1:8" x14ac:dyDescent="0.3">
      <c r="A9" t="s">
        <v>8395</v>
      </c>
      <c r="B9">
        <f>COUNTIFS(Dataset!$D:$D,"&gt;30000",Dataset!$D:$D,"&lt;34999",Dataset!$F:$F,"successful")</f>
        <v>6</v>
      </c>
      <c r="C9">
        <f>COUNTIFS(Dataset!$D:$D,"&gt;30000",Dataset!$D:$D,"&lt;34999",Dataset!$F:$F,"Failed")</f>
        <v>6</v>
      </c>
      <c r="D9">
        <f>COUNTIFS(Dataset!$D:$D,"&gt;30000",Dataset!$D:$D,"&lt;34999",Dataset!$F:$F,"canceled")</f>
        <v>1</v>
      </c>
      <c r="E9">
        <f t="shared" si="1"/>
        <v>13</v>
      </c>
      <c r="F9" s="13">
        <f t="shared" si="2"/>
        <v>0.46153846153846156</v>
      </c>
      <c r="G9" s="13">
        <f t="shared" si="3"/>
        <v>0.46153846153846156</v>
      </c>
      <c r="H9" s="13">
        <f t="shared" si="4"/>
        <v>7.6923076923076927E-2</v>
      </c>
    </row>
    <row r="10" spans="1:8" x14ac:dyDescent="0.3">
      <c r="A10" t="s">
        <v>8396</v>
      </c>
      <c r="B10">
        <f>COUNTIFS(Dataset!$D:$D,"&gt;35000",Dataset!$D:$D,"&lt;39999",Dataset!$F:$F,"successful")</f>
        <v>4</v>
      </c>
      <c r="C10">
        <f>COUNTIFS(Dataset!$D:$D,"&gt;35000",Dataset!$D:$D,"&lt;39999",Dataset!$F:$F,"Failed")</f>
        <v>8</v>
      </c>
      <c r="D10">
        <f>COUNTIFS(Dataset!$D:$D,"&gt;35000",Dataset!$D:$D,"&lt;39999",Dataset!$F:$F,"canceled")</f>
        <v>2</v>
      </c>
      <c r="E10">
        <f t="shared" si="1"/>
        <v>14</v>
      </c>
      <c r="F10" s="13">
        <f t="shared" si="2"/>
        <v>0.2857142857142857</v>
      </c>
      <c r="G10" s="13">
        <f t="shared" si="3"/>
        <v>0.5714285714285714</v>
      </c>
      <c r="H10" s="13">
        <f t="shared" si="4"/>
        <v>0.14285714285714285</v>
      </c>
    </row>
    <row r="11" spans="1:8" x14ac:dyDescent="0.3">
      <c r="A11" t="s">
        <v>8397</v>
      </c>
      <c r="B11">
        <f>COUNTIFS(Dataset!$D:$D,"&gt;40000",Dataset!$D:$D,"&lt;44999",Dataset!$F:$F,"successful")</f>
        <v>5</v>
      </c>
      <c r="C11">
        <f>COUNTIFS(Dataset!$D:$D,"&gt;40000",Dataset!$D:$D,"&lt;44999",Dataset!$F:$F,"Failed")</f>
        <v>3</v>
      </c>
      <c r="D11">
        <f>COUNTIFS(Dataset!$D:$D,"&gt;40000",Dataset!$D:$D,"&lt;44999",Dataset!$F:$F,"canceled")</f>
        <v>0</v>
      </c>
      <c r="E11">
        <f t="shared" si="1"/>
        <v>8</v>
      </c>
      <c r="F11" s="13">
        <f t="shared" si="2"/>
        <v>0.625</v>
      </c>
      <c r="G11" s="13">
        <f t="shared" si="3"/>
        <v>0.375</v>
      </c>
      <c r="H11" s="13">
        <f t="shared" si="4"/>
        <v>0</v>
      </c>
    </row>
    <row r="12" spans="1:8" x14ac:dyDescent="0.3">
      <c r="A12" t="s">
        <v>8398</v>
      </c>
      <c r="B12">
        <f>COUNTIFS(Dataset!$D:$D,"&gt;45000",Dataset!$D:$D,"&lt;49999",Dataset!$F:$F,"successful")</f>
        <v>3</v>
      </c>
      <c r="C12">
        <f>COUNTIFS(Dataset!$D:$D,"&gt;45000",Dataset!$D:$D,"&lt;49999",Dataset!$F:$F,"Failed")</f>
        <v>5</v>
      </c>
      <c r="D12">
        <f>COUNTIFS(Dataset!$D:$D,"&gt;45000",Dataset!$D:$D,"&lt;49999",Dataset!$F:$F,"canceled")</f>
        <v>2</v>
      </c>
      <c r="E12">
        <f t="shared" si="1"/>
        <v>10</v>
      </c>
      <c r="F12" s="13">
        <f t="shared" si="2"/>
        <v>0.3</v>
      </c>
      <c r="G12" s="13">
        <f t="shared" si="3"/>
        <v>0.5</v>
      </c>
      <c r="H12" s="13">
        <f t="shared" si="4"/>
        <v>0.2</v>
      </c>
    </row>
    <row r="13" spans="1:8" x14ac:dyDescent="0.3">
      <c r="A13" t="s">
        <v>8399</v>
      </c>
      <c r="B13">
        <f>COUNTIFS(Dataset!$D:$D,"&gt;50000",Dataset!$F:$F,"successful")</f>
        <v>55</v>
      </c>
      <c r="C13">
        <f>COUNTIFS(Dataset!$D:$D,"&gt;50000",Dataset!$F:$F,"Failed")</f>
        <v>198</v>
      </c>
      <c r="D13">
        <f>COUNTIFS(Dataset!$D:$D,"&gt;50000",Dataset!$F:$F,"canceled")</f>
        <v>83</v>
      </c>
      <c r="E13">
        <f t="shared" si="1"/>
        <v>336</v>
      </c>
      <c r="F13" s="13">
        <f t="shared" si="2"/>
        <v>0.16369047619047619</v>
      </c>
      <c r="G13" s="13">
        <f t="shared" si="3"/>
        <v>0.5892857142857143</v>
      </c>
      <c r="H13" s="13">
        <f t="shared" si="4"/>
        <v>0.24702380952380953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CA125-AE2D-4AC6-9EBD-E0C5E899CE57}">
  <dimension ref="A3:H509"/>
  <sheetViews>
    <sheetView tabSelected="1" topLeftCell="A491" workbookViewId="0">
      <selection activeCell="F510" sqref="F510"/>
    </sheetView>
  </sheetViews>
  <sheetFormatPr defaultRowHeight="14.4" x14ac:dyDescent="0.3"/>
  <cols>
    <col min="1" max="1" width="21.44140625" bestFit="1" customWidth="1"/>
    <col min="2" max="2" width="15.5546875" bestFit="1" customWidth="1"/>
    <col min="3" max="3" width="9.44140625" bestFit="1" customWidth="1"/>
    <col min="4" max="4" width="10.77734375" bestFit="1" customWidth="1"/>
    <col min="5" max="5" width="9.44140625" bestFit="1" customWidth="1"/>
    <col min="6" max="7" width="29.5546875" customWidth="1"/>
    <col min="8" max="8" width="28.21875" bestFit="1" customWidth="1"/>
    <col min="9" max="9" width="22.21875" customWidth="1"/>
    <col min="10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8" width="4" bestFit="1" customWidth="1"/>
    <col min="439" max="501" width="5" bestFit="1" customWidth="1"/>
    <col min="502" max="503" width="6" bestFit="1" customWidth="1"/>
    <col min="504" max="505" width="10.77734375" bestFit="1" customWidth="1"/>
  </cols>
  <sheetData>
    <row r="3" spans="1:8" x14ac:dyDescent="0.3">
      <c r="A3" s="5" t="s">
        <v>8411</v>
      </c>
      <c r="B3" s="5" t="s">
        <v>8360</v>
      </c>
    </row>
    <row r="4" spans="1:8" x14ac:dyDescent="0.3">
      <c r="A4" s="5" t="s">
        <v>8304</v>
      </c>
      <c r="B4" t="s">
        <v>8221</v>
      </c>
      <c r="C4" t="s">
        <v>8219</v>
      </c>
      <c r="F4" t="s">
        <v>8408</v>
      </c>
      <c r="G4" t="s">
        <v>8409</v>
      </c>
      <c r="H4" t="s">
        <v>8410</v>
      </c>
    </row>
    <row r="5" spans="1:8" x14ac:dyDescent="0.3">
      <c r="A5" s="6">
        <v>0</v>
      </c>
      <c r="B5" s="9">
        <v>287</v>
      </c>
      <c r="C5" s="9"/>
      <c r="F5">
        <v>0</v>
      </c>
      <c r="G5">
        <v>287</v>
      </c>
    </row>
    <row r="6" spans="1:8" x14ac:dyDescent="0.3">
      <c r="A6" s="6">
        <v>1</v>
      </c>
      <c r="B6" s="9">
        <v>205</v>
      </c>
      <c r="C6" s="9">
        <v>3</v>
      </c>
      <c r="F6">
        <v>1</v>
      </c>
      <c r="G6">
        <v>205</v>
      </c>
      <c r="H6">
        <v>3</v>
      </c>
    </row>
    <row r="7" spans="1:8" x14ac:dyDescent="0.3">
      <c r="A7" s="6">
        <v>2</v>
      </c>
      <c r="B7" s="9">
        <v>152</v>
      </c>
      <c r="C7" s="9">
        <v>1</v>
      </c>
      <c r="F7">
        <v>2</v>
      </c>
      <c r="G7">
        <v>152</v>
      </c>
      <c r="H7">
        <v>1</v>
      </c>
    </row>
    <row r="8" spans="1:8" x14ac:dyDescent="0.3">
      <c r="A8" s="6">
        <v>3</v>
      </c>
      <c r="B8" s="9">
        <v>107</v>
      </c>
      <c r="C8" s="9">
        <v>10</v>
      </c>
      <c r="F8">
        <v>3</v>
      </c>
      <c r="G8">
        <v>107</v>
      </c>
      <c r="H8">
        <v>10</v>
      </c>
    </row>
    <row r="9" spans="1:8" x14ac:dyDescent="0.3">
      <c r="A9" s="6">
        <v>4</v>
      </c>
      <c r="B9" s="9">
        <v>98</v>
      </c>
      <c r="C9" s="9">
        <v>5</v>
      </c>
      <c r="F9">
        <v>4</v>
      </c>
      <c r="G9">
        <v>98</v>
      </c>
      <c r="H9">
        <v>5</v>
      </c>
    </row>
    <row r="10" spans="1:8" x14ac:dyDescent="0.3">
      <c r="A10" s="6">
        <v>5</v>
      </c>
      <c r="B10" s="9">
        <v>61</v>
      </c>
      <c r="C10" s="9">
        <v>3</v>
      </c>
      <c r="F10">
        <v>5</v>
      </c>
      <c r="G10">
        <v>61</v>
      </c>
      <c r="H10">
        <v>3</v>
      </c>
    </row>
    <row r="11" spans="1:8" x14ac:dyDescent="0.3">
      <c r="A11" s="6">
        <v>6</v>
      </c>
      <c r="B11" s="9">
        <v>50</v>
      </c>
      <c r="C11" s="9">
        <v>5</v>
      </c>
      <c r="F11">
        <v>6</v>
      </c>
      <c r="G11">
        <v>50</v>
      </c>
      <c r="H11">
        <v>5</v>
      </c>
    </row>
    <row r="12" spans="1:8" x14ac:dyDescent="0.3">
      <c r="A12" s="6">
        <v>7</v>
      </c>
      <c r="B12" s="9">
        <v>47</v>
      </c>
      <c r="C12" s="9">
        <v>10</v>
      </c>
      <c r="F12">
        <v>7</v>
      </c>
      <c r="G12">
        <v>47</v>
      </c>
      <c r="H12">
        <v>10</v>
      </c>
    </row>
    <row r="13" spans="1:8" x14ac:dyDescent="0.3">
      <c r="A13" s="6">
        <v>8</v>
      </c>
      <c r="B13" s="9">
        <v>38</v>
      </c>
      <c r="C13" s="9">
        <v>15</v>
      </c>
      <c r="F13">
        <v>8</v>
      </c>
      <c r="G13">
        <v>38</v>
      </c>
      <c r="H13">
        <v>15</v>
      </c>
    </row>
    <row r="14" spans="1:8" x14ac:dyDescent="0.3">
      <c r="A14" s="6">
        <v>9</v>
      </c>
      <c r="B14" s="9">
        <v>36</v>
      </c>
      <c r="C14" s="9">
        <v>16</v>
      </c>
      <c r="F14">
        <v>9</v>
      </c>
      <c r="G14">
        <v>36</v>
      </c>
      <c r="H14">
        <v>16</v>
      </c>
    </row>
    <row r="15" spans="1:8" x14ac:dyDescent="0.3">
      <c r="A15" s="6">
        <v>10</v>
      </c>
      <c r="B15" s="9">
        <v>27</v>
      </c>
      <c r="C15" s="9">
        <v>15</v>
      </c>
      <c r="F15">
        <v>10</v>
      </c>
      <c r="G15">
        <v>27</v>
      </c>
      <c r="H15">
        <v>15</v>
      </c>
    </row>
    <row r="16" spans="1:8" x14ac:dyDescent="0.3">
      <c r="A16" s="6">
        <v>11</v>
      </c>
      <c r="B16" s="9">
        <v>20</v>
      </c>
      <c r="C16" s="9">
        <v>15</v>
      </c>
      <c r="F16">
        <v>11</v>
      </c>
      <c r="G16">
        <v>20</v>
      </c>
      <c r="H16">
        <v>15</v>
      </c>
    </row>
    <row r="17" spans="1:8" x14ac:dyDescent="0.3">
      <c r="A17" s="6">
        <v>12</v>
      </c>
      <c r="B17" s="9">
        <v>31</v>
      </c>
      <c r="C17" s="9">
        <v>11</v>
      </c>
      <c r="F17">
        <v>12</v>
      </c>
      <c r="G17">
        <v>31</v>
      </c>
      <c r="H17">
        <v>11</v>
      </c>
    </row>
    <row r="18" spans="1:8" x14ac:dyDescent="0.3">
      <c r="A18" s="6">
        <v>13</v>
      </c>
      <c r="B18" s="9">
        <v>22</v>
      </c>
      <c r="C18" s="9">
        <v>23</v>
      </c>
      <c r="F18">
        <v>13</v>
      </c>
      <c r="G18">
        <v>22</v>
      </c>
      <c r="H18">
        <v>23</v>
      </c>
    </row>
    <row r="19" spans="1:8" x14ac:dyDescent="0.3">
      <c r="A19" s="6">
        <v>14</v>
      </c>
      <c r="B19" s="9">
        <v>21</v>
      </c>
      <c r="C19" s="9">
        <v>31</v>
      </c>
      <c r="F19">
        <v>14</v>
      </c>
      <c r="G19">
        <v>21</v>
      </c>
      <c r="H19">
        <v>31</v>
      </c>
    </row>
    <row r="20" spans="1:8" x14ac:dyDescent="0.3">
      <c r="A20" s="6">
        <v>15</v>
      </c>
      <c r="B20" s="9">
        <v>13</v>
      </c>
      <c r="C20" s="9">
        <v>26</v>
      </c>
      <c r="F20">
        <v>15</v>
      </c>
      <c r="G20">
        <v>13</v>
      </c>
      <c r="H20">
        <v>26</v>
      </c>
    </row>
    <row r="21" spans="1:8" x14ac:dyDescent="0.3">
      <c r="A21" s="6">
        <v>16</v>
      </c>
      <c r="B21" s="9">
        <v>16</v>
      </c>
      <c r="C21" s="9">
        <v>13</v>
      </c>
      <c r="F21">
        <v>16</v>
      </c>
      <c r="G21">
        <v>16</v>
      </c>
      <c r="H21">
        <v>13</v>
      </c>
    </row>
    <row r="22" spans="1:8" x14ac:dyDescent="0.3">
      <c r="A22" s="6">
        <v>17</v>
      </c>
      <c r="B22" s="9">
        <v>16</v>
      </c>
      <c r="C22" s="9">
        <v>34</v>
      </c>
      <c r="F22">
        <v>17</v>
      </c>
      <c r="G22">
        <v>16</v>
      </c>
      <c r="H22">
        <v>34</v>
      </c>
    </row>
    <row r="23" spans="1:8" x14ac:dyDescent="0.3">
      <c r="A23" s="6">
        <v>18</v>
      </c>
      <c r="B23" s="9">
        <v>8</v>
      </c>
      <c r="C23" s="9">
        <v>21</v>
      </c>
      <c r="F23">
        <v>18</v>
      </c>
      <c r="G23">
        <v>8</v>
      </c>
      <c r="H23">
        <v>21</v>
      </c>
    </row>
    <row r="24" spans="1:8" x14ac:dyDescent="0.3">
      <c r="A24" s="6">
        <v>19</v>
      </c>
      <c r="B24" s="9">
        <v>11</v>
      </c>
      <c r="C24" s="9">
        <v>25</v>
      </c>
      <c r="F24">
        <v>19</v>
      </c>
      <c r="G24">
        <v>11</v>
      </c>
      <c r="H24">
        <v>25</v>
      </c>
    </row>
    <row r="25" spans="1:8" x14ac:dyDescent="0.3">
      <c r="A25" s="6">
        <v>20</v>
      </c>
      <c r="B25" s="9">
        <v>8</v>
      </c>
      <c r="C25" s="9">
        <v>35</v>
      </c>
      <c r="F25">
        <v>20</v>
      </c>
      <c r="G25">
        <v>8</v>
      </c>
      <c r="H25">
        <v>35</v>
      </c>
    </row>
    <row r="26" spans="1:8" x14ac:dyDescent="0.3">
      <c r="A26" s="6">
        <v>21</v>
      </c>
      <c r="B26" s="9">
        <v>9</v>
      </c>
      <c r="C26" s="9">
        <v>28</v>
      </c>
      <c r="F26">
        <v>21</v>
      </c>
      <c r="G26">
        <v>9</v>
      </c>
      <c r="H26">
        <v>28</v>
      </c>
    </row>
    <row r="27" spans="1:8" x14ac:dyDescent="0.3">
      <c r="A27" s="6">
        <v>22</v>
      </c>
      <c r="B27" s="9">
        <v>7</v>
      </c>
      <c r="C27" s="9">
        <v>18</v>
      </c>
      <c r="F27">
        <v>22</v>
      </c>
      <c r="G27">
        <v>7</v>
      </c>
      <c r="H27">
        <v>18</v>
      </c>
    </row>
    <row r="28" spans="1:8" x14ac:dyDescent="0.3">
      <c r="A28" s="6">
        <v>23</v>
      </c>
      <c r="B28" s="9">
        <v>7</v>
      </c>
      <c r="C28" s="9">
        <v>24</v>
      </c>
      <c r="F28">
        <v>23</v>
      </c>
      <c r="G28">
        <v>7</v>
      </c>
      <c r="H28">
        <v>24</v>
      </c>
    </row>
    <row r="29" spans="1:8" x14ac:dyDescent="0.3">
      <c r="A29" s="6">
        <v>24</v>
      </c>
      <c r="B29" s="9">
        <v>13</v>
      </c>
      <c r="C29" s="9">
        <v>19</v>
      </c>
      <c r="F29">
        <v>24</v>
      </c>
      <c r="G29">
        <v>13</v>
      </c>
      <c r="H29">
        <v>19</v>
      </c>
    </row>
    <row r="30" spans="1:8" x14ac:dyDescent="0.3">
      <c r="A30" s="6">
        <v>25</v>
      </c>
      <c r="B30" s="9">
        <v>7</v>
      </c>
      <c r="C30" s="9">
        <v>32</v>
      </c>
      <c r="F30">
        <v>25</v>
      </c>
      <c r="G30">
        <v>7</v>
      </c>
      <c r="H30">
        <v>32</v>
      </c>
    </row>
    <row r="31" spans="1:8" x14ac:dyDescent="0.3">
      <c r="A31" s="6">
        <v>26</v>
      </c>
      <c r="B31" s="9">
        <v>6</v>
      </c>
      <c r="C31" s="9">
        <v>28</v>
      </c>
      <c r="F31">
        <v>26</v>
      </c>
      <c r="G31">
        <v>6</v>
      </c>
      <c r="H31">
        <v>28</v>
      </c>
    </row>
    <row r="32" spans="1:8" x14ac:dyDescent="0.3">
      <c r="A32" s="6">
        <v>27</v>
      </c>
      <c r="B32" s="9">
        <v>7</v>
      </c>
      <c r="C32" s="9">
        <v>37</v>
      </c>
      <c r="F32">
        <v>27</v>
      </c>
      <c r="G32">
        <v>7</v>
      </c>
      <c r="H32">
        <v>37</v>
      </c>
    </row>
    <row r="33" spans="1:8" x14ac:dyDescent="0.3">
      <c r="A33" s="6">
        <v>28</v>
      </c>
      <c r="B33" s="9">
        <v>8</v>
      </c>
      <c r="C33" s="9">
        <v>29</v>
      </c>
      <c r="F33">
        <v>28</v>
      </c>
      <c r="G33">
        <v>8</v>
      </c>
      <c r="H33">
        <v>29</v>
      </c>
    </row>
    <row r="34" spans="1:8" x14ac:dyDescent="0.3">
      <c r="A34" s="6">
        <v>29</v>
      </c>
      <c r="B34" s="9">
        <v>9</v>
      </c>
      <c r="C34" s="9">
        <v>18</v>
      </c>
      <c r="F34">
        <v>29</v>
      </c>
      <c r="G34">
        <v>9</v>
      </c>
      <c r="H34">
        <v>18</v>
      </c>
    </row>
    <row r="35" spans="1:8" x14ac:dyDescent="0.3">
      <c r="A35" s="6">
        <v>30</v>
      </c>
      <c r="B35" s="9">
        <v>7</v>
      </c>
      <c r="C35" s="9">
        <v>24</v>
      </c>
      <c r="F35">
        <v>30</v>
      </c>
      <c r="G35">
        <v>7</v>
      </c>
      <c r="H35">
        <v>24</v>
      </c>
    </row>
    <row r="36" spans="1:8" x14ac:dyDescent="0.3">
      <c r="A36" s="6">
        <v>31</v>
      </c>
      <c r="B36" s="9">
        <v>7</v>
      </c>
      <c r="C36" s="9">
        <v>20</v>
      </c>
      <c r="F36">
        <v>31</v>
      </c>
      <c r="G36">
        <v>7</v>
      </c>
      <c r="H36">
        <v>20</v>
      </c>
    </row>
    <row r="37" spans="1:8" x14ac:dyDescent="0.3">
      <c r="A37" s="6">
        <v>32</v>
      </c>
      <c r="B37" s="9">
        <v>3</v>
      </c>
      <c r="C37" s="9">
        <v>19</v>
      </c>
      <c r="F37">
        <v>32</v>
      </c>
      <c r="G37">
        <v>3</v>
      </c>
      <c r="H37">
        <v>19</v>
      </c>
    </row>
    <row r="38" spans="1:8" x14ac:dyDescent="0.3">
      <c r="A38" s="6">
        <v>33</v>
      </c>
      <c r="B38" s="9">
        <v>7</v>
      </c>
      <c r="C38" s="9">
        <v>24</v>
      </c>
      <c r="F38">
        <v>33</v>
      </c>
      <c r="G38">
        <v>7</v>
      </c>
      <c r="H38">
        <v>24</v>
      </c>
    </row>
    <row r="39" spans="1:8" x14ac:dyDescent="0.3">
      <c r="A39" s="6">
        <v>34</v>
      </c>
      <c r="B39" s="9">
        <v>5</v>
      </c>
      <c r="C39" s="9">
        <v>26</v>
      </c>
      <c r="F39">
        <v>34</v>
      </c>
      <c r="G39">
        <v>5</v>
      </c>
      <c r="H39">
        <v>26</v>
      </c>
    </row>
    <row r="40" spans="1:8" x14ac:dyDescent="0.3">
      <c r="A40" s="6">
        <v>35</v>
      </c>
      <c r="B40" s="9">
        <v>1</v>
      </c>
      <c r="C40" s="9">
        <v>23</v>
      </c>
      <c r="F40">
        <v>35</v>
      </c>
      <c r="G40">
        <v>1</v>
      </c>
      <c r="H40">
        <v>23</v>
      </c>
    </row>
    <row r="41" spans="1:8" x14ac:dyDescent="0.3">
      <c r="A41" s="6">
        <v>36</v>
      </c>
      <c r="B41" s="9">
        <v>5</v>
      </c>
      <c r="C41" s="9">
        <v>15</v>
      </c>
      <c r="F41">
        <v>36</v>
      </c>
      <c r="G41">
        <v>5</v>
      </c>
      <c r="H41">
        <v>15</v>
      </c>
    </row>
    <row r="42" spans="1:8" x14ac:dyDescent="0.3">
      <c r="A42" s="6">
        <v>37</v>
      </c>
      <c r="B42" s="9">
        <v>8</v>
      </c>
      <c r="C42" s="9">
        <v>17</v>
      </c>
      <c r="F42">
        <v>37</v>
      </c>
      <c r="G42">
        <v>8</v>
      </c>
      <c r="H42">
        <v>17</v>
      </c>
    </row>
    <row r="43" spans="1:8" x14ac:dyDescent="0.3">
      <c r="A43" s="6">
        <v>38</v>
      </c>
      <c r="B43" s="9">
        <v>5</v>
      </c>
      <c r="C43" s="9">
        <v>29</v>
      </c>
      <c r="F43">
        <v>38</v>
      </c>
      <c r="G43">
        <v>5</v>
      </c>
      <c r="H43">
        <v>29</v>
      </c>
    </row>
    <row r="44" spans="1:8" x14ac:dyDescent="0.3">
      <c r="A44" s="6">
        <v>39</v>
      </c>
      <c r="B44" s="9">
        <v>6</v>
      </c>
      <c r="C44" s="9">
        <v>17</v>
      </c>
      <c r="F44">
        <v>39</v>
      </c>
      <c r="G44">
        <v>6</v>
      </c>
      <c r="H44">
        <v>17</v>
      </c>
    </row>
    <row r="45" spans="1:8" x14ac:dyDescent="0.3">
      <c r="A45" s="6">
        <v>40</v>
      </c>
      <c r="B45" s="9">
        <v>3</v>
      </c>
      <c r="C45" s="9">
        <v>11</v>
      </c>
      <c r="F45">
        <v>40</v>
      </c>
      <c r="G45">
        <v>3</v>
      </c>
      <c r="H45">
        <v>11</v>
      </c>
    </row>
    <row r="46" spans="1:8" x14ac:dyDescent="0.3">
      <c r="A46" s="6">
        <v>41</v>
      </c>
      <c r="B46" s="9">
        <v>3</v>
      </c>
      <c r="C46" s="9">
        <v>19</v>
      </c>
      <c r="F46">
        <v>41</v>
      </c>
      <c r="G46">
        <v>3</v>
      </c>
      <c r="H46">
        <v>19</v>
      </c>
    </row>
    <row r="47" spans="1:8" x14ac:dyDescent="0.3">
      <c r="A47" s="6">
        <v>42</v>
      </c>
      <c r="B47" s="9">
        <v>2</v>
      </c>
      <c r="C47" s="9">
        <v>14</v>
      </c>
      <c r="F47">
        <v>42</v>
      </c>
      <c r="G47">
        <v>2</v>
      </c>
      <c r="H47">
        <v>14</v>
      </c>
    </row>
    <row r="48" spans="1:8" x14ac:dyDescent="0.3">
      <c r="A48" s="6">
        <v>43</v>
      </c>
      <c r="B48" s="9">
        <v>1</v>
      </c>
      <c r="C48" s="9">
        <v>13</v>
      </c>
      <c r="F48">
        <v>43</v>
      </c>
      <c r="G48">
        <v>1</v>
      </c>
      <c r="H48">
        <v>13</v>
      </c>
    </row>
    <row r="49" spans="1:8" x14ac:dyDescent="0.3">
      <c r="A49" s="6">
        <v>44</v>
      </c>
      <c r="B49" s="9">
        <v>1</v>
      </c>
      <c r="C49" s="9">
        <v>15</v>
      </c>
      <c r="F49">
        <v>44</v>
      </c>
      <c r="G49">
        <v>1</v>
      </c>
      <c r="H49">
        <v>15</v>
      </c>
    </row>
    <row r="50" spans="1:8" x14ac:dyDescent="0.3">
      <c r="A50" s="6">
        <v>45</v>
      </c>
      <c r="B50" s="9">
        <v>3</v>
      </c>
      <c r="C50" s="9">
        <v>15</v>
      </c>
      <c r="F50">
        <v>45</v>
      </c>
      <c r="G50">
        <v>3</v>
      </c>
      <c r="H50">
        <v>15</v>
      </c>
    </row>
    <row r="51" spans="1:8" x14ac:dyDescent="0.3">
      <c r="A51" s="6">
        <v>46</v>
      </c>
      <c r="B51" s="9">
        <v>1</v>
      </c>
      <c r="C51" s="9">
        <v>21</v>
      </c>
      <c r="F51">
        <v>46</v>
      </c>
      <c r="G51">
        <v>1</v>
      </c>
      <c r="H51">
        <v>21</v>
      </c>
    </row>
    <row r="52" spans="1:8" x14ac:dyDescent="0.3">
      <c r="A52" s="6">
        <v>47</v>
      </c>
      <c r="B52" s="9">
        <v>2</v>
      </c>
      <c r="C52" s="9">
        <v>21</v>
      </c>
      <c r="F52">
        <v>47</v>
      </c>
      <c r="G52">
        <v>2</v>
      </c>
      <c r="H52">
        <v>21</v>
      </c>
    </row>
    <row r="53" spans="1:8" x14ac:dyDescent="0.3">
      <c r="A53" s="6">
        <v>48</v>
      </c>
      <c r="B53" s="9">
        <v>2</v>
      </c>
      <c r="C53" s="9">
        <v>14</v>
      </c>
      <c r="F53">
        <v>48</v>
      </c>
      <c r="G53">
        <v>2</v>
      </c>
      <c r="H53">
        <v>14</v>
      </c>
    </row>
    <row r="54" spans="1:8" x14ac:dyDescent="0.3">
      <c r="A54" s="6">
        <v>49</v>
      </c>
      <c r="B54" s="9">
        <v>3</v>
      </c>
      <c r="C54" s="9">
        <v>17</v>
      </c>
      <c r="F54">
        <v>49</v>
      </c>
      <c r="G54">
        <v>3</v>
      </c>
      <c r="H54">
        <v>17</v>
      </c>
    </row>
    <row r="55" spans="1:8" x14ac:dyDescent="0.3">
      <c r="A55" s="6">
        <v>50</v>
      </c>
      <c r="B55" s="9">
        <v>2</v>
      </c>
      <c r="C55" s="9">
        <v>19</v>
      </c>
      <c r="F55">
        <v>50</v>
      </c>
      <c r="G55">
        <v>2</v>
      </c>
      <c r="H55">
        <v>19</v>
      </c>
    </row>
    <row r="56" spans="1:8" x14ac:dyDescent="0.3">
      <c r="A56" s="6">
        <v>51</v>
      </c>
      <c r="B56" s="9"/>
      <c r="C56" s="9">
        <v>10</v>
      </c>
      <c r="F56">
        <v>51</v>
      </c>
      <c r="H56">
        <v>10</v>
      </c>
    </row>
    <row r="57" spans="1:8" x14ac:dyDescent="0.3">
      <c r="A57" s="6">
        <v>52</v>
      </c>
      <c r="B57" s="9">
        <v>3</v>
      </c>
      <c r="C57" s="9">
        <v>19</v>
      </c>
      <c r="F57">
        <v>52</v>
      </c>
      <c r="G57">
        <v>3</v>
      </c>
      <c r="H57">
        <v>19</v>
      </c>
    </row>
    <row r="58" spans="1:8" x14ac:dyDescent="0.3">
      <c r="A58" s="6">
        <v>53</v>
      </c>
      <c r="B58" s="9">
        <v>2</v>
      </c>
      <c r="C58" s="9">
        <v>7</v>
      </c>
      <c r="F58">
        <v>53</v>
      </c>
      <c r="G58">
        <v>2</v>
      </c>
      <c r="H58">
        <v>7</v>
      </c>
    </row>
    <row r="59" spans="1:8" x14ac:dyDescent="0.3">
      <c r="A59" s="6">
        <v>54</v>
      </c>
      <c r="B59" s="9"/>
      <c r="C59" s="9">
        <v>12</v>
      </c>
      <c r="F59">
        <v>54</v>
      </c>
      <c r="H59">
        <v>12</v>
      </c>
    </row>
    <row r="60" spans="1:8" x14ac:dyDescent="0.3">
      <c r="A60" s="6">
        <v>55</v>
      </c>
      <c r="B60" s="9">
        <v>2</v>
      </c>
      <c r="C60" s="9">
        <v>14</v>
      </c>
      <c r="F60">
        <v>55</v>
      </c>
      <c r="G60">
        <v>2</v>
      </c>
      <c r="H60">
        <v>14</v>
      </c>
    </row>
    <row r="61" spans="1:8" x14ac:dyDescent="0.3">
      <c r="A61" s="6">
        <v>56</v>
      </c>
      <c r="B61" s="9">
        <v>1</v>
      </c>
      <c r="C61" s="9">
        <v>15</v>
      </c>
      <c r="F61">
        <v>56</v>
      </c>
      <c r="G61">
        <v>1</v>
      </c>
      <c r="H61">
        <v>15</v>
      </c>
    </row>
    <row r="62" spans="1:8" x14ac:dyDescent="0.3">
      <c r="A62" s="6">
        <v>57</v>
      </c>
      <c r="B62" s="9">
        <v>2</v>
      </c>
      <c r="C62" s="9">
        <v>21</v>
      </c>
      <c r="F62">
        <v>57</v>
      </c>
      <c r="G62">
        <v>2</v>
      </c>
      <c r="H62">
        <v>21</v>
      </c>
    </row>
    <row r="63" spans="1:8" x14ac:dyDescent="0.3">
      <c r="A63" s="6">
        <v>58</v>
      </c>
      <c r="B63" s="9"/>
      <c r="C63" s="9">
        <v>12</v>
      </c>
      <c r="F63">
        <v>58</v>
      </c>
      <c r="H63">
        <v>12</v>
      </c>
    </row>
    <row r="64" spans="1:8" x14ac:dyDescent="0.3">
      <c r="A64" s="6">
        <v>59</v>
      </c>
      <c r="B64" s="9">
        <v>1</v>
      </c>
      <c r="C64" s="9">
        <v>11</v>
      </c>
      <c r="F64">
        <v>59</v>
      </c>
      <c r="G64">
        <v>1</v>
      </c>
      <c r="H64">
        <v>11</v>
      </c>
    </row>
    <row r="65" spans="1:8" x14ac:dyDescent="0.3">
      <c r="A65" s="6">
        <v>60</v>
      </c>
      <c r="B65" s="9">
        <v>2</v>
      </c>
      <c r="C65" s="9">
        <v>12</v>
      </c>
      <c r="F65">
        <v>60</v>
      </c>
      <c r="G65">
        <v>2</v>
      </c>
      <c r="H65">
        <v>12</v>
      </c>
    </row>
    <row r="66" spans="1:8" x14ac:dyDescent="0.3">
      <c r="A66" s="6">
        <v>61</v>
      </c>
      <c r="B66" s="9"/>
      <c r="C66" s="9">
        <v>14</v>
      </c>
      <c r="F66">
        <v>61</v>
      </c>
      <c r="H66">
        <v>14</v>
      </c>
    </row>
    <row r="67" spans="1:8" x14ac:dyDescent="0.3">
      <c r="A67" s="6">
        <v>62</v>
      </c>
      <c r="B67" s="9"/>
      <c r="C67" s="9">
        <v>18</v>
      </c>
      <c r="F67">
        <v>62</v>
      </c>
      <c r="H67">
        <v>18</v>
      </c>
    </row>
    <row r="68" spans="1:8" x14ac:dyDescent="0.3">
      <c r="A68" s="6">
        <v>63</v>
      </c>
      <c r="B68" s="9"/>
      <c r="C68" s="9">
        <v>12</v>
      </c>
      <c r="F68">
        <v>63</v>
      </c>
      <c r="H68">
        <v>12</v>
      </c>
    </row>
    <row r="69" spans="1:8" x14ac:dyDescent="0.3">
      <c r="A69" s="6">
        <v>64</v>
      </c>
      <c r="B69" s="9"/>
      <c r="C69" s="9">
        <v>12</v>
      </c>
      <c r="F69">
        <v>64</v>
      </c>
      <c r="H69">
        <v>12</v>
      </c>
    </row>
    <row r="70" spans="1:8" x14ac:dyDescent="0.3">
      <c r="A70" s="6">
        <v>65</v>
      </c>
      <c r="B70" s="9"/>
      <c r="C70" s="9">
        <v>12</v>
      </c>
      <c r="F70">
        <v>65</v>
      </c>
      <c r="H70">
        <v>12</v>
      </c>
    </row>
    <row r="71" spans="1:8" x14ac:dyDescent="0.3">
      <c r="A71" s="6">
        <v>66</v>
      </c>
      <c r="B71" s="9">
        <v>1</v>
      </c>
      <c r="C71" s="9">
        <v>8</v>
      </c>
      <c r="F71">
        <v>66</v>
      </c>
      <c r="G71">
        <v>1</v>
      </c>
      <c r="H71">
        <v>8</v>
      </c>
    </row>
    <row r="72" spans="1:8" x14ac:dyDescent="0.3">
      <c r="A72" s="6">
        <v>67</v>
      </c>
      <c r="B72" s="9">
        <v>1</v>
      </c>
      <c r="C72" s="9">
        <v>9</v>
      </c>
      <c r="F72">
        <v>67</v>
      </c>
      <c r="G72">
        <v>1</v>
      </c>
      <c r="H72">
        <v>9</v>
      </c>
    </row>
    <row r="73" spans="1:8" x14ac:dyDescent="0.3">
      <c r="A73" s="6">
        <v>68</v>
      </c>
      <c r="B73" s="9">
        <v>1</v>
      </c>
      <c r="C73" s="9">
        <v>7</v>
      </c>
      <c r="F73">
        <v>68</v>
      </c>
      <c r="G73">
        <v>1</v>
      </c>
      <c r="H73">
        <v>7</v>
      </c>
    </row>
    <row r="74" spans="1:8" x14ac:dyDescent="0.3">
      <c r="A74" s="6">
        <v>69</v>
      </c>
      <c r="B74" s="9"/>
      <c r="C74" s="9">
        <v>14</v>
      </c>
      <c r="F74">
        <v>69</v>
      </c>
      <c r="H74">
        <v>14</v>
      </c>
    </row>
    <row r="75" spans="1:8" x14ac:dyDescent="0.3">
      <c r="A75" s="6">
        <v>70</v>
      </c>
      <c r="B75" s="9">
        <v>2</v>
      </c>
      <c r="C75" s="9">
        <v>17</v>
      </c>
      <c r="F75">
        <v>70</v>
      </c>
      <c r="G75">
        <v>2</v>
      </c>
      <c r="H75">
        <v>17</v>
      </c>
    </row>
    <row r="76" spans="1:8" x14ac:dyDescent="0.3">
      <c r="A76" s="6">
        <v>71</v>
      </c>
      <c r="B76" s="9"/>
      <c r="C76" s="9">
        <v>16</v>
      </c>
      <c r="F76">
        <v>71</v>
      </c>
      <c r="H76">
        <v>16</v>
      </c>
    </row>
    <row r="77" spans="1:8" x14ac:dyDescent="0.3">
      <c r="A77" s="6">
        <v>72</v>
      </c>
      <c r="B77" s="9">
        <v>2</v>
      </c>
      <c r="C77" s="9">
        <v>13</v>
      </c>
      <c r="F77">
        <v>72</v>
      </c>
      <c r="G77">
        <v>2</v>
      </c>
      <c r="H77">
        <v>13</v>
      </c>
    </row>
    <row r="78" spans="1:8" x14ac:dyDescent="0.3">
      <c r="A78" s="6">
        <v>73</v>
      </c>
      <c r="B78" s="9">
        <v>1</v>
      </c>
      <c r="C78" s="9">
        <v>12</v>
      </c>
      <c r="F78">
        <v>73</v>
      </c>
      <c r="G78">
        <v>1</v>
      </c>
      <c r="H78">
        <v>12</v>
      </c>
    </row>
    <row r="79" spans="1:8" x14ac:dyDescent="0.3">
      <c r="A79" s="6">
        <v>74</v>
      </c>
      <c r="B79" s="9"/>
      <c r="C79" s="9">
        <v>13</v>
      </c>
      <c r="F79">
        <v>74</v>
      </c>
      <c r="H79">
        <v>13</v>
      </c>
    </row>
    <row r="80" spans="1:8" x14ac:dyDescent="0.3">
      <c r="A80" s="6">
        <v>75</v>
      </c>
      <c r="B80" s="9">
        <v>1</v>
      </c>
      <c r="C80" s="9">
        <v>12</v>
      </c>
      <c r="F80">
        <v>75</v>
      </c>
      <c r="G80">
        <v>1</v>
      </c>
      <c r="H80">
        <v>12</v>
      </c>
    </row>
    <row r="81" spans="1:8" x14ac:dyDescent="0.3">
      <c r="A81" s="6">
        <v>76</v>
      </c>
      <c r="B81" s="9">
        <v>3</v>
      </c>
      <c r="C81" s="9">
        <v>10</v>
      </c>
      <c r="F81">
        <v>76</v>
      </c>
      <c r="G81">
        <v>3</v>
      </c>
      <c r="H81">
        <v>10</v>
      </c>
    </row>
    <row r="82" spans="1:8" x14ac:dyDescent="0.3">
      <c r="A82" s="6">
        <v>77</v>
      </c>
      <c r="B82" s="9"/>
      <c r="C82" s="9">
        <v>8</v>
      </c>
      <c r="F82">
        <v>77</v>
      </c>
      <c r="H82">
        <v>8</v>
      </c>
    </row>
    <row r="83" spans="1:8" x14ac:dyDescent="0.3">
      <c r="A83" s="6">
        <v>78</v>
      </c>
      <c r="B83" s="9"/>
      <c r="C83" s="9">
        <v>13</v>
      </c>
      <c r="F83">
        <v>78</v>
      </c>
      <c r="H83">
        <v>13</v>
      </c>
    </row>
    <row r="84" spans="1:8" x14ac:dyDescent="0.3">
      <c r="A84" s="6">
        <v>79</v>
      </c>
      <c r="B84" s="9">
        <v>1</v>
      </c>
      <c r="C84" s="9">
        <v>11</v>
      </c>
      <c r="F84">
        <v>79</v>
      </c>
      <c r="G84">
        <v>1</v>
      </c>
      <c r="H84">
        <v>11</v>
      </c>
    </row>
    <row r="85" spans="1:8" x14ac:dyDescent="0.3">
      <c r="A85" s="6">
        <v>80</v>
      </c>
      <c r="B85" s="9"/>
      <c r="C85" s="9">
        <v>8</v>
      </c>
      <c r="F85">
        <v>80</v>
      </c>
      <c r="H85">
        <v>8</v>
      </c>
    </row>
    <row r="86" spans="1:8" x14ac:dyDescent="0.3">
      <c r="A86" s="6">
        <v>81</v>
      </c>
      <c r="B86" s="9">
        <v>2</v>
      </c>
      <c r="C86" s="9">
        <v>10</v>
      </c>
      <c r="F86">
        <v>81</v>
      </c>
      <c r="G86">
        <v>2</v>
      </c>
      <c r="H86">
        <v>10</v>
      </c>
    </row>
    <row r="87" spans="1:8" x14ac:dyDescent="0.3">
      <c r="A87" s="6">
        <v>82</v>
      </c>
      <c r="B87" s="9"/>
      <c r="C87" s="9">
        <v>9</v>
      </c>
      <c r="F87">
        <v>82</v>
      </c>
      <c r="H87">
        <v>9</v>
      </c>
    </row>
    <row r="88" spans="1:8" x14ac:dyDescent="0.3">
      <c r="A88" s="6">
        <v>83</v>
      </c>
      <c r="B88" s="9">
        <v>1</v>
      </c>
      <c r="C88" s="9">
        <v>8</v>
      </c>
      <c r="F88">
        <v>83</v>
      </c>
      <c r="G88">
        <v>1</v>
      </c>
      <c r="H88">
        <v>8</v>
      </c>
    </row>
    <row r="89" spans="1:8" x14ac:dyDescent="0.3">
      <c r="A89" s="6">
        <v>84</v>
      </c>
      <c r="B89" s="9">
        <v>3</v>
      </c>
      <c r="C89" s="9">
        <v>6</v>
      </c>
      <c r="F89">
        <v>84</v>
      </c>
      <c r="G89">
        <v>3</v>
      </c>
      <c r="H89">
        <v>6</v>
      </c>
    </row>
    <row r="90" spans="1:8" x14ac:dyDescent="0.3">
      <c r="A90" s="6">
        <v>85</v>
      </c>
      <c r="B90" s="9">
        <v>1</v>
      </c>
      <c r="C90" s="9">
        <v>4</v>
      </c>
      <c r="F90">
        <v>85</v>
      </c>
      <c r="G90">
        <v>1</v>
      </c>
      <c r="H90">
        <v>4</v>
      </c>
    </row>
    <row r="91" spans="1:8" x14ac:dyDescent="0.3">
      <c r="A91" s="6">
        <v>86</v>
      </c>
      <c r="B91" s="9">
        <v>1</v>
      </c>
      <c r="C91" s="9">
        <v>6</v>
      </c>
      <c r="F91">
        <v>86</v>
      </c>
      <c r="G91">
        <v>1</v>
      </c>
      <c r="H91">
        <v>6</v>
      </c>
    </row>
    <row r="92" spans="1:8" x14ac:dyDescent="0.3">
      <c r="A92" s="6">
        <v>87</v>
      </c>
      <c r="B92" s="9"/>
      <c r="C92" s="9">
        <v>9</v>
      </c>
      <c r="F92">
        <v>87</v>
      </c>
      <c r="H92">
        <v>9</v>
      </c>
    </row>
    <row r="93" spans="1:8" x14ac:dyDescent="0.3">
      <c r="A93" s="6">
        <v>88</v>
      </c>
      <c r="B93" s="9"/>
      <c r="C93" s="9">
        <v>6</v>
      </c>
      <c r="F93">
        <v>88</v>
      </c>
      <c r="H93">
        <v>6</v>
      </c>
    </row>
    <row r="94" spans="1:8" x14ac:dyDescent="0.3">
      <c r="A94" s="6">
        <v>89</v>
      </c>
      <c r="B94" s="9">
        <v>1</v>
      </c>
      <c r="C94" s="9">
        <v>11</v>
      </c>
      <c r="F94">
        <v>89</v>
      </c>
      <c r="G94">
        <v>1</v>
      </c>
      <c r="H94">
        <v>11</v>
      </c>
    </row>
    <row r="95" spans="1:8" x14ac:dyDescent="0.3">
      <c r="A95" s="6">
        <v>90</v>
      </c>
      <c r="B95" s="9">
        <v>1</v>
      </c>
      <c r="C95" s="9">
        <v>9</v>
      </c>
      <c r="F95">
        <v>90</v>
      </c>
      <c r="G95">
        <v>1</v>
      </c>
      <c r="H95">
        <v>9</v>
      </c>
    </row>
    <row r="96" spans="1:8" x14ac:dyDescent="0.3">
      <c r="A96" s="6">
        <v>91</v>
      </c>
      <c r="B96" s="9">
        <v>1</v>
      </c>
      <c r="C96" s="9">
        <v>5</v>
      </c>
      <c r="F96">
        <v>91</v>
      </c>
      <c r="G96">
        <v>1</v>
      </c>
      <c r="H96">
        <v>5</v>
      </c>
    </row>
    <row r="97" spans="1:8" x14ac:dyDescent="0.3">
      <c r="A97" s="6">
        <v>92</v>
      </c>
      <c r="B97" s="9">
        <v>2</v>
      </c>
      <c r="C97" s="9">
        <v>3</v>
      </c>
      <c r="F97">
        <v>92</v>
      </c>
      <c r="G97">
        <v>2</v>
      </c>
      <c r="H97">
        <v>3</v>
      </c>
    </row>
    <row r="98" spans="1:8" x14ac:dyDescent="0.3">
      <c r="A98" s="6">
        <v>93</v>
      </c>
      <c r="B98" s="9">
        <v>1</v>
      </c>
      <c r="C98" s="9">
        <v>6</v>
      </c>
      <c r="F98">
        <v>93</v>
      </c>
      <c r="G98">
        <v>1</v>
      </c>
      <c r="H98">
        <v>6</v>
      </c>
    </row>
    <row r="99" spans="1:8" x14ac:dyDescent="0.3">
      <c r="A99" s="6">
        <v>94</v>
      </c>
      <c r="B99" s="9">
        <v>3</v>
      </c>
      <c r="C99" s="9">
        <v>8</v>
      </c>
      <c r="F99">
        <v>94</v>
      </c>
      <c r="G99">
        <v>3</v>
      </c>
      <c r="H99">
        <v>8</v>
      </c>
    </row>
    <row r="100" spans="1:8" x14ac:dyDescent="0.3">
      <c r="A100" s="6">
        <v>95</v>
      </c>
      <c r="B100" s="9">
        <v>1</v>
      </c>
      <c r="C100" s="9">
        <v>7</v>
      </c>
      <c r="F100">
        <v>95</v>
      </c>
      <c r="G100">
        <v>1</v>
      </c>
      <c r="H100">
        <v>7</v>
      </c>
    </row>
    <row r="101" spans="1:8" x14ac:dyDescent="0.3">
      <c r="A101" s="6">
        <v>96</v>
      </c>
      <c r="B101" s="9">
        <v>4</v>
      </c>
      <c r="C101" s="9">
        <v>10</v>
      </c>
      <c r="F101">
        <v>96</v>
      </c>
      <c r="G101">
        <v>4</v>
      </c>
      <c r="H101">
        <v>10</v>
      </c>
    </row>
    <row r="102" spans="1:8" x14ac:dyDescent="0.3">
      <c r="A102" s="6">
        <v>97</v>
      </c>
      <c r="B102" s="9"/>
      <c r="C102" s="9">
        <v>7</v>
      </c>
      <c r="F102">
        <v>97</v>
      </c>
      <c r="H102">
        <v>7</v>
      </c>
    </row>
    <row r="103" spans="1:8" x14ac:dyDescent="0.3">
      <c r="A103" s="6">
        <v>98</v>
      </c>
      <c r="B103" s="9">
        <v>1</v>
      </c>
      <c r="C103" s="9">
        <v>6</v>
      </c>
      <c r="F103">
        <v>98</v>
      </c>
      <c r="G103">
        <v>1</v>
      </c>
      <c r="H103">
        <v>6</v>
      </c>
    </row>
    <row r="104" spans="1:8" x14ac:dyDescent="0.3">
      <c r="A104" s="6">
        <v>99</v>
      </c>
      <c r="B104" s="9">
        <v>2</v>
      </c>
      <c r="C104" s="9">
        <v>7</v>
      </c>
      <c r="F104">
        <v>99</v>
      </c>
      <c r="G104">
        <v>2</v>
      </c>
      <c r="H104">
        <v>7</v>
      </c>
    </row>
    <row r="105" spans="1:8" x14ac:dyDescent="0.3">
      <c r="A105" s="6">
        <v>100</v>
      </c>
      <c r="B105" s="9">
        <v>1</v>
      </c>
      <c r="C105" s="9">
        <v>8</v>
      </c>
      <c r="F105">
        <v>100</v>
      </c>
      <c r="G105">
        <v>1</v>
      </c>
      <c r="H105">
        <v>8</v>
      </c>
    </row>
    <row r="106" spans="1:8" x14ac:dyDescent="0.3">
      <c r="A106" s="6">
        <v>101</v>
      </c>
      <c r="B106" s="9"/>
      <c r="C106" s="9">
        <v>4</v>
      </c>
      <c r="F106">
        <v>101</v>
      </c>
      <c r="H106">
        <v>4</v>
      </c>
    </row>
    <row r="107" spans="1:8" x14ac:dyDescent="0.3">
      <c r="A107" s="6">
        <v>102</v>
      </c>
      <c r="B107" s="9"/>
      <c r="C107" s="9">
        <v>5</v>
      </c>
      <c r="F107">
        <v>102</v>
      </c>
      <c r="H107">
        <v>5</v>
      </c>
    </row>
    <row r="108" spans="1:8" x14ac:dyDescent="0.3">
      <c r="A108" s="6">
        <v>103</v>
      </c>
      <c r="B108" s="9">
        <v>1</v>
      </c>
      <c r="C108" s="9">
        <v>6</v>
      </c>
      <c r="F108">
        <v>103</v>
      </c>
      <c r="G108">
        <v>1</v>
      </c>
      <c r="H108">
        <v>6</v>
      </c>
    </row>
    <row r="109" spans="1:8" x14ac:dyDescent="0.3">
      <c r="A109" s="6">
        <v>104</v>
      </c>
      <c r="B109" s="9"/>
      <c r="C109" s="9">
        <v>14</v>
      </c>
      <c r="F109">
        <v>104</v>
      </c>
      <c r="H109">
        <v>14</v>
      </c>
    </row>
    <row r="110" spans="1:8" x14ac:dyDescent="0.3">
      <c r="A110" s="6">
        <v>105</v>
      </c>
      <c r="B110" s="9">
        <v>1</v>
      </c>
      <c r="C110" s="9">
        <v>5</v>
      </c>
      <c r="F110">
        <v>105</v>
      </c>
      <c r="G110">
        <v>1</v>
      </c>
      <c r="H110">
        <v>5</v>
      </c>
    </row>
    <row r="111" spans="1:8" x14ac:dyDescent="0.3">
      <c r="A111" s="6">
        <v>106</v>
      </c>
      <c r="B111" s="9"/>
      <c r="C111" s="9">
        <v>1</v>
      </c>
      <c r="F111">
        <v>106</v>
      </c>
      <c r="H111">
        <v>1</v>
      </c>
    </row>
    <row r="112" spans="1:8" x14ac:dyDescent="0.3">
      <c r="A112" s="6">
        <v>107</v>
      </c>
      <c r="B112" s="9"/>
      <c r="C112" s="9">
        <v>7</v>
      </c>
      <c r="F112">
        <v>107</v>
      </c>
      <c r="H112">
        <v>7</v>
      </c>
    </row>
    <row r="113" spans="1:8" x14ac:dyDescent="0.3">
      <c r="A113" s="6">
        <v>108</v>
      </c>
      <c r="B113" s="9">
        <v>1</v>
      </c>
      <c r="C113" s="9">
        <v>11</v>
      </c>
      <c r="F113">
        <v>108</v>
      </c>
      <c r="G113">
        <v>1</v>
      </c>
      <c r="H113">
        <v>11</v>
      </c>
    </row>
    <row r="114" spans="1:8" x14ac:dyDescent="0.3">
      <c r="A114" s="6">
        <v>109</v>
      </c>
      <c r="B114" s="9"/>
      <c r="C114" s="9">
        <v>3</v>
      </c>
      <c r="F114">
        <v>109</v>
      </c>
      <c r="H114">
        <v>3</v>
      </c>
    </row>
    <row r="115" spans="1:8" x14ac:dyDescent="0.3">
      <c r="A115" s="6">
        <v>110</v>
      </c>
      <c r="B115" s="9">
        <v>1</v>
      </c>
      <c r="C115" s="9">
        <v>4</v>
      </c>
      <c r="F115">
        <v>110</v>
      </c>
      <c r="G115">
        <v>1</v>
      </c>
      <c r="H115">
        <v>4</v>
      </c>
    </row>
    <row r="116" spans="1:8" x14ac:dyDescent="0.3">
      <c r="A116" s="6">
        <v>111</v>
      </c>
      <c r="B116" s="9"/>
      <c r="C116" s="9">
        <v>7</v>
      </c>
      <c r="F116">
        <v>111</v>
      </c>
      <c r="H116">
        <v>7</v>
      </c>
    </row>
    <row r="117" spans="1:8" x14ac:dyDescent="0.3">
      <c r="A117" s="6">
        <v>112</v>
      </c>
      <c r="B117" s="9"/>
      <c r="C117" s="9">
        <v>5</v>
      </c>
      <c r="F117">
        <v>112</v>
      </c>
      <c r="H117">
        <v>5</v>
      </c>
    </row>
    <row r="118" spans="1:8" x14ac:dyDescent="0.3">
      <c r="A118" s="6">
        <v>113</v>
      </c>
      <c r="B118" s="9">
        <v>1</v>
      </c>
      <c r="C118" s="9">
        <v>8</v>
      </c>
      <c r="F118">
        <v>113</v>
      </c>
      <c r="G118">
        <v>1</v>
      </c>
      <c r="H118">
        <v>8</v>
      </c>
    </row>
    <row r="119" spans="1:8" x14ac:dyDescent="0.3">
      <c r="A119" s="6">
        <v>114</v>
      </c>
      <c r="B119" s="9">
        <v>2</v>
      </c>
      <c r="C119" s="9">
        <v>3</v>
      </c>
      <c r="F119">
        <v>114</v>
      </c>
      <c r="G119">
        <v>2</v>
      </c>
      <c r="H119">
        <v>3</v>
      </c>
    </row>
    <row r="120" spans="1:8" x14ac:dyDescent="0.3">
      <c r="A120" s="6">
        <v>115</v>
      </c>
      <c r="B120" s="9"/>
      <c r="C120" s="9">
        <v>10</v>
      </c>
      <c r="F120">
        <v>115</v>
      </c>
      <c r="H120">
        <v>10</v>
      </c>
    </row>
    <row r="121" spans="1:8" x14ac:dyDescent="0.3">
      <c r="A121" s="6">
        <v>116</v>
      </c>
      <c r="B121" s="9"/>
      <c r="C121" s="9">
        <v>2</v>
      </c>
      <c r="F121">
        <v>116</v>
      </c>
      <c r="H121">
        <v>2</v>
      </c>
    </row>
    <row r="122" spans="1:8" x14ac:dyDescent="0.3">
      <c r="A122" s="6">
        <v>117</v>
      </c>
      <c r="B122" s="9">
        <v>1</v>
      </c>
      <c r="C122" s="9">
        <v>4</v>
      </c>
      <c r="F122">
        <v>117</v>
      </c>
      <c r="G122">
        <v>1</v>
      </c>
      <c r="H122">
        <v>4</v>
      </c>
    </row>
    <row r="123" spans="1:8" x14ac:dyDescent="0.3">
      <c r="A123" s="6">
        <v>118</v>
      </c>
      <c r="B123" s="9">
        <v>1</v>
      </c>
      <c r="C123" s="9">
        <v>3</v>
      </c>
      <c r="F123">
        <v>118</v>
      </c>
      <c r="G123">
        <v>1</v>
      </c>
      <c r="H123">
        <v>3</v>
      </c>
    </row>
    <row r="124" spans="1:8" x14ac:dyDescent="0.3">
      <c r="A124" s="6">
        <v>119</v>
      </c>
      <c r="B124" s="9"/>
      <c r="C124" s="9">
        <v>6</v>
      </c>
      <c r="F124">
        <v>119</v>
      </c>
      <c r="H124">
        <v>6</v>
      </c>
    </row>
    <row r="125" spans="1:8" x14ac:dyDescent="0.3">
      <c r="A125" s="6">
        <v>120</v>
      </c>
      <c r="B125" s="9"/>
      <c r="C125" s="9">
        <v>9</v>
      </c>
      <c r="F125">
        <v>120</v>
      </c>
      <c r="H125">
        <v>9</v>
      </c>
    </row>
    <row r="126" spans="1:8" x14ac:dyDescent="0.3">
      <c r="A126" s="6">
        <v>121</v>
      </c>
      <c r="B126" s="9">
        <v>1</v>
      </c>
      <c r="C126" s="9">
        <v>2</v>
      </c>
      <c r="F126">
        <v>121</v>
      </c>
      <c r="G126">
        <v>1</v>
      </c>
      <c r="H126">
        <v>2</v>
      </c>
    </row>
    <row r="127" spans="1:8" x14ac:dyDescent="0.3">
      <c r="A127" s="6">
        <v>122</v>
      </c>
      <c r="B127" s="9">
        <v>1</v>
      </c>
      <c r="C127" s="9">
        <v>3</v>
      </c>
      <c r="F127">
        <v>122</v>
      </c>
      <c r="G127">
        <v>1</v>
      </c>
      <c r="H127">
        <v>3</v>
      </c>
    </row>
    <row r="128" spans="1:8" x14ac:dyDescent="0.3">
      <c r="A128" s="6">
        <v>123</v>
      </c>
      <c r="B128" s="9">
        <v>2</v>
      </c>
      <c r="C128" s="9">
        <v>4</v>
      </c>
      <c r="F128">
        <v>123</v>
      </c>
      <c r="G128">
        <v>2</v>
      </c>
      <c r="H128">
        <v>4</v>
      </c>
    </row>
    <row r="129" spans="1:8" x14ac:dyDescent="0.3">
      <c r="A129" s="6">
        <v>124</v>
      </c>
      <c r="B129" s="9">
        <v>2</v>
      </c>
      <c r="C129" s="9">
        <v>1</v>
      </c>
      <c r="F129">
        <v>124</v>
      </c>
      <c r="G129">
        <v>2</v>
      </c>
      <c r="H129">
        <v>1</v>
      </c>
    </row>
    <row r="130" spans="1:8" x14ac:dyDescent="0.3">
      <c r="A130" s="6">
        <v>125</v>
      </c>
      <c r="B130" s="9">
        <v>1</v>
      </c>
      <c r="C130" s="9">
        <v>3</v>
      </c>
      <c r="F130">
        <v>125</v>
      </c>
      <c r="G130">
        <v>1</v>
      </c>
      <c r="H130">
        <v>3</v>
      </c>
    </row>
    <row r="131" spans="1:8" x14ac:dyDescent="0.3">
      <c r="A131" s="6">
        <v>126</v>
      </c>
      <c r="B131" s="9"/>
      <c r="C131" s="9">
        <v>3</v>
      </c>
      <c r="F131">
        <v>126</v>
      </c>
      <c r="H131">
        <v>3</v>
      </c>
    </row>
    <row r="132" spans="1:8" x14ac:dyDescent="0.3">
      <c r="A132" s="6">
        <v>127</v>
      </c>
      <c r="B132" s="9"/>
      <c r="C132" s="9">
        <v>1</v>
      </c>
      <c r="F132">
        <v>127</v>
      </c>
      <c r="H132">
        <v>1</v>
      </c>
    </row>
    <row r="133" spans="1:8" x14ac:dyDescent="0.3">
      <c r="A133" s="6">
        <v>128</v>
      </c>
      <c r="B133" s="9"/>
      <c r="C133" s="9">
        <v>7</v>
      </c>
      <c r="F133">
        <v>128</v>
      </c>
      <c r="H133">
        <v>7</v>
      </c>
    </row>
    <row r="134" spans="1:8" x14ac:dyDescent="0.3">
      <c r="A134" s="6">
        <v>129</v>
      </c>
      <c r="B134" s="9">
        <v>1</v>
      </c>
      <c r="C134" s="9">
        <v>1</v>
      </c>
      <c r="F134">
        <v>129</v>
      </c>
      <c r="G134">
        <v>1</v>
      </c>
      <c r="H134">
        <v>1</v>
      </c>
    </row>
    <row r="135" spans="1:8" x14ac:dyDescent="0.3">
      <c r="A135" s="6">
        <v>130</v>
      </c>
      <c r="B135" s="9"/>
      <c r="C135" s="9">
        <v>5</v>
      </c>
      <c r="F135">
        <v>130</v>
      </c>
      <c r="H135">
        <v>5</v>
      </c>
    </row>
    <row r="136" spans="1:8" x14ac:dyDescent="0.3">
      <c r="A136" s="6">
        <v>131</v>
      </c>
      <c r="B136" s="9"/>
      <c r="C136" s="9">
        <v>4</v>
      </c>
      <c r="F136">
        <v>131</v>
      </c>
      <c r="H136">
        <v>4</v>
      </c>
    </row>
    <row r="137" spans="1:8" x14ac:dyDescent="0.3">
      <c r="A137" s="6">
        <v>132</v>
      </c>
      <c r="B137" s="9"/>
      <c r="C137" s="9">
        <v>2</v>
      </c>
      <c r="F137">
        <v>132</v>
      </c>
      <c r="H137">
        <v>2</v>
      </c>
    </row>
    <row r="138" spans="1:8" x14ac:dyDescent="0.3">
      <c r="A138" s="6">
        <v>133</v>
      </c>
      <c r="B138" s="9"/>
      <c r="C138" s="9">
        <v>5</v>
      </c>
      <c r="F138">
        <v>133</v>
      </c>
      <c r="H138">
        <v>5</v>
      </c>
    </row>
    <row r="139" spans="1:8" x14ac:dyDescent="0.3">
      <c r="A139" s="6">
        <v>134</v>
      </c>
      <c r="B139" s="9"/>
      <c r="C139" s="9">
        <v>6</v>
      </c>
      <c r="F139">
        <v>134</v>
      </c>
      <c r="H139">
        <v>6</v>
      </c>
    </row>
    <row r="140" spans="1:8" x14ac:dyDescent="0.3">
      <c r="A140" s="6">
        <v>135</v>
      </c>
      <c r="B140" s="9">
        <v>1</v>
      </c>
      <c r="C140" s="9">
        <v>1</v>
      </c>
      <c r="F140">
        <v>135</v>
      </c>
      <c r="G140">
        <v>1</v>
      </c>
      <c r="H140">
        <v>1</v>
      </c>
    </row>
    <row r="141" spans="1:8" x14ac:dyDescent="0.3">
      <c r="A141" s="6">
        <v>136</v>
      </c>
      <c r="B141" s="9"/>
      <c r="C141" s="9">
        <v>3</v>
      </c>
      <c r="F141">
        <v>136</v>
      </c>
      <c r="H141">
        <v>3</v>
      </c>
    </row>
    <row r="142" spans="1:8" x14ac:dyDescent="0.3">
      <c r="A142" s="6">
        <v>137</v>
      </c>
      <c r="B142" s="9"/>
      <c r="C142" s="9">
        <v>2</v>
      </c>
      <c r="F142">
        <v>137</v>
      </c>
      <c r="H142">
        <v>2</v>
      </c>
    </row>
    <row r="143" spans="1:8" x14ac:dyDescent="0.3">
      <c r="A143" s="6">
        <v>138</v>
      </c>
      <c r="B143" s="9"/>
      <c r="C143" s="9">
        <v>1</v>
      </c>
      <c r="F143">
        <v>138</v>
      </c>
      <c r="H143">
        <v>1</v>
      </c>
    </row>
    <row r="144" spans="1:8" x14ac:dyDescent="0.3">
      <c r="A144" s="6">
        <v>139</v>
      </c>
      <c r="B144" s="9">
        <v>1</v>
      </c>
      <c r="C144" s="9">
        <v>3</v>
      </c>
      <c r="F144">
        <v>139</v>
      </c>
      <c r="G144">
        <v>1</v>
      </c>
      <c r="H144">
        <v>3</v>
      </c>
    </row>
    <row r="145" spans="1:8" x14ac:dyDescent="0.3">
      <c r="A145" s="6">
        <v>140</v>
      </c>
      <c r="B145" s="9">
        <v>3</v>
      </c>
      <c r="C145" s="9">
        <v>4</v>
      </c>
      <c r="F145">
        <v>140</v>
      </c>
      <c r="G145">
        <v>3</v>
      </c>
      <c r="H145">
        <v>4</v>
      </c>
    </row>
    <row r="146" spans="1:8" x14ac:dyDescent="0.3">
      <c r="A146" s="6">
        <v>141</v>
      </c>
      <c r="B146" s="9"/>
      <c r="C146" s="9">
        <v>6</v>
      </c>
      <c r="F146">
        <v>141</v>
      </c>
      <c r="H146">
        <v>6</v>
      </c>
    </row>
    <row r="147" spans="1:8" x14ac:dyDescent="0.3">
      <c r="A147" s="6">
        <v>142</v>
      </c>
      <c r="B147" s="9"/>
      <c r="C147" s="9">
        <v>2</v>
      </c>
      <c r="F147">
        <v>142</v>
      </c>
      <c r="H147">
        <v>2</v>
      </c>
    </row>
    <row r="148" spans="1:8" x14ac:dyDescent="0.3">
      <c r="A148" s="6">
        <v>143</v>
      </c>
      <c r="B148" s="9"/>
      <c r="C148" s="9">
        <v>2</v>
      </c>
      <c r="F148">
        <v>143</v>
      </c>
      <c r="H148">
        <v>2</v>
      </c>
    </row>
    <row r="149" spans="1:8" x14ac:dyDescent="0.3">
      <c r="A149" s="6">
        <v>144</v>
      </c>
      <c r="B149" s="9"/>
      <c r="C149" s="9">
        <v>2</v>
      </c>
      <c r="F149">
        <v>144</v>
      </c>
      <c r="H149">
        <v>2</v>
      </c>
    </row>
    <row r="150" spans="1:8" x14ac:dyDescent="0.3">
      <c r="A150" s="6">
        <v>145</v>
      </c>
      <c r="B150" s="9"/>
      <c r="C150" s="9">
        <v>6</v>
      </c>
      <c r="F150">
        <v>145</v>
      </c>
      <c r="H150">
        <v>6</v>
      </c>
    </row>
    <row r="151" spans="1:8" x14ac:dyDescent="0.3">
      <c r="A151" s="6">
        <v>146</v>
      </c>
      <c r="B151" s="9"/>
      <c r="C151" s="9">
        <v>3</v>
      </c>
      <c r="F151">
        <v>146</v>
      </c>
      <c r="H151">
        <v>3</v>
      </c>
    </row>
    <row r="152" spans="1:8" x14ac:dyDescent="0.3">
      <c r="A152" s="6">
        <v>147</v>
      </c>
      <c r="B152" s="9">
        <v>2</v>
      </c>
      <c r="C152" s="9">
        <v>6</v>
      </c>
      <c r="F152">
        <v>147</v>
      </c>
      <c r="G152">
        <v>2</v>
      </c>
      <c r="H152">
        <v>6</v>
      </c>
    </row>
    <row r="153" spans="1:8" x14ac:dyDescent="0.3">
      <c r="A153" s="6">
        <v>148</v>
      </c>
      <c r="B153" s="9">
        <v>1</v>
      </c>
      <c r="C153" s="9">
        <v>2</v>
      </c>
      <c r="F153">
        <v>148</v>
      </c>
      <c r="G153">
        <v>1</v>
      </c>
      <c r="H153">
        <v>2</v>
      </c>
    </row>
    <row r="154" spans="1:8" x14ac:dyDescent="0.3">
      <c r="A154" s="6">
        <v>149</v>
      </c>
      <c r="B154" s="9"/>
      <c r="C154" s="9">
        <v>4</v>
      </c>
      <c r="F154">
        <v>149</v>
      </c>
      <c r="H154">
        <v>4</v>
      </c>
    </row>
    <row r="155" spans="1:8" x14ac:dyDescent="0.3">
      <c r="A155" s="6">
        <v>150</v>
      </c>
      <c r="B155" s="9"/>
      <c r="C155" s="9">
        <v>5</v>
      </c>
      <c r="F155">
        <v>150</v>
      </c>
      <c r="H155">
        <v>5</v>
      </c>
    </row>
    <row r="156" spans="1:8" x14ac:dyDescent="0.3">
      <c r="A156" s="6">
        <v>151</v>
      </c>
      <c r="B156" s="9"/>
      <c r="C156" s="9">
        <v>3</v>
      </c>
      <c r="F156">
        <v>151</v>
      </c>
      <c r="H156">
        <v>3</v>
      </c>
    </row>
    <row r="157" spans="1:8" x14ac:dyDescent="0.3">
      <c r="A157" s="6">
        <v>152</v>
      </c>
      <c r="B157" s="9">
        <v>1</v>
      </c>
      <c r="C157" s="9">
        <v>1</v>
      </c>
      <c r="F157">
        <v>152</v>
      </c>
      <c r="G157">
        <v>1</v>
      </c>
      <c r="H157">
        <v>1</v>
      </c>
    </row>
    <row r="158" spans="1:8" x14ac:dyDescent="0.3">
      <c r="A158" s="6">
        <v>153</v>
      </c>
      <c r="B158" s="9"/>
      <c r="C158" s="9">
        <v>1</v>
      </c>
      <c r="F158">
        <v>153</v>
      </c>
      <c r="H158">
        <v>1</v>
      </c>
    </row>
    <row r="159" spans="1:8" x14ac:dyDescent="0.3">
      <c r="A159" s="6">
        <v>154</v>
      </c>
      <c r="B159" s="9"/>
      <c r="C159" s="9">
        <v>1</v>
      </c>
      <c r="F159">
        <v>154</v>
      </c>
      <c r="H159">
        <v>1</v>
      </c>
    </row>
    <row r="160" spans="1:8" x14ac:dyDescent="0.3">
      <c r="A160" s="6">
        <v>156</v>
      </c>
      <c r="B160" s="9"/>
      <c r="C160" s="9">
        <v>2</v>
      </c>
      <c r="F160">
        <v>156</v>
      </c>
      <c r="H160">
        <v>2</v>
      </c>
    </row>
    <row r="161" spans="1:8" x14ac:dyDescent="0.3">
      <c r="A161" s="6">
        <v>157</v>
      </c>
      <c r="B161" s="9"/>
      <c r="C161" s="9">
        <v>2</v>
      </c>
      <c r="F161">
        <v>157</v>
      </c>
      <c r="H161">
        <v>2</v>
      </c>
    </row>
    <row r="162" spans="1:8" x14ac:dyDescent="0.3">
      <c r="A162" s="6">
        <v>158</v>
      </c>
      <c r="B162" s="9"/>
      <c r="C162" s="9">
        <v>6</v>
      </c>
      <c r="F162">
        <v>158</v>
      </c>
      <c r="H162">
        <v>6</v>
      </c>
    </row>
    <row r="163" spans="1:8" x14ac:dyDescent="0.3">
      <c r="A163" s="6">
        <v>159</v>
      </c>
      <c r="B163" s="9"/>
      <c r="C163" s="9">
        <v>7</v>
      </c>
      <c r="F163">
        <v>159</v>
      </c>
      <c r="H163">
        <v>7</v>
      </c>
    </row>
    <row r="164" spans="1:8" x14ac:dyDescent="0.3">
      <c r="A164" s="6">
        <v>160</v>
      </c>
      <c r="B164" s="9"/>
      <c r="C164" s="9">
        <v>2</v>
      </c>
      <c r="F164">
        <v>160</v>
      </c>
      <c r="H164">
        <v>2</v>
      </c>
    </row>
    <row r="165" spans="1:8" x14ac:dyDescent="0.3">
      <c r="A165" s="6">
        <v>162</v>
      </c>
      <c r="B165" s="9"/>
      <c r="C165" s="9">
        <v>2</v>
      </c>
      <c r="F165">
        <v>162</v>
      </c>
      <c r="H165">
        <v>2</v>
      </c>
    </row>
    <row r="166" spans="1:8" x14ac:dyDescent="0.3">
      <c r="A166" s="6">
        <v>163</v>
      </c>
      <c r="B166" s="9"/>
      <c r="C166" s="9">
        <v>5</v>
      </c>
      <c r="F166">
        <v>163</v>
      </c>
      <c r="H166">
        <v>5</v>
      </c>
    </row>
    <row r="167" spans="1:8" x14ac:dyDescent="0.3">
      <c r="A167" s="6">
        <v>165</v>
      </c>
      <c r="B167" s="9"/>
      <c r="C167" s="9">
        <v>3</v>
      </c>
      <c r="F167">
        <v>165</v>
      </c>
      <c r="H167">
        <v>3</v>
      </c>
    </row>
    <row r="168" spans="1:8" x14ac:dyDescent="0.3">
      <c r="A168" s="6">
        <v>166</v>
      </c>
      <c r="B168" s="9"/>
      <c r="C168" s="9">
        <v>1</v>
      </c>
      <c r="F168">
        <v>166</v>
      </c>
      <c r="H168">
        <v>1</v>
      </c>
    </row>
    <row r="169" spans="1:8" x14ac:dyDescent="0.3">
      <c r="A169" s="6">
        <v>167</v>
      </c>
      <c r="B169" s="9">
        <v>1</v>
      </c>
      <c r="C169" s="9">
        <v>7</v>
      </c>
      <c r="F169">
        <v>167</v>
      </c>
      <c r="G169">
        <v>1</v>
      </c>
      <c r="H169">
        <v>7</v>
      </c>
    </row>
    <row r="170" spans="1:8" x14ac:dyDescent="0.3">
      <c r="A170" s="6">
        <v>168</v>
      </c>
      <c r="B170" s="9"/>
      <c r="C170" s="9">
        <v>4</v>
      </c>
      <c r="F170">
        <v>168</v>
      </c>
      <c r="H170">
        <v>4</v>
      </c>
    </row>
    <row r="171" spans="1:8" x14ac:dyDescent="0.3">
      <c r="A171" s="6">
        <v>169</v>
      </c>
      <c r="B171" s="9"/>
      <c r="C171" s="9">
        <v>5</v>
      </c>
      <c r="F171">
        <v>169</v>
      </c>
      <c r="H171">
        <v>5</v>
      </c>
    </row>
    <row r="172" spans="1:8" x14ac:dyDescent="0.3">
      <c r="A172" s="6">
        <v>170</v>
      </c>
      <c r="B172" s="9">
        <v>1</v>
      </c>
      <c r="C172" s="9">
        <v>3</v>
      </c>
      <c r="F172">
        <v>170</v>
      </c>
      <c r="G172">
        <v>1</v>
      </c>
      <c r="H172">
        <v>3</v>
      </c>
    </row>
    <row r="173" spans="1:8" x14ac:dyDescent="0.3">
      <c r="A173" s="6">
        <v>171</v>
      </c>
      <c r="B173" s="9">
        <v>2</v>
      </c>
      <c r="C173" s="9">
        <v>1</v>
      </c>
      <c r="F173">
        <v>171</v>
      </c>
      <c r="G173">
        <v>2</v>
      </c>
      <c r="H173">
        <v>1</v>
      </c>
    </row>
    <row r="174" spans="1:8" x14ac:dyDescent="0.3">
      <c r="A174" s="6">
        <v>172</v>
      </c>
      <c r="B174" s="9"/>
      <c r="C174" s="9">
        <v>1</v>
      </c>
      <c r="F174">
        <v>172</v>
      </c>
      <c r="H174">
        <v>1</v>
      </c>
    </row>
    <row r="175" spans="1:8" x14ac:dyDescent="0.3">
      <c r="A175" s="6">
        <v>173</v>
      </c>
      <c r="B175" s="9"/>
      <c r="C175" s="9">
        <v>2</v>
      </c>
      <c r="F175">
        <v>173</v>
      </c>
      <c r="H175">
        <v>2</v>
      </c>
    </row>
    <row r="176" spans="1:8" x14ac:dyDescent="0.3">
      <c r="A176" s="6">
        <v>174</v>
      </c>
      <c r="B176" s="9"/>
      <c r="C176" s="9">
        <v>3</v>
      </c>
      <c r="F176">
        <v>174</v>
      </c>
      <c r="H176">
        <v>3</v>
      </c>
    </row>
    <row r="177" spans="1:8" x14ac:dyDescent="0.3">
      <c r="A177" s="6">
        <v>175</v>
      </c>
      <c r="B177" s="9"/>
      <c r="C177" s="9">
        <v>2</v>
      </c>
      <c r="F177">
        <v>175</v>
      </c>
      <c r="H177">
        <v>2</v>
      </c>
    </row>
    <row r="178" spans="1:8" x14ac:dyDescent="0.3">
      <c r="A178" s="6">
        <v>176</v>
      </c>
      <c r="B178" s="9"/>
      <c r="C178" s="9">
        <v>4</v>
      </c>
      <c r="F178">
        <v>176</v>
      </c>
      <c r="H178">
        <v>4</v>
      </c>
    </row>
    <row r="179" spans="1:8" x14ac:dyDescent="0.3">
      <c r="A179" s="6">
        <v>177</v>
      </c>
      <c r="B179" s="9"/>
      <c r="C179" s="9">
        <v>1</v>
      </c>
      <c r="F179">
        <v>177</v>
      </c>
      <c r="H179">
        <v>1</v>
      </c>
    </row>
    <row r="180" spans="1:8" x14ac:dyDescent="0.3">
      <c r="A180" s="6">
        <v>178</v>
      </c>
      <c r="B180" s="9"/>
      <c r="C180" s="9">
        <v>1</v>
      </c>
      <c r="F180">
        <v>178</v>
      </c>
      <c r="H180">
        <v>1</v>
      </c>
    </row>
    <row r="181" spans="1:8" x14ac:dyDescent="0.3">
      <c r="A181" s="6">
        <v>179</v>
      </c>
      <c r="B181" s="9">
        <v>1</v>
      </c>
      <c r="C181" s="9">
        <v>4</v>
      </c>
      <c r="F181">
        <v>179</v>
      </c>
      <c r="G181">
        <v>1</v>
      </c>
      <c r="H181">
        <v>4</v>
      </c>
    </row>
    <row r="182" spans="1:8" x14ac:dyDescent="0.3">
      <c r="A182" s="6">
        <v>180</v>
      </c>
      <c r="B182" s="9"/>
      <c r="C182" s="9">
        <v>2</v>
      </c>
      <c r="F182">
        <v>180</v>
      </c>
      <c r="H182">
        <v>2</v>
      </c>
    </row>
    <row r="183" spans="1:8" x14ac:dyDescent="0.3">
      <c r="A183" s="6">
        <v>181</v>
      </c>
      <c r="B183" s="9"/>
      <c r="C183" s="9">
        <v>3</v>
      </c>
      <c r="F183">
        <v>181</v>
      </c>
      <c r="H183">
        <v>3</v>
      </c>
    </row>
    <row r="184" spans="1:8" x14ac:dyDescent="0.3">
      <c r="A184" s="6">
        <v>182</v>
      </c>
      <c r="B184" s="9"/>
      <c r="C184" s="9">
        <v>3</v>
      </c>
      <c r="F184">
        <v>182</v>
      </c>
      <c r="H184">
        <v>3</v>
      </c>
    </row>
    <row r="185" spans="1:8" x14ac:dyDescent="0.3">
      <c r="A185" s="6">
        <v>183</v>
      </c>
      <c r="B185" s="9"/>
      <c r="C185" s="9">
        <v>4</v>
      </c>
      <c r="F185">
        <v>183</v>
      </c>
      <c r="H185">
        <v>4</v>
      </c>
    </row>
    <row r="186" spans="1:8" x14ac:dyDescent="0.3">
      <c r="A186" s="6">
        <v>184</v>
      </c>
      <c r="B186" s="9"/>
      <c r="C186" s="9">
        <v>4</v>
      </c>
      <c r="F186">
        <v>184</v>
      </c>
      <c r="H186">
        <v>4</v>
      </c>
    </row>
    <row r="187" spans="1:8" x14ac:dyDescent="0.3">
      <c r="A187" s="6">
        <v>185</v>
      </c>
      <c r="B187" s="9">
        <v>1</v>
      </c>
      <c r="C187" s="9">
        <v>2</v>
      </c>
      <c r="F187">
        <v>185</v>
      </c>
      <c r="G187">
        <v>1</v>
      </c>
      <c r="H187">
        <v>2</v>
      </c>
    </row>
    <row r="188" spans="1:8" x14ac:dyDescent="0.3">
      <c r="A188" s="6">
        <v>186</v>
      </c>
      <c r="B188" s="9"/>
      <c r="C188" s="9">
        <v>3</v>
      </c>
      <c r="F188">
        <v>186</v>
      </c>
      <c r="H188">
        <v>3</v>
      </c>
    </row>
    <row r="189" spans="1:8" x14ac:dyDescent="0.3">
      <c r="A189" s="6">
        <v>187</v>
      </c>
      <c r="B189" s="9"/>
      <c r="C189" s="9">
        <v>1</v>
      </c>
      <c r="F189">
        <v>187</v>
      </c>
      <c r="H189">
        <v>1</v>
      </c>
    </row>
    <row r="190" spans="1:8" x14ac:dyDescent="0.3">
      <c r="A190" s="6">
        <v>188</v>
      </c>
      <c r="B190" s="9">
        <v>1</v>
      </c>
      <c r="C190" s="9">
        <v>3</v>
      </c>
      <c r="F190">
        <v>188</v>
      </c>
      <c r="G190">
        <v>1</v>
      </c>
      <c r="H190">
        <v>3</v>
      </c>
    </row>
    <row r="191" spans="1:8" x14ac:dyDescent="0.3">
      <c r="A191" s="6">
        <v>189</v>
      </c>
      <c r="B191" s="9"/>
      <c r="C191" s="9">
        <v>2</v>
      </c>
      <c r="F191">
        <v>189</v>
      </c>
      <c r="H191">
        <v>2</v>
      </c>
    </row>
    <row r="192" spans="1:8" x14ac:dyDescent="0.3">
      <c r="A192" s="6">
        <v>190</v>
      </c>
      <c r="B192" s="9"/>
      <c r="C192" s="9">
        <v>2</v>
      </c>
      <c r="F192">
        <v>190</v>
      </c>
      <c r="H192">
        <v>2</v>
      </c>
    </row>
    <row r="193" spans="1:8" x14ac:dyDescent="0.3">
      <c r="A193" s="6">
        <v>191</v>
      </c>
      <c r="B193" s="9"/>
      <c r="C193" s="9">
        <v>5</v>
      </c>
      <c r="F193">
        <v>191</v>
      </c>
      <c r="H193">
        <v>5</v>
      </c>
    </row>
    <row r="194" spans="1:8" x14ac:dyDescent="0.3">
      <c r="A194" s="6">
        <v>193</v>
      </c>
      <c r="B194" s="9"/>
      <c r="C194" s="9">
        <v>3</v>
      </c>
      <c r="F194">
        <v>193</v>
      </c>
      <c r="H194">
        <v>3</v>
      </c>
    </row>
    <row r="195" spans="1:8" x14ac:dyDescent="0.3">
      <c r="A195" s="6">
        <v>194</v>
      </c>
      <c r="B195" s="9"/>
      <c r="C195" s="9">
        <v>2</v>
      </c>
      <c r="F195">
        <v>194</v>
      </c>
      <c r="H195">
        <v>2</v>
      </c>
    </row>
    <row r="196" spans="1:8" x14ac:dyDescent="0.3">
      <c r="A196" s="6">
        <v>196</v>
      </c>
      <c r="B196" s="9">
        <v>2</v>
      </c>
      <c r="C196" s="9">
        <v>3</v>
      </c>
      <c r="F196">
        <v>196</v>
      </c>
      <c r="G196">
        <v>2</v>
      </c>
      <c r="H196">
        <v>3</v>
      </c>
    </row>
    <row r="197" spans="1:8" x14ac:dyDescent="0.3">
      <c r="A197" s="6">
        <v>197</v>
      </c>
      <c r="B197" s="9">
        <v>1</v>
      </c>
      <c r="C197" s="9">
        <v>2</v>
      </c>
      <c r="F197">
        <v>197</v>
      </c>
      <c r="G197">
        <v>1</v>
      </c>
      <c r="H197">
        <v>2</v>
      </c>
    </row>
    <row r="198" spans="1:8" x14ac:dyDescent="0.3">
      <c r="A198" s="6">
        <v>199</v>
      </c>
      <c r="B198" s="9"/>
      <c r="C198" s="9">
        <v>3</v>
      </c>
      <c r="F198">
        <v>199</v>
      </c>
      <c r="H198">
        <v>3</v>
      </c>
    </row>
    <row r="199" spans="1:8" x14ac:dyDescent="0.3">
      <c r="A199" s="6">
        <v>200</v>
      </c>
      <c r="B199" s="9"/>
      <c r="C199" s="9">
        <v>2</v>
      </c>
      <c r="F199">
        <v>200</v>
      </c>
      <c r="H199">
        <v>2</v>
      </c>
    </row>
    <row r="200" spans="1:8" x14ac:dyDescent="0.3">
      <c r="A200" s="6">
        <v>201</v>
      </c>
      <c r="B200" s="9">
        <v>1</v>
      </c>
      <c r="C200" s="9"/>
      <c r="F200">
        <v>201</v>
      </c>
      <c r="G200">
        <v>1</v>
      </c>
    </row>
    <row r="201" spans="1:8" x14ac:dyDescent="0.3">
      <c r="A201" s="6">
        <v>202</v>
      </c>
      <c r="B201" s="9">
        <v>1</v>
      </c>
      <c r="C201" s="9">
        <v>4</v>
      </c>
      <c r="F201">
        <v>202</v>
      </c>
      <c r="G201">
        <v>1</v>
      </c>
      <c r="H201">
        <v>4</v>
      </c>
    </row>
    <row r="202" spans="1:8" x14ac:dyDescent="0.3">
      <c r="A202" s="6">
        <v>203</v>
      </c>
      <c r="B202" s="9"/>
      <c r="C202" s="9">
        <v>1</v>
      </c>
      <c r="F202">
        <v>203</v>
      </c>
      <c r="H202">
        <v>1</v>
      </c>
    </row>
    <row r="203" spans="1:8" x14ac:dyDescent="0.3">
      <c r="A203" s="6">
        <v>204</v>
      </c>
      <c r="B203" s="9"/>
      <c r="C203" s="9">
        <v>2</v>
      </c>
      <c r="F203">
        <v>204</v>
      </c>
      <c r="H203">
        <v>2</v>
      </c>
    </row>
    <row r="204" spans="1:8" x14ac:dyDescent="0.3">
      <c r="A204" s="6">
        <v>205</v>
      </c>
      <c r="B204" s="9"/>
      <c r="C204" s="9">
        <v>4</v>
      </c>
      <c r="F204">
        <v>205</v>
      </c>
      <c r="H204">
        <v>4</v>
      </c>
    </row>
    <row r="205" spans="1:8" x14ac:dyDescent="0.3">
      <c r="A205" s="6">
        <v>206</v>
      </c>
      <c r="B205" s="9"/>
      <c r="C205" s="9">
        <v>5</v>
      </c>
      <c r="F205">
        <v>206</v>
      </c>
      <c r="H205">
        <v>5</v>
      </c>
    </row>
    <row r="206" spans="1:8" x14ac:dyDescent="0.3">
      <c r="A206" s="6">
        <v>207</v>
      </c>
      <c r="B206" s="9"/>
      <c r="C206" s="9">
        <v>2</v>
      </c>
      <c r="F206">
        <v>207</v>
      </c>
      <c r="H206">
        <v>2</v>
      </c>
    </row>
    <row r="207" spans="1:8" x14ac:dyDescent="0.3">
      <c r="A207" s="6">
        <v>208</v>
      </c>
      <c r="B207" s="9"/>
      <c r="C207" s="9">
        <v>1</v>
      </c>
      <c r="F207">
        <v>208</v>
      </c>
      <c r="H207">
        <v>1</v>
      </c>
    </row>
    <row r="208" spans="1:8" x14ac:dyDescent="0.3">
      <c r="A208" s="6">
        <v>209</v>
      </c>
      <c r="B208" s="9"/>
      <c r="C208" s="9">
        <v>1</v>
      </c>
      <c r="F208">
        <v>209</v>
      </c>
      <c r="H208">
        <v>1</v>
      </c>
    </row>
    <row r="209" spans="1:8" x14ac:dyDescent="0.3">
      <c r="A209" s="6">
        <v>210</v>
      </c>
      <c r="B209" s="9"/>
      <c r="C209" s="9">
        <v>1</v>
      </c>
      <c r="F209">
        <v>210</v>
      </c>
      <c r="H209">
        <v>1</v>
      </c>
    </row>
    <row r="210" spans="1:8" x14ac:dyDescent="0.3">
      <c r="A210" s="6">
        <v>211</v>
      </c>
      <c r="B210" s="9"/>
      <c r="C210" s="9">
        <v>3</v>
      </c>
      <c r="F210">
        <v>211</v>
      </c>
      <c r="H210">
        <v>3</v>
      </c>
    </row>
    <row r="211" spans="1:8" x14ac:dyDescent="0.3">
      <c r="A211" s="6">
        <v>213</v>
      </c>
      <c r="B211" s="9"/>
      <c r="C211" s="9">
        <v>2</v>
      </c>
      <c r="F211">
        <v>213</v>
      </c>
      <c r="H211">
        <v>2</v>
      </c>
    </row>
    <row r="212" spans="1:8" x14ac:dyDescent="0.3">
      <c r="A212" s="6">
        <v>215</v>
      </c>
      <c r="B212" s="9">
        <v>1</v>
      </c>
      <c r="C212" s="9">
        <v>1</v>
      </c>
      <c r="F212">
        <v>215</v>
      </c>
      <c r="G212">
        <v>1</v>
      </c>
      <c r="H212">
        <v>1</v>
      </c>
    </row>
    <row r="213" spans="1:8" x14ac:dyDescent="0.3">
      <c r="A213" s="6">
        <v>216</v>
      </c>
      <c r="B213" s="9"/>
      <c r="C213" s="9">
        <v>1</v>
      </c>
      <c r="F213">
        <v>216</v>
      </c>
      <c r="H213">
        <v>1</v>
      </c>
    </row>
    <row r="214" spans="1:8" x14ac:dyDescent="0.3">
      <c r="A214" s="6">
        <v>217</v>
      </c>
      <c r="B214" s="9"/>
      <c r="C214" s="9">
        <v>2</v>
      </c>
      <c r="F214">
        <v>217</v>
      </c>
      <c r="H214">
        <v>2</v>
      </c>
    </row>
    <row r="215" spans="1:8" x14ac:dyDescent="0.3">
      <c r="A215" s="6">
        <v>218</v>
      </c>
      <c r="B215" s="9"/>
      <c r="C215" s="9">
        <v>2</v>
      </c>
      <c r="F215">
        <v>218</v>
      </c>
      <c r="H215">
        <v>2</v>
      </c>
    </row>
    <row r="216" spans="1:8" x14ac:dyDescent="0.3">
      <c r="A216" s="6">
        <v>220</v>
      </c>
      <c r="B216" s="9"/>
      <c r="C216" s="9">
        <v>1</v>
      </c>
      <c r="F216">
        <v>220</v>
      </c>
      <c r="H216">
        <v>1</v>
      </c>
    </row>
    <row r="217" spans="1:8" x14ac:dyDescent="0.3">
      <c r="A217" s="6">
        <v>221</v>
      </c>
      <c r="B217" s="9"/>
      <c r="C217" s="9">
        <v>3</v>
      </c>
      <c r="F217">
        <v>221</v>
      </c>
      <c r="H217">
        <v>3</v>
      </c>
    </row>
    <row r="218" spans="1:8" x14ac:dyDescent="0.3">
      <c r="A218" s="6">
        <v>222</v>
      </c>
      <c r="B218" s="9"/>
      <c r="C218" s="9">
        <v>2</v>
      </c>
      <c r="F218">
        <v>222</v>
      </c>
      <c r="H218">
        <v>2</v>
      </c>
    </row>
    <row r="219" spans="1:8" x14ac:dyDescent="0.3">
      <c r="A219" s="6">
        <v>223</v>
      </c>
      <c r="B219" s="9"/>
      <c r="C219" s="9">
        <v>1</v>
      </c>
      <c r="F219">
        <v>223</v>
      </c>
      <c r="H219">
        <v>1</v>
      </c>
    </row>
    <row r="220" spans="1:8" x14ac:dyDescent="0.3">
      <c r="A220" s="6">
        <v>224</v>
      </c>
      <c r="B220" s="9"/>
      <c r="C220" s="9">
        <v>1</v>
      </c>
      <c r="F220">
        <v>224</v>
      </c>
      <c r="H220">
        <v>1</v>
      </c>
    </row>
    <row r="221" spans="1:8" x14ac:dyDescent="0.3">
      <c r="A221" s="6">
        <v>226</v>
      </c>
      <c r="B221" s="9"/>
      <c r="C221" s="9">
        <v>3</v>
      </c>
      <c r="F221">
        <v>226</v>
      </c>
      <c r="H221">
        <v>3</v>
      </c>
    </row>
    <row r="222" spans="1:8" x14ac:dyDescent="0.3">
      <c r="A222" s="6">
        <v>227</v>
      </c>
      <c r="B222" s="9"/>
      <c r="C222" s="9">
        <v>1</v>
      </c>
      <c r="F222">
        <v>227</v>
      </c>
      <c r="H222">
        <v>1</v>
      </c>
    </row>
    <row r="223" spans="1:8" x14ac:dyDescent="0.3">
      <c r="A223" s="6">
        <v>229</v>
      </c>
      <c r="B223" s="9">
        <v>1</v>
      </c>
      <c r="C223" s="9">
        <v>2</v>
      </c>
      <c r="F223">
        <v>229</v>
      </c>
      <c r="G223">
        <v>1</v>
      </c>
      <c r="H223">
        <v>2</v>
      </c>
    </row>
    <row r="224" spans="1:8" x14ac:dyDescent="0.3">
      <c r="A224" s="6">
        <v>232</v>
      </c>
      <c r="B224" s="9"/>
      <c r="C224" s="9">
        <v>1</v>
      </c>
      <c r="F224">
        <v>232</v>
      </c>
      <c r="H224">
        <v>1</v>
      </c>
    </row>
    <row r="225" spans="1:8" x14ac:dyDescent="0.3">
      <c r="A225" s="6">
        <v>234</v>
      </c>
      <c r="B225" s="9"/>
      <c r="C225" s="9">
        <v>2</v>
      </c>
      <c r="F225">
        <v>234</v>
      </c>
      <c r="H225">
        <v>2</v>
      </c>
    </row>
    <row r="226" spans="1:8" x14ac:dyDescent="0.3">
      <c r="A226" s="6">
        <v>235</v>
      </c>
      <c r="B226" s="9"/>
      <c r="C226" s="9">
        <v>2</v>
      </c>
      <c r="F226">
        <v>235</v>
      </c>
      <c r="H226">
        <v>2</v>
      </c>
    </row>
    <row r="227" spans="1:8" x14ac:dyDescent="0.3">
      <c r="A227" s="6">
        <v>236</v>
      </c>
      <c r="B227" s="9">
        <v>1</v>
      </c>
      <c r="C227" s="9">
        <v>3</v>
      </c>
      <c r="F227">
        <v>236</v>
      </c>
      <c r="G227">
        <v>1</v>
      </c>
      <c r="H227">
        <v>3</v>
      </c>
    </row>
    <row r="228" spans="1:8" x14ac:dyDescent="0.3">
      <c r="A228" s="6">
        <v>237</v>
      </c>
      <c r="B228" s="9"/>
      <c r="C228" s="9">
        <v>3</v>
      </c>
      <c r="F228">
        <v>237</v>
      </c>
      <c r="H228">
        <v>3</v>
      </c>
    </row>
    <row r="229" spans="1:8" x14ac:dyDescent="0.3">
      <c r="A229" s="6">
        <v>238</v>
      </c>
      <c r="B229" s="9"/>
      <c r="C229" s="9">
        <v>4</v>
      </c>
      <c r="F229">
        <v>238</v>
      </c>
      <c r="H229">
        <v>4</v>
      </c>
    </row>
    <row r="230" spans="1:8" x14ac:dyDescent="0.3">
      <c r="A230" s="6">
        <v>240</v>
      </c>
      <c r="B230" s="9"/>
      <c r="C230" s="9">
        <v>1</v>
      </c>
      <c r="F230">
        <v>240</v>
      </c>
      <c r="H230">
        <v>1</v>
      </c>
    </row>
    <row r="231" spans="1:8" x14ac:dyDescent="0.3">
      <c r="A231" s="6">
        <v>241</v>
      </c>
      <c r="B231" s="9"/>
      <c r="C231" s="9">
        <v>3</v>
      </c>
      <c r="F231">
        <v>241</v>
      </c>
      <c r="H231">
        <v>3</v>
      </c>
    </row>
    <row r="232" spans="1:8" x14ac:dyDescent="0.3">
      <c r="A232" s="6">
        <v>242</v>
      </c>
      <c r="B232" s="9"/>
      <c r="C232" s="9">
        <v>1</v>
      </c>
      <c r="F232">
        <v>242</v>
      </c>
      <c r="H232">
        <v>1</v>
      </c>
    </row>
    <row r="233" spans="1:8" x14ac:dyDescent="0.3">
      <c r="A233" s="6">
        <v>244</v>
      </c>
      <c r="B233" s="9"/>
      <c r="C233" s="9">
        <v>2</v>
      </c>
      <c r="F233">
        <v>244</v>
      </c>
      <c r="H233">
        <v>2</v>
      </c>
    </row>
    <row r="234" spans="1:8" x14ac:dyDescent="0.3">
      <c r="A234" s="6">
        <v>246</v>
      </c>
      <c r="B234" s="9"/>
      <c r="C234" s="9">
        <v>2</v>
      </c>
      <c r="F234">
        <v>246</v>
      </c>
      <c r="H234">
        <v>2</v>
      </c>
    </row>
    <row r="235" spans="1:8" x14ac:dyDescent="0.3">
      <c r="A235" s="6">
        <v>248</v>
      </c>
      <c r="B235" s="9"/>
      <c r="C235" s="9">
        <v>1</v>
      </c>
      <c r="F235">
        <v>248</v>
      </c>
      <c r="H235">
        <v>1</v>
      </c>
    </row>
    <row r="236" spans="1:8" x14ac:dyDescent="0.3">
      <c r="A236" s="6">
        <v>249</v>
      </c>
      <c r="B236" s="9"/>
      <c r="C236" s="9">
        <v>2</v>
      </c>
      <c r="F236">
        <v>249</v>
      </c>
      <c r="H236">
        <v>2</v>
      </c>
    </row>
    <row r="237" spans="1:8" x14ac:dyDescent="0.3">
      <c r="A237" s="6">
        <v>251</v>
      </c>
      <c r="B237" s="9"/>
      <c r="C237" s="9">
        <v>3</v>
      </c>
      <c r="F237">
        <v>251</v>
      </c>
      <c r="H237">
        <v>3</v>
      </c>
    </row>
    <row r="238" spans="1:8" x14ac:dyDescent="0.3">
      <c r="A238" s="6">
        <v>253</v>
      </c>
      <c r="B238" s="9"/>
      <c r="C238" s="9">
        <v>3</v>
      </c>
      <c r="F238">
        <v>253</v>
      </c>
      <c r="H238">
        <v>3</v>
      </c>
    </row>
    <row r="239" spans="1:8" x14ac:dyDescent="0.3">
      <c r="A239" s="6">
        <v>255</v>
      </c>
      <c r="B239" s="9"/>
      <c r="C239" s="9">
        <v>1</v>
      </c>
      <c r="F239">
        <v>255</v>
      </c>
      <c r="H239">
        <v>1</v>
      </c>
    </row>
    <row r="240" spans="1:8" x14ac:dyDescent="0.3">
      <c r="A240" s="6">
        <v>259</v>
      </c>
      <c r="B240" s="9"/>
      <c r="C240" s="9">
        <v>1</v>
      </c>
      <c r="F240">
        <v>259</v>
      </c>
      <c r="H240">
        <v>1</v>
      </c>
    </row>
    <row r="241" spans="1:8" x14ac:dyDescent="0.3">
      <c r="A241" s="6">
        <v>263</v>
      </c>
      <c r="B241" s="9"/>
      <c r="C241" s="9">
        <v>5</v>
      </c>
      <c r="F241">
        <v>263</v>
      </c>
      <c r="H241">
        <v>5</v>
      </c>
    </row>
    <row r="242" spans="1:8" x14ac:dyDescent="0.3">
      <c r="A242" s="6">
        <v>264</v>
      </c>
      <c r="B242" s="9"/>
      <c r="C242" s="9">
        <v>1</v>
      </c>
      <c r="F242">
        <v>264</v>
      </c>
      <c r="H242">
        <v>1</v>
      </c>
    </row>
    <row r="243" spans="1:8" x14ac:dyDescent="0.3">
      <c r="A243" s="6">
        <v>265</v>
      </c>
      <c r="B243" s="9"/>
      <c r="C243" s="9">
        <v>2</v>
      </c>
      <c r="F243">
        <v>265</v>
      </c>
      <c r="H243">
        <v>2</v>
      </c>
    </row>
    <row r="244" spans="1:8" x14ac:dyDescent="0.3">
      <c r="A244" s="6">
        <v>266</v>
      </c>
      <c r="B244" s="9"/>
      <c r="C244" s="9">
        <v>2</v>
      </c>
      <c r="F244">
        <v>266</v>
      </c>
      <c r="H244">
        <v>2</v>
      </c>
    </row>
    <row r="245" spans="1:8" x14ac:dyDescent="0.3">
      <c r="A245" s="6">
        <v>267</v>
      </c>
      <c r="B245" s="9"/>
      <c r="C245" s="9">
        <v>1</v>
      </c>
      <c r="F245">
        <v>267</v>
      </c>
      <c r="H245">
        <v>1</v>
      </c>
    </row>
    <row r="246" spans="1:8" x14ac:dyDescent="0.3">
      <c r="A246" s="6">
        <v>269</v>
      </c>
      <c r="B246" s="9"/>
      <c r="C246" s="9">
        <v>3</v>
      </c>
      <c r="F246">
        <v>269</v>
      </c>
      <c r="H246">
        <v>3</v>
      </c>
    </row>
    <row r="247" spans="1:8" x14ac:dyDescent="0.3">
      <c r="A247" s="6">
        <v>270</v>
      </c>
      <c r="B247" s="9"/>
      <c r="C247" s="9">
        <v>1</v>
      </c>
      <c r="F247">
        <v>270</v>
      </c>
      <c r="H247">
        <v>1</v>
      </c>
    </row>
    <row r="248" spans="1:8" x14ac:dyDescent="0.3">
      <c r="A248" s="6">
        <v>271</v>
      </c>
      <c r="B248" s="9"/>
      <c r="C248" s="9">
        <v>4</v>
      </c>
      <c r="F248">
        <v>271</v>
      </c>
      <c r="H248">
        <v>4</v>
      </c>
    </row>
    <row r="249" spans="1:8" x14ac:dyDescent="0.3">
      <c r="A249" s="6">
        <v>273</v>
      </c>
      <c r="B249" s="9"/>
      <c r="C249" s="9">
        <v>1</v>
      </c>
      <c r="F249">
        <v>273</v>
      </c>
      <c r="H249">
        <v>1</v>
      </c>
    </row>
    <row r="250" spans="1:8" x14ac:dyDescent="0.3">
      <c r="A250" s="6">
        <v>274</v>
      </c>
      <c r="B250" s="9"/>
      <c r="C250" s="9">
        <v>3</v>
      </c>
      <c r="F250">
        <v>274</v>
      </c>
      <c r="H250">
        <v>3</v>
      </c>
    </row>
    <row r="251" spans="1:8" x14ac:dyDescent="0.3">
      <c r="A251" s="6">
        <v>275</v>
      </c>
      <c r="B251" s="9"/>
      <c r="C251" s="9">
        <v>1</v>
      </c>
      <c r="F251">
        <v>275</v>
      </c>
      <c r="H251">
        <v>1</v>
      </c>
    </row>
    <row r="252" spans="1:8" x14ac:dyDescent="0.3">
      <c r="A252" s="6">
        <v>276</v>
      </c>
      <c r="B252" s="9"/>
      <c r="C252" s="9">
        <v>1</v>
      </c>
      <c r="F252">
        <v>276</v>
      </c>
      <c r="H252">
        <v>1</v>
      </c>
    </row>
    <row r="253" spans="1:8" x14ac:dyDescent="0.3">
      <c r="A253" s="6">
        <v>277</v>
      </c>
      <c r="B253" s="9"/>
      <c r="C253" s="9">
        <v>1</v>
      </c>
      <c r="F253">
        <v>277</v>
      </c>
      <c r="H253">
        <v>1</v>
      </c>
    </row>
    <row r="254" spans="1:8" x14ac:dyDescent="0.3">
      <c r="A254" s="6">
        <v>278</v>
      </c>
      <c r="B254" s="9"/>
      <c r="C254" s="9">
        <v>1</v>
      </c>
      <c r="F254">
        <v>278</v>
      </c>
      <c r="H254">
        <v>1</v>
      </c>
    </row>
    <row r="255" spans="1:8" x14ac:dyDescent="0.3">
      <c r="A255" s="6">
        <v>279</v>
      </c>
      <c r="B255" s="9"/>
      <c r="C255" s="9">
        <v>1</v>
      </c>
      <c r="F255">
        <v>279</v>
      </c>
      <c r="H255">
        <v>1</v>
      </c>
    </row>
    <row r="256" spans="1:8" x14ac:dyDescent="0.3">
      <c r="A256" s="6">
        <v>280</v>
      </c>
      <c r="B256" s="9"/>
      <c r="C256" s="9">
        <v>1</v>
      </c>
      <c r="F256">
        <v>280</v>
      </c>
      <c r="H256">
        <v>1</v>
      </c>
    </row>
    <row r="257" spans="1:8" x14ac:dyDescent="0.3">
      <c r="A257" s="6">
        <v>282</v>
      </c>
      <c r="B257" s="9"/>
      <c r="C257" s="9">
        <v>1</v>
      </c>
      <c r="F257">
        <v>282</v>
      </c>
      <c r="H257">
        <v>1</v>
      </c>
    </row>
    <row r="258" spans="1:8" x14ac:dyDescent="0.3">
      <c r="A258" s="6">
        <v>283</v>
      </c>
      <c r="B258" s="9"/>
      <c r="C258" s="9">
        <v>1</v>
      </c>
      <c r="F258">
        <v>283</v>
      </c>
      <c r="H258">
        <v>1</v>
      </c>
    </row>
    <row r="259" spans="1:8" x14ac:dyDescent="0.3">
      <c r="A259" s="6">
        <v>284</v>
      </c>
      <c r="B259" s="9"/>
      <c r="C259" s="9">
        <v>3</v>
      </c>
      <c r="F259">
        <v>284</v>
      </c>
      <c r="H259">
        <v>3</v>
      </c>
    </row>
    <row r="260" spans="1:8" x14ac:dyDescent="0.3">
      <c r="A260" s="6">
        <v>285</v>
      </c>
      <c r="B260" s="9">
        <v>1</v>
      </c>
      <c r="C260" s="9">
        <v>1</v>
      </c>
      <c r="F260">
        <v>285</v>
      </c>
      <c r="G260">
        <v>1</v>
      </c>
      <c r="H260">
        <v>1</v>
      </c>
    </row>
    <row r="261" spans="1:8" x14ac:dyDescent="0.3">
      <c r="A261" s="6">
        <v>286</v>
      </c>
      <c r="B261" s="9"/>
      <c r="C261" s="9">
        <v>3</v>
      </c>
      <c r="F261">
        <v>286</v>
      </c>
      <c r="H261">
        <v>3</v>
      </c>
    </row>
    <row r="262" spans="1:8" x14ac:dyDescent="0.3">
      <c r="A262" s="6">
        <v>287</v>
      </c>
      <c r="B262" s="9"/>
      <c r="C262" s="9">
        <v>1</v>
      </c>
      <c r="F262">
        <v>287</v>
      </c>
      <c r="H262">
        <v>1</v>
      </c>
    </row>
    <row r="263" spans="1:8" x14ac:dyDescent="0.3">
      <c r="A263" s="6">
        <v>288</v>
      </c>
      <c r="B263" s="9"/>
      <c r="C263" s="9">
        <v>2</v>
      </c>
      <c r="F263">
        <v>288</v>
      </c>
      <c r="H263">
        <v>2</v>
      </c>
    </row>
    <row r="264" spans="1:8" x14ac:dyDescent="0.3">
      <c r="A264" s="6">
        <v>290</v>
      </c>
      <c r="B264" s="9"/>
      <c r="C264" s="9">
        <v>3</v>
      </c>
      <c r="F264">
        <v>290</v>
      </c>
      <c r="H264">
        <v>3</v>
      </c>
    </row>
    <row r="265" spans="1:8" x14ac:dyDescent="0.3">
      <c r="A265" s="6">
        <v>293</v>
      </c>
      <c r="B265" s="9"/>
      <c r="C265" s="9">
        <v>1</v>
      </c>
      <c r="F265">
        <v>293</v>
      </c>
      <c r="H265">
        <v>1</v>
      </c>
    </row>
    <row r="266" spans="1:8" x14ac:dyDescent="0.3">
      <c r="A266" s="6">
        <v>294</v>
      </c>
      <c r="B266" s="9"/>
      <c r="C266" s="9">
        <v>2</v>
      </c>
      <c r="F266">
        <v>294</v>
      </c>
      <c r="H266">
        <v>2</v>
      </c>
    </row>
    <row r="267" spans="1:8" x14ac:dyDescent="0.3">
      <c r="A267" s="6">
        <v>296</v>
      </c>
      <c r="B267" s="9">
        <v>1</v>
      </c>
      <c r="C267" s="9">
        <v>1</v>
      </c>
      <c r="F267">
        <v>296</v>
      </c>
      <c r="G267">
        <v>1</v>
      </c>
      <c r="H267">
        <v>1</v>
      </c>
    </row>
    <row r="268" spans="1:8" x14ac:dyDescent="0.3">
      <c r="A268" s="6">
        <v>298</v>
      </c>
      <c r="B268" s="9"/>
      <c r="C268" s="9">
        <v>1</v>
      </c>
      <c r="F268">
        <v>298</v>
      </c>
      <c r="H268">
        <v>1</v>
      </c>
    </row>
    <row r="269" spans="1:8" x14ac:dyDescent="0.3">
      <c r="A269" s="6">
        <v>299</v>
      </c>
      <c r="B269" s="9"/>
      <c r="C269" s="9">
        <v>1</v>
      </c>
      <c r="F269">
        <v>299</v>
      </c>
      <c r="H269">
        <v>1</v>
      </c>
    </row>
    <row r="270" spans="1:8" x14ac:dyDescent="0.3">
      <c r="A270" s="6">
        <v>301</v>
      </c>
      <c r="B270" s="9"/>
      <c r="C270" s="9">
        <v>1</v>
      </c>
      <c r="F270">
        <v>301</v>
      </c>
      <c r="H270">
        <v>1</v>
      </c>
    </row>
    <row r="271" spans="1:8" x14ac:dyDescent="0.3">
      <c r="A271" s="6">
        <v>302</v>
      </c>
      <c r="B271" s="9"/>
      <c r="C271" s="9">
        <v>2</v>
      </c>
      <c r="F271">
        <v>302</v>
      </c>
      <c r="H271">
        <v>2</v>
      </c>
    </row>
    <row r="272" spans="1:8" x14ac:dyDescent="0.3">
      <c r="A272" s="6">
        <v>303</v>
      </c>
      <c r="B272" s="9"/>
      <c r="C272" s="9">
        <v>2</v>
      </c>
      <c r="F272">
        <v>303</v>
      </c>
      <c r="H272">
        <v>2</v>
      </c>
    </row>
    <row r="273" spans="1:8" x14ac:dyDescent="0.3">
      <c r="A273" s="6">
        <v>304</v>
      </c>
      <c r="B273" s="9"/>
      <c r="C273" s="9">
        <v>1</v>
      </c>
      <c r="F273">
        <v>304</v>
      </c>
      <c r="H273">
        <v>1</v>
      </c>
    </row>
    <row r="274" spans="1:8" x14ac:dyDescent="0.3">
      <c r="A274" s="6">
        <v>305</v>
      </c>
      <c r="B274" s="9"/>
      <c r="C274" s="9">
        <v>2</v>
      </c>
      <c r="F274">
        <v>305</v>
      </c>
      <c r="H274">
        <v>2</v>
      </c>
    </row>
    <row r="275" spans="1:8" x14ac:dyDescent="0.3">
      <c r="A275" s="6">
        <v>306</v>
      </c>
      <c r="B275" s="9"/>
      <c r="C275" s="9">
        <v>1</v>
      </c>
      <c r="F275">
        <v>306</v>
      </c>
      <c r="H275">
        <v>1</v>
      </c>
    </row>
    <row r="276" spans="1:8" x14ac:dyDescent="0.3">
      <c r="A276" s="6">
        <v>307</v>
      </c>
      <c r="B276" s="9"/>
      <c r="C276" s="9">
        <v>1</v>
      </c>
      <c r="F276">
        <v>307</v>
      </c>
      <c r="H276">
        <v>1</v>
      </c>
    </row>
    <row r="277" spans="1:8" x14ac:dyDescent="0.3">
      <c r="A277" s="6">
        <v>308</v>
      </c>
      <c r="B277" s="9"/>
      <c r="C277" s="9">
        <v>1</v>
      </c>
      <c r="F277">
        <v>308</v>
      </c>
      <c r="H277">
        <v>1</v>
      </c>
    </row>
    <row r="278" spans="1:8" x14ac:dyDescent="0.3">
      <c r="A278" s="6">
        <v>310</v>
      </c>
      <c r="B278" s="9">
        <v>1</v>
      </c>
      <c r="C278" s="9"/>
      <c r="F278">
        <v>310</v>
      </c>
      <c r="G278">
        <v>1</v>
      </c>
    </row>
    <row r="279" spans="1:8" x14ac:dyDescent="0.3">
      <c r="A279" s="6">
        <v>311</v>
      </c>
      <c r="B279" s="9">
        <v>1</v>
      </c>
      <c r="C279" s="9">
        <v>1</v>
      </c>
      <c r="F279">
        <v>311</v>
      </c>
      <c r="G279">
        <v>1</v>
      </c>
      <c r="H279">
        <v>1</v>
      </c>
    </row>
    <row r="280" spans="1:8" x14ac:dyDescent="0.3">
      <c r="A280" s="6">
        <v>312</v>
      </c>
      <c r="B280" s="9">
        <v>1</v>
      </c>
      <c r="C280" s="9"/>
      <c r="F280">
        <v>312</v>
      </c>
      <c r="G280">
        <v>1</v>
      </c>
    </row>
    <row r="281" spans="1:8" x14ac:dyDescent="0.3">
      <c r="A281" s="6">
        <v>314</v>
      </c>
      <c r="B281" s="9"/>
      <c r="C281" s="9">
        <v>2</v>
      </c>
      <c r="F281">
        <v>314</v>
      </c>
      <c r="H281">
        <v>2</v>
      </c>
    </row>
    <row r="282" spans="1:8" x14ac:dyDescent="0.3">
      <c r="A282" s="6">
        <v>315</v>
      </c>
      <c r="B282" s="9"/>
      <c r="C282" s="9">
        <v>1</v>
      </c>
      <c r="F282">
        <v>315</v>
      </c>
      <c r="H282">
        <v>1</v>
      </c>
    </row>
    <row r="283" spans="1:8" x14ac:dyDescent="0.3">
      <c r="A283" s="6">
        <v>316</v>
      </c>
      <c r="B283" s="9"/>
      <c r="C283" s="9">
        <v>1</v>
      </c>
      <c r="F283">
        <v>316</v>
      </c>
      <c r="H283">
        <v>1</v>
      </c>
    </row>
    <row r="284" spans="1:8" x14ac:dyDescent="0.3">
      <c r="A284" s="6">
        <v>320</v>
      </c>
      <c r="B284" s="9"/>
      <c r="C284" s="9">
        <v>1</v>
      </c>
      <c r="F284">
        <v>320</v>
      </c>
      <c r="H284">
        <v>1</v>
      </c>
    </row>
    <row r="285" spans="1:8" x14ac:dyDescent="0.3">
      <c r="A285" s="6">
        <v>321</v>
      </c>
      <c r="B285" s="9"/>
      <c r="C285" s="9">
        <v>3</v>
      </c>
      <c r="F285">
        <v>321</v>
      </c>
      <c r="H285">
        <v>3</v>
      </c>
    </row>
    <row r="286" spans="1:8" x14ac:dyDescent="0.3">
      <c r="A286" s="6">
        <v>322</v>
      </c>
      <c r="B286" s="9"/>
      <c r="C286" s="9">
        <v>1</v>
      </c>
      <c r="F286">
        <v>322</v>
      </c>
      <c r="H286">
        <v>1</v>
      </c>
    </row>
    <row r="287" spans="1:8" x14ac:dyDescent="0.3">
      <c r="A287" s="6">
        <v>325</v>
      </c>
      <c r="B287" s="9"/>
      <c r="C287" s="9">
        <v>3</v>
      </c>
      <c r="F287">
        <v>325</v>
      </c>
      <c r="H287">
        <v>3</v>
      </c>
    </row>
    <row r="288" spans="1:8" x14ac:dyDescent="0.3">
      <c r="A288" s="6">
        <v>328</v>
      </c>
      <c r="B288" s="9"/>
      <c r="C288" s="9">
        <v>1</v>
      </c>
      <c r="F288">
        <v>328</v>
      </c>
      <c r="H288">
        <v>1</v>
      </c>
    </row>
    <row r="289" spans="1:8" x14ac:dyDescent="0.3">
      <c r="A289" s="6">
        <v>329</v>
      </c>
      <c r="B289" s="9"/>
      <c r="C289" s="9">
        <v>2</v>
      </c>
      <c r="F289">
        <v>329</v>
      </c>
      <c r="H289">
        <v>2</v>
      </c>
    </row>
    <row r="290" spans="1:8" x14ac:dyDescent="0.3">
      <c r="A290" s="6">
        <v>332</v>
      </c>
      <c r="B290" s="9"/>
      <c r="C290" s="9">
        <v>1</v>
      </c>
      <c r="F290">
        <v>332</v>
      </c>
      <c r="H290">
        <v>1</v>
      </c>
    </row>
    <row r="291" spans="1:8" x14ac:dyDescent="0.3">
      <c r="A291" s="6">
        <v>335</v>
      </c>
      <c r="B291" s="9"/>
      <c r="C291" s="9">
        <v>1</v>
      </c>
      <c r="F291">
        <v>335</v>
      </c>
      <c r="H291">
        <v>1</v>
      </c>
    </row>
    <row r="292" spans="1:8" x14ac:dyDescent="0.3">
      <c r="A292" s="6">
        <v>336</v>
      </c>
      <c r="B292" s="9">
        <v>1</v>
      </c>
      <c r="C292" s="9">
        <v>2</v>
      </c>
      <c r="F292">
        <v>336</v>
      </c>
      <c r="G292">
        <v>1</v>
      </c>
      <c r="H292">
        <v>2</v>
      </c>
    </row>
    <row r="293" spans="1:8" x14ac:dyDescent="0.3">
      <c r="A293" s="6">
        <v>337</v>
      </c>
      <c r="B293" s="9"/>
      <c r="C293" s="9">
        <v>2</v>
      </c>
      <c r="F293">
        <v>337</v>
      </c>
      <c r="H293">
        <v>2</v>
      </c>
    </row>
    <row r="294" spans="1:8" x14ac:dyDescent="0.3">
      <c r="A294" s="6">
        <v>338</v>
      </c>
      <c r="B294" s="9">
        <v>1</v>
      </c>
      <c r="C294" s="9"/>
      <c r="F294">
        <v>338</v>
      </c>
      <c r="G294">
        <v>1</v>
      </c>
    </row>
    <row r="295" spans="1:8" x14ac:dyDescent="0.3">
      <c r="A295" s="6">
        <v>339</v>
      </c>
      <c r="B295" s="9"/>
      <c r="C295" s="9">
        <v>1</v>
      </c>
      <c r="F295">
        <v>339</v>
      </c>
      <c r="H295">
        <v>1</v>
      </c>
    </row>
    <row r="296" spans="1:8" x14ac:dyDescent="0.3">
      <c r="A296" s="6">
        <v>340</v>
      </c>
      <c r="B296" s="9"/>
      <c r="C296" s="9">
        <v>3</v>
      </c>
      <c r="F296">
        <v>340</v>
      </c>
      <c r="H296">
        <v>3</v>
      </c>
    </row>
    <row r="297" spans="1:8" x14ac:dyDescent="0.3">
      <c r="A297" s="6">
        <v>342</v>
      </c>
      <c r="B297" s="9"/>
      <c r="C297" s="9">
        <v>1</v>
      </c>
      <c r="F297">
        <v>342</v>
      </c>
      <c r="H297">
        <v>1</v>
      </c>
    </row>
    <row r="298" spans="1:8" x14ac:dyDescent="0.3">
      <c r="A298" s="6">
        <v>343</v>
      </c>
      <c r="B298" s="9"/>
      <c r="C298" s="9">
        <v>1</v>
      </c>
      <c r="F298">
        <v>343</v>
      </c>
      <c r="H298">
        <v>1</v>
      </c>
    </row>
    <row r="299" spans="1:8" x14ac:dyDescent="0.3">
      <c r="A299" s="6">
        <v>345</v>
      </c>
      <c r="B299" s="9"/>
      <c r="C299" s="9">
        <v>1</v>
      </c>
      <c r="F299">
        <v>345</v>
      </c>
      <c r="H299">
        <v>1</v>
      </c>
    </row>
    <row r="300" spans="1:8" x14ac:dyDescent="0.3">
      <c r="A300" s="6">
        <v>348</v>
      </c>
      <c r="B300" s="9"/>
      <c r="C300" s="9">
        <v>1</v>
      </c>
      <c r="F300">
        <v>348</v>
      </c>
      <c r="H300">
        <v>1</v>
      </c>
    </row>
    <row r="301" spans="1:8" x14ac:dyDescent="0.3">
      <c r="A301" s="6">
        <v>350</v>
      </c>
      <c r="B301" s="9"/>
      <c r="C301" s="9">
        <v>1</v>
      </c>
      <c r="F301">
        <v>350</v>
      </c>
      <c r="H301">
        <v>1</v>
      </c>
    </row>
    <row r="302" spans="1:8" x14ac:dyDescent="0.3">
      <c r="A302" s="6">
        <v>351</v>
      </c>
      <c r="B302" s="9"/>
      <c r="C302" s="9">
        <v>1</v>
      </c>
      <c r="F302">
        <v>351</v>
      </c>
      <c r="H302">
        <v>1</v>
      </c>
    </row>
    <row r="303" spans="1:8" x14ac:dyDescent="0.3">
      <c r="A303" s="6">
        <v>352</v>
      </c>
      <c r="B303" s="9"/>
      <c r="C303" s="9">
        <v>1</v>
      </c>
      <c r="F303">
        <v>352</v>
      </c>
      <c r="H303">
        <v>1</v>
      </c>
    </row>
    <row r="304" spans="1:8" x14ac:dyDescent="0.3">
      <c r="A304" s="6">
        <v>353</v>
      </c>
      <c r="B304" s="9"/>
      <c r="C304" s="9">
        <v>1</v>
      </c>
      <c r="F304">
        <v>353</v>
      </c>
      <c r="H304">
        <v>1</v>
      </c>
    </row>
    <row r="305" spans="1:8" x14ac:dyDescent="0.3">
      <c r="A305" s="6">
        <v>354</v>
      </c>
      <c r="B305" s="9"/>
      <c r="C305" s="9">
        <v>2</v>
      </c>
      <c r="F305">
        <v>354</v>
      </c>
      <c r="H305">
        <v>2</v>
      </c>
    </row>
    <row r="306" spans="1:8" x14ac:dyDescent="0.3">
      <c r="A306" s="6">
        <v>356</v>
      </c>
      <c r="B306" s="9"/>
      <c r="C306" s="9">
        <v>1</v>
      </c>
      <c r="F306">
        <v>356</v>
      </c>
      <c r="H306">
        <v>1</v>
      </c>
    </row>
    <row r="307" spans="1:8" x14ac:dyDescent="0.3">
      <c r="A307" s="6">
        <v>361</v>
      </c>
      <c r="B307" s="9"/>
      <c r="C307" s="9">
        <v>1</v>
      </c>
      <c r="F307">
        <v>361</v>
      </c>
      <c r="H307">
        <v>1</v>
      </c>
    </row>
    <row r="308" spans="1:8" x14ac:dyDescent="0.3">
      <c r="A308" s="6">
        <v>364</v>
      </c>
      <c r="B308" s="9"/>
      <c r="C308" s="9">
        <v>1</v>
      </c>
      <c r="F308">
        <v>364</v>
      </c>
      <c r="H308">
        <v>1</v>
      </c>
    </row>
    <row r="309" spans="1:8" x14ac:dyDescent="0.3">
      <c r="A309" s="6">
        <v>365</v>
      </c>
      <c r="B309" s="9"/>
      <c r="C309" s="9">
        <v>1</v>
      </c>
      <c r="F309">
        <v>365</v>
      </c>
      <c r="H309">
        <v>1</v>
      </c>
    </row>
    <row r="310" spans="1:8" x14ac:dyDescent="0.3">
      <c r="A310" s="6">
        <v>369</v>
      </c>
      <c r="B310" s="9">
        <v>1</v>
      </c>
      <c r="C310" s="9">
        <v>2</v>
      </c>
      <c r="F310">
        <v>369</v>
      </c>
      <c r="G310">
        <v>1</v>
      </c>
      <c r="H310">
        <v>2</v>
      </c>
    </row>
    <row r="311" spans="1:8" x14ac:dyDescent="0.3">
      <c r="A311" s="6">
        <v>372</v>
      </c>
      <c r="B311" s="9"/>
      <c r="C311" s="9">
        <v>1</v>
      </c>
      <c r="F311">
        <v>372</v>
      </c>
      <c r="H311">
        <v>1</v>
      </c>
    </row>
    <row r="312" spans="1:8" x14ac:dyDescent="0.3">
      <c r="A312" s="6">
        <v>375</v>
      </c>
      <c r="B312" s="9"/>
      <c r="C312" s="9">
        <v>2</v>
      </c>
      <c r="F312">
        <v>375</v>
      </c>
      <c r="H312">
        <v>2</v>
      </c>
    </row>
    <row r="313" spans="1:8" x14ac:dyDescent="0.3">
      <c r="A313" s="6">
        <v>376</v>
      </c>
      <c r="B313" s="9"/>
      <c r="C313" s="9">
        <v>1</v>
      </c>
      <c r="F313">
        <v>376</v>
      </c>
      <c r="H313">
        <v>1</v>
      </c>
    </row>
    <row r="314" spans="1:8" x14ac:dyDescent="0.3">
      <c r="A314" s="6">
        <v>379</v>
      </c>
      <c r="B314" s="9"/>
      <c r="C314" s="9">
        <v>2</v>
      </c>
      <c r="F314">
        <v>379</v>
      </c>
      <c r="H314">
        <v>2</v>
      </c>
    </row>
    <row r="315" spans="1:8" x14ac:dyDescent="0.3">
      <c r="A315" s="6">
        <v>380</v>
      </c>
      <c r="B315" s="9"/>
      <c r="C315" s="9">
        <v>1</v>
      </c>
      <c r="F315">
        <v>380</v>
      </c>
      <c r="H315">
        <v>1</v>
      </c>
    </row>
    <row r="316" spans="1:8" x14ac:dyDescent="0.3">
      <c r="A316" s="6">
        <v>383</v>
      </c>
      <c r="B316" s="9"/>
      <c r="C316" s="9">
        <v>1</v>
      </c>
      <c r="F316">
        <v>383</v>
      </c>
      <c r="H316">
        <v>1</v>
      </c>
    </row>
    <row r="317" spans="1:8" x14ac:dyDescent="0.3">
      <c r="A317" s="6">
        <v>385</v>
      </c>
      <c r="B317" s="9"/>
      <c r="C317" s="9">
        <v>1</v>
      </c>
      <c r="F317">
        <v>385</v>
      </c>
      <c r="H317">
        <v>1</v>
      </c>
    </row>
    <row r="318" spans="1:8" x14ac:dyDescent="0.3">
      <c r="A318" s="6">
        <v>388</v>
      </c>
      <c r="B318" s="9"/>
      <c r="C318" s="9">
        <v>1</v>
      </c>
      <c r="F318">
        <v>388</v>
      </c>
      <c r="H318">
        <v>1</v>
      </c>
    </row>
    <row r="319" spans="1:8" x14ac:dyDescent="0.3">
      <c r="A319" s="6">
        <v>389</v>
      </c>
      <c r="B319" s="9"/>
      <c r="C319" s="9">
        <v>1</v>
      </c>
      <c r="F319">
        <v>389</v>
      </c>
      <c r="H319">
        <v>1</v>
      </c>
    </row>
    <row r="320" spans="1:8" x14ac:dyDescent="0.3">
      <c r="A320" s="6">
        <v>391</v>
      </c>
      <c r="B320" s="9"/>
      <c r="C320" s="9">
        <v>1</v>
      </c>
      <c r="F320">
        <v>391</v>
      </c>
      <c r="H320">
        <v>1</v>
      </c>
    </row>
    <row r="321" spans="1:8" x14ac:dyDescent="0.3">
      <c r="A321" s="6">
        <v>392</v>
      </c>
      <c r="B321" s="9"/>
      <c r="C321" s="9">
        <v>3</v>
      </c>
      <c r="F321">
        <v>392</v>
      </c>
      <c r="H321">
        <v>3</v>
      </c>
    </row>
    <row r="322" spans="1:8" x14ac:dyDescent="0.3">
      <c r="A322" s="6">
        <v>394</v>
      </c>
      <c r="B322" s="9"/>
      <c r="C322" s="9">
        <v>1</v>
      </c>
      <c r="F322">
        <v>394</v>
      </c>
      <c r="H322">
        <v>1</v>
      </c>
    </row>
    <row r="323" spans="1:8" x14ac:dyDescent="0.3">
      <c r="A323" s="6">
        <v>398</v>
      </c>
      <c r="B323" s="9"/>
      <c r="C323" s="9">
        <v>2</v>
      </c>
      <c r="F323">
        <v>398</v>
      </c>
      <c r="H323">
        <v>2</v>
      </c>
    </row>
    <row r="324" spans="1:8" x14ac:dyDescent="0.3">
      <c r="A324" s="6">
        <v>402</v>
      </c>
      <c r="B324" s="9"/>
      <c r="C324" s="9">
        <v>1</v>
      </c>
      <c r="F324">
        <v>402</v>
      </c>
      <c r="H324">
        <v>1</v>
      </c>
    </row>
    <row r="325" spans="1:8" x14ac:dyDescent="0.3">
      <c r="A325" s="6">
        <v>403</v>
      </c>
      <c r="B325" s="9"/>
      <c r="C325" s="9">
        <v>1</v>
      </c>
      <c r="F325">
        <v>403</v>
      </c>
      <c r="H325">
        <v>1</v>
      </c>
    </row>
    <row r="326" spans="1:8" x14ac:dyDescent="0.3">
      <c r="A326" s="6">
        <v>404</v>
      </c>
      <c r="B326" s="9"/>
      <c r="C326" s="9">
        <v>2</v>
      </c>
      <c r="F326">
        <v>404</v>
      </c>
      <c r="H326">
        <v>2</v>
      </c>
    </row>
    <row r="327" spans="1:8" x14ac:dyDescent="0.3">
      <c r="A327" s="6">
        <v>405</v>
      </c>
      <c r="B327" s="9"/>
      <c r="C327" s="9">
        <v>2</v>
      </c>
      <c r="F327">
        <v>405</v>
      </c>
      <c r="H327">
        <v>2</v>
      </c>
    </row>
    <row r="328" spans="1:8" x14ac:dyDescent="0.3">
      <c r="A328" s="6">
        <v>406</v>
      </c>
      <c r="B328" s="9"/>
      <c r="C328" s="9">
        <v>1</v>
      </c>
      <c r="F328">
        <v>406</v>
      </c>
      <c r="H328">
        <v>1</v>
      </c>
    </row>
    <row r="329" spans="1:8" x14ac:dyDescent="0.3">
      <c r="A329" s="6">
        <v>410</v>
      </c>
      <c r="B329" s="9"/>
      <c r="C329" s="9">
        <v>1</v>
      </c>
      <c r="F329">
        <v>410</v>
      </c>
      <c r="H329">
        <v>1</v>
      </c>
    </row>
    <row r="330" spans="1:8" x14ac:dyDescent="0.3">
      <c r="A330" s="6">
        <v>413</v>
      </c>
      <c r="B330" s="9"/>
      <c r="C330" s="9">
        <v>1</v>
      </c>
      <c r="F330">
        <v>413</v>
      </c>
      <c r="H330">
        <v>1</v>
      </c>
    </row>
    <row r="331" spans="1:8" x14ac:dyDescent="0.3">
      <c r="A331" s="6">
        <v>415</v>
      </c>
      <c r="B331" s="9"/>
      <c r="C331" s="9">
        <v>2</v>
      </c>
      <c r="F331">
        <v>415</v>
      </c>
      <c r="H331">
        <v>2</v>
      </c>
    </row>
    <row r="332" spans="1:8" x14ac:dyDescent="0.3">
      <c r="A332" s="6">
        <v>424</v>
      </c>
      <c r="B332" s="9"/>
      <c r="C332" s="9">
        <v>1</v>
      </c>
      <c r="F332">
        <v>424</v>
      </c>
      <c r="H332">
        <v>1</v>
      </c>
    </row>
    <row r="333" spans="1:8" x14ac:dyDescent="0.3">
      <c r="A333" s="6">
        <v>426</v>
      </c>
      <c r="B333" s="9"/>
      <c r="C333" s="9">
        <v>2</v>
      </c>
      <c r="F333">
        <v>426</v>
      </c>
      <c r="H333">
        <v>2</v>
      </c>
    </row>
    <row r="334" spans="1:8" x14ac:dyDescent="0.3">
      <c r="A334" s="6">
        <v>429</v>
      </c>
      <c r="B334" s="9"/>
      <c r="C334" s="9">
        <v>1</v>
      </c>
      <c r="F334">
        <v>429</v>
      </c>
      <c r="H334">
        <v>1</v>
      </c>
    </row>
    <row r="335" spans="1:8" x14ac:dyDescent="0.3">
      <c r="A335" s="6">
        <v>433</v>
      </c>
      <c r="B335" s="9"/>
      <c r="C335" s="9">
        <v>1</v>
      </c>
      <c r="F335">
        <v>433</v>
      </c>
      <c r="H335">
        <v>1</v>
      </c>
    </row>
    <row r="336" spans="1:8" x14ac:dyDescent="0.3">
      <c r="A336" s="6">
        <v>437</v>
      </c>
      <c r="B336" s="9"/>
      <c r="C336" s="9">
        <v>1</v>
      </c>
      <c r="F336">
        <v>437</v>
      </c>
      <c r="H336">
        <v>1</v>
      </c>
    </row>
    <row r="337" spans="1:8" x14ac:dyDescent="0.3">
      <c r="A337" s="6">
        <v>438</v>
      </c>
      <c r="B337" s="9"/>
      <c r="C337" s="9">
        <v>1</v>
      </c>
      <c r="F337">
        <v>438</v>
      </c>
      <c r="H337">
        <v>1</v>
      </c>
    </row>
    <row r="338" spans="1:8" x14ac:dyDescent="0.3">
      <c r="A338" s="6">
        <v>441</v>
      </c>
      <c r="B338" s="9"/>
      <c r="C338" s="9">
        <v>1</v>
      </c>
      <c r="F338">
        <v>441</v>
      </c>
      <c r="H338">
        <v>1</v>
      </c>
    </row>
    <row r="339" spans="1:8" x14ac:dyDescent="0.3">
      <c r="A339" s="6">
        <v>443</v>
      </c>
      <c r="B339" s="9"/>
      <c r="C339" s="9">
        <v>1</v>
      </c>
      <c r="F339">
        <v>443</v>
      </c>
      <c r="H339">
        <v>1</v>
      </c>
    </row>
    <row r="340" spans="1:8" x14ac:dyDescent="0.3">
      <c r="A340" s="6">
        <v>445</v>
      </c>
      <c r="B340" s="9"/>
      <c r="C340" s="9">
        <v>1</v>
      </c>
      <c r="F340">
        <v>445</v>
      </c>
      <c r="H340">
        <v>1</v>
      </c>
    </row>
    <row r="341" spans="1:8" x14ac:dyDescent="0.3">
      <c r="A341" s="6">
        <v>447</v>
      </c>
      <c r="B341" s="9"/>
      <c r="C341" s="9">
        <v>1</v>
      </c>
      <c r="F341">
        <v>447</v>
      </c>
      <c r="H341">
        <v>1</v>
      </c>
    </row>
    <row r="342" spans="1:8" x14ac:dyDescent="0.3">
      <c r="A342" s="6">
        <v>450</v>
      </c>
      <c r="B342" s="9"/>
      <c r="C342" s="9">
        <v>1</v>
      </c>
      <c r="F342">
        <v>450</v>
      </c>
      <c r="H342">
        <v>1</v>
      </c>
    </row>
    <row r="343" spans="1:8" x14ac:dyDescent="0.3">
      <c r="A343" s="6">
        <v>452</v>
      </c>
      <c r="B343" s="9"/>
      <c r="C343" s="9">
        <v>1</v>
      </c>
      <c r="F343">
        <v>452</v>
      </c>
      <c r="H343">
        <v>1</v>
      </c>
    </row>
    <row r="344" spans="1:8" x14ac:dyDescent="0.3">
      <c r="A344" s="6">
        <v>454</v>
      </c>
      <c r="B344" s="9"/>
      <c r="C344" s="9">
        <v>1</v>
      </c>
      <c r="F344">
        <v>454</v>
      </c>
      <c r="H344">
        <v>1</v>
      </c>
    </row>
    <row r="345" spans="1:8" x14ac:dyDescent="0.3">
      <c r="A345" s="6">
        <v>455</v>
      </c>
      <c r="B345" s="9"/>
      <c r="C345" s="9">
        <v>1</v>
      </c>
      <c r="F345">
        <v>455</v>
      </c>
      <c r="H345">
        <v>1</v>
      </c>
    </row>
    <row r="346" spans="1:8" x14ac:dyDescent="0.3">
      <c r="A346" s="6">
        <v>456</v>
      </c>
      <c r="B346" s="9">
        <v>1</v>
      </c>
      <c r="C346" s="9">
        <v>1</v>
      </c>
      <c r="F346">
        <v>456</v>
      </c>
      <c r="G346">
        <v>1</v>
      </c>
      <c r="H346">
        <v>1</v>
      </c>
    </row>
    <row r="347" spans="1:8" x14ac:dyDescent="0.3">
      <c r="A347" s="6">
        <v>465</v>
      </c>
      <c r="B347" s="9"/>
      <c r="C347" s="9">
        <v>1</v>
      </c>
      <c r="F347">
        <v>465</v>
      </c>
      <c r="H347">
        <v>1</v>
      </c>
    </row>
    <row r="348" spans="1:8" x14ac:dyDescent="0.3">
      <c r="A348" s="6">
        <v>467</v>
      </c>
      <c r="B348" s="9"/>
      <c r="C348" s="9">
        <v>1</v>
      </c>
      <c r="F348">
        <v>467</v>
      </c>
      <c r="H348">
        <v>1</v>
      </c>
    </row>
    <row r="349" spans="1:8" x14ac:dyDescent="0.3">
      <c r="A349" s="6">
        <v>470</v>
      </c>
      <c r="B349" s="9"/>
      <c r="C349" s="9">
        <v>1</v>
      </c>
      <c r="F349">
        <v>470</v>
      </c>
      <c r="H349">
        <v>1</v>
      </c>
    </row>
    <row r="350" spans="1:8" x14ac:dyDescent="0.3">
      <c r="A350" s="6">
        <v>473</v>
      </c>
      <c r="B350" s="9"/>
      <c r="C350" s="9">
        <v>1</v>
      </c>
      <c r="F350">
        <v>473</v>
      </c>
      <c r="H350">
        <v>1</v>
      </c>
    </row>
    <row r="351" spans="1:8" x14ac:dyDescent="0.3">
      <c r="A351" s="6">
        <v>478</v>
      </c>
      <c r="B351" s="9"/>
      <c r="C351" s="9">
        <v>1</v>
      </c>
      <c r="F351">
        <v>478</v>
      </c>
      <c r="H351">
        <v>1</v>
      </c>
    </row>
    <row r="352" spans="1:8" x14ac:dyDescent="0.3">
      <c r="A352" s="6">
        <v>479</v>
      </c>
      <c r="B352" s="9"/>
      <c r="C352" s="9">
        <v>1</v>
      </c>
      <c r="F352">
        <v>479</v>
      </c>
      <c r="H352">
        <v>1</v>
      </c>
    </row>
    <row r="353" spans="1:8" x14ac:dyDescent="0.3">
      <c r="A353" s="6">
        <v>480</v>
      </c>
      <c r="B353" s="9"/>
      <c r="C353" s="9">
        <v>2</v>
      </c>
      <c r="F353">
        <v>480</v>
      </c>
      <c r="H353">
        <v>2</v>
      </c>
    </row>
    <row r="354" spans="1:8" x14ac:dyDescent="0.3">
      <c r="A354" s="6">
        <v>489</v>
      </c>
      <c r="B354" s="9"/>
      <c r="C354" s="9">
        <v>1</v>
      </c>
      <c r="F354">
        <v>489</v>
      </c>
      <c r="H354">
        <v>1</v>
      </c>
    </row>
    <row r="355" spans="1:8" x14ac:dyDescent="0.3">
      <c r="A355" s="6">
        <v>493</v>
      </c>
      <c r="B355" s="9"/>
      <c r="C355" s="9">
        <v>2</v>
      </c>
      <c r="F355">
        <v>493</v>
      </c>
      <c r="H355">
        <v>2</v>
      </c>
    </row>
    <row r="356" spans="1:8" x14ac:dyDescent="0.3">
      <c r="A356" s="6">
        <v>498</v>
      </c>
      <c r="B356" s="9"/>
      <c r="C356" s="9">
        <v>2</v>
      </c>
      <c r="F356">
        <v>498</v>
      </c>
      <c r="H356">
        <v>2</v>
      </c>
    </row>
    <row r="357" spans="1:8" x14ac:dyDescent="0.3">
      <c r="A357" s="6">
        <v>499</v>
      </c>
      <c r="B357" s="9"/>
      <c r="C357" s="9">
        <v>1</v>
      </c>
      <c r="F357">
        <v>499</v>
      </c>
      <c r="H357">
        <v>1</v>
      </c>
    </row>
    <row r="358" spans="1:8" x14ac:dyDescent="0.3">
      <c r="A358" s="6">
        <v>508</v>
      </c>
      <c r="B358" s="9"/>
      <c r="C358" s="9">
        <v>3</v>
      </c>
      <c r="F358">
        <v>508</v>
      </c>
      <c r="H358">
        <v>3</v>
      </c>
    </row>
    <row r="359" spans="1:8" x14ac:dyDescent="0.3">
      <c r="A359" s="6">
        <v>510</v>
      </c>
      <c r="B359" s="9"/>
      <c r="C359" s="9">
        <v>1</v>
      </c>
      <c r="F359">
        <v>510</v>
      </c>
      <c r="H359">
        <v>1</v>
      </c>
    </row>
    <row r="360" spans="1:8" x14ac:dyDescent="0.3">
      <c r="A360" s="6">
        <v>512</v>
      </c>
      <c r="B360" s="9"/>
      <c r="C360" s="9">
        <v>1</v>
      </c>
      <c r="F360">
        <v>512</v>
      </c>
      <c r="H360">
        <v>1</v>
      </c>
    </row>
    <row r="361" spans="1:8" x14ac:dyDescent="0.3">
      <c r="A361" s="6">
        <v>514</v>
      </c>
      <c r="B361" s="9"/>
      <c r="C361" s="9">
        <v>1</v>
      </c>
      <c r="F361">
        <v>514</v>
      </c>
      <c r="H361">
        <v>1</v>
      </c>
    </row>
    <row r="362" spans="1:8" x14ac:dyDescent="0.3">
      <c r="A362" s="6">
        <v>524</v>
      </c>
      <c r="B362" s="9"/>
      <c r="C362" s="9">
        <v>1</v>
      </c>
      <c r="F362">
        <v>524</v>
      </c>
      <c r="H362">
        <v>1</v>
      </c>
    </row>
    <row r="363" spans="1:8" x14ac:dyDescent="0.3">
      <c r="A363" s="6">
        <v>531</v>
      </c>
      <c r="B363" s="9"/>
      <c r="C363" s="9">
        <v>1</v>
      </c>
      <c r="F363">
        <v>531</v>
      </c>
      <c r="H363">
        <v>1</v>
      </c>
    </row>
    <row r="364" spans="1:8" x14ac:dyDescent="0.3">
      <c r="A364" s="6">
        <v>534</v>
      </c>
      <c r="B364" s="9">
        <v>1</v>
      </c>
      <c r="C364" s="9"/>
      <c r="F364">
        <v>534</v>
      </c>
      <c r="G364">
        <v>1</v>
      </c>
    </row>
    <row r="365" spans="1:8" x14ac:dyDescent="0.3">
      <c r="A365" s="6">
        <v>537</v>
      </c>
      <c r="B365" s="9"/>
      <c r="C365" s="9">
        <v>2</v>
      </c>
      <c r="F365">
        <v>537</v>
      </c>
      <c r="H365">
        <v>2</v>
      </c>
    </row>
    <row r="366" spans="1:8" x14ac:dyDescent="0.3">
      <c r="A366" s="6">
        <v>539</v>
      </c>
      <c r="B366" s="9"/>
      <c r="C366" s="9">
        <v>2</v>
      </c>
      <c r="F366">
        <v>539</v>
      </c>
      <c r="H366">
        <v>2</v>
      </c>
    </row>
    <row r="367" spans="1:8" x14ac:dyDescent="0.3">
      <c r="A367" s="6">
        <v>541</v>
      </c>
      <c r="B367" s="9"/>
      <c r="C367" s="9">
        <v>1</v>
      </c>
      <c r="F367">
        <v>541</v>
      </c>
      <c r="H367">
        <v>1</v>
      </c>
    </row>
    <row r="368" spans="1:8" x14ac:dyDescent="0.3">
      <c r="A368" s="6">
        <v>549</v>
      </c>
      <c r="B368" s="9"/>
      <c r="C368" s="9">
        <v>1</v>
      </c>
      <c r="F368">
        <v>549</v>
      </c>
      <c r="H368">
        <v>1</v>
      </c>
    </row>
    <row r="369" spans="1:8" x14ac:dyDescent="0.3">
      <c r="A369" s="6">
        <v>551</v>
      </c>
      <c r="B369" s="9"/>
      <c r="C369" s="9">
        <v>1</v>
      </c>
      <c r="F369">
        <v>551</v>
      </c>
      <c r="H369">
        <v>1</v>
      </c>
    </row>
    <row r="370" spans="1:8" x14ac:dyDescent="0.3">
      <c r="A370" s="6">
        <v>554</v>
      </c>
      <c r="B370" s="9"/>
      <c r="C370" s="9">
        <v>1</v>
      </c>
      <c r="F370">
        <v>554</v>
      </c>
      <c r="H370">
        <v>1</v>
      </c>
    </row>
    <row r="371" spans="1:8" x14ac:dyDescent="0.3">
      <c r="A371" s="6">
        <v>555</v>
      </c>
      <c r="B371" s="9"/>
      <c r="C371" s="9">
        <v>2</v>
      </c>
      <c r="F371">
        <v>555</v>
      </c>
      <c r="H371">
        <v>2</v>
      </c>
    </row>
    <row r="372" spans="1:8" x14ac:dyDescent="0.3">
      <c r="A372" s="6">
        <v>557</v>
      </c>
      <c r="B372" s="9"/>
      <c r="C372" s="9">
        <v>1</v>
      </c>
      <c r="F372">
        <v>557</v>
      </c>
      <c r="H372">
        <v>1</v>
      </c>
    </row>
    <row r="373" spans="1:8" x14ac:dyDescent="0.3">
      <c r="A373" s="6">
        <v>558</v>
      </c>
      <c r="B373" s="9"/>
      <c r="C373" s="9">
        <v>1</v>
      </c>
      <c r="F373">
        <v>558</v>
      </c>
      <c r="H373">
        <v>1</v>
      </c>
    </row>
    <row r="374" spans="1:8" x14ac:dyDescent="0.3">
      <c r="A374" s="6">
        <v>560</v>
      </c>
      <c r="B374" s="9"/>
      <c r="C374" s="9">
        <v>1</v>
      </c>
      <c r="F374">
        <v>560</v>
      </c>
      <c r="H374">
        <v>1</v>
      </c>
    </row>
    <row r="375" spans="1:8" x14ac:dyDescent="0.3">
      <c r="A375" s="6">
        <v>562</v>
      </c>
      <c r="B375" s="9"/>
      <c r="C375" s="9">
        <v>1</v>
      </c>
      <c r="F375">
        <v>562</v>
      </c>
      <c r="H375">
        <v>1</v>
      </c>
    </row>
    <row r="376" spans="1:8" x14ac:dyDescent="0.3">
      <c r="A376" s="6">
        <v>563</v>
      </c>
      <c r="B376" s="9"/>
      <c r="C376" s="9">
        <v>1</v>
      </c>
      <c r="F376">
        <v>563</v>
      </c>
      <c r="H376">
        <v>1</v>
      </c>
    </row>
    <row r="377" spans="1:8" x14ac:dyDescent="0.3">
      <c r="A377" s="6">
        <v>571</v>
      </c>
      <c r="B377" s="9"/>
      <c r="C377" s="9">
        <v>1</v>
      </c>
      <c r="F377">
        <v>571</v>
      </c>
      <c r="H377">
        <v>1</v>
      </c>
    </row>
    <row r="378" spans="1:8" x14ac:dyDescent="0.3">
      <c r="A378" s="6">
        <v>574</v>
      </c>
      <c r="B378" s="9"/>
      <c r="C378" s="9">
        <v>1</v>
      </c>
      <c r="F378">
        <v>574</v>
      </c>
      <c r="H378">
        <v>1</v>
      </c>
    </row>
    <row r="379" spans="1:8" x14ac:dyDescent="0.3">
      <c r="A379" s="6">
        <v>576</v>
      </c>
      <c r="B379" s="9"/>
      <c r="C379" s="9">
        <v>1</v>
      </c>
      <c r="F379">
        <v>576</v>
      </c>
      <c r="H379">
        <v>1</v>
      </c>
    </row>
    <row r="380" spans="1:8" x14ac:dyDescent="0.3">
      <c r="A380" s="6">
        <v>577</v>
      </c>
      <c r="B380" s="9"/>
      <c r="C380" s="9">
        <v>1</v>
      </c>
      <c r="F380">
        <v>577</v>
      </c>
      <c r="H380">
        <v>1</v>
      </c>
    </row>
    <row r="381" spans="1:8" x14ac:dyDescent="0.3">
      <c r="A381" s="6">
        <v>600</v>
      </c>
      <c r="B381" s="9"/>
      <c r="C381" s="9">
        <v>1</v>
      </c>
      <c r="F381">
        <v>600</v>
      </c>
      <c r="H381">
        <v>1</v>
      </c>
    </row>
    <row r="382" spans="1:8" x14ac:dyDescent="0.3">
      <c r="A382" s="6">
        <v>607</v>
      </c>
      <c r="B382" s="9"/>
      <c r="C382" s="9">
        <v>1</v>
      </c>
      <c r="F382">
        <v>607</v>
      </c>
      <c r="H382">
        <v>1</v>
      </c>
    </row>
    <row r="383" spans="1:8" x14ac:dyDescent="0.3">
      <c r="A383" s="6">
        <v>613</v>
      </c>
      <c r="B383" s="9"/>
      <c r="C383" s="9">
        <v>1</v>
      </c>
      <c r="F383">
        <v>613</v>
      </c>
      <c r="H383">
        <v>1</v>
      </c>
    </row>
    <row r="384" spans="1:8" x14ac:dyDescent="0.3">
      <c r="A384" s="6">
        <v>614</v>
      </c>
      <c r="B384" s="9"/>
      <c r="C384" s="9">
        <v>1</v>
      </c>
      <c r="F384">
        <v>614</v>
      </c>
      <c r="H384">
        <v>1</v>
      </c>
    </row>
    <row r="385" spans="1:8" x14ac:dyDescent="0.3">
      <c r="A385" s="6">
        <v>615</v>
      </c>
      <c r="B385" s="9"/>
      <c r="C385" s="9">
        <v>1</v>
      </c>
      <c r="F385">
        <v>615</v>
      </c>
      <c r="H385">
        <v>1</v>
      </c>
    </row>
    <row r="386" spans="1:8" x14ac:dyDescent="0.3">
      <c r="A386" s="6">
        <v>621</v>
      </c>
      <c r="B386" s="9"/>
      <c r="C386" s="9">
        <v>1</v>
      </c>
      <c r="F386">
        <v>621</v>
      </c>
      <c r="H386">
        <v>1</v>
      </c>
    </row>
    <row r="387" spans="1:8" x14ac:dyDescent="0.3">
      <c r="A387" s="6">
        <v>623</v>
      </c>
      <c r="B387" s="9"/>
      <c r="C387" s="9">
        <v>1</v>
      </c>
      <c r="F387">
        <v>623</v>
      </c>
      <c r="H387">
        <v>1</v>
      </c>
    </row>
    <row r="388" spans="1:8" x14ac:dyDescent="0.3">
      <c r="A388" s="6">
        <v>625</v>
      </c>
      <c r="B388" s="9"/>
      <c r="C388" s="9">
        <v>1</v>
      </c>
      <c r="F388">
        <v>625</v>
      </c>
      <c r="H388">
        <v>1</v>
      </c>
    </row>
    <row r="389" spans="1:8" x14ac:dyDescent="0.3">
      <c r="A389" s="6">
        <v>635</v>
      </c>
      <c r="B389" s="9"/>
      <c r="C389" s="9">
        <v>1</v>
      </c>
      <c r="F389">
        <v>635</v>
      </c>
      <c r="H389">
        <v>1</v>
      </c>
    </row>
    <row r="390" spans="1:8" x14ac:dyDescent="0.3">
      <c r="A390" s="6">
        <v>644</v>
      </c>
      <c r="B390" s="9"/>
      <c r="C390" s="9">
        <v>1</v>
      </c>
      <c r="F390">
        <v>644</v>
      </c>
      <c r="H390">
        <v>1</v>
      </c>
    </row>
    <row r="391" spans="1:8" x14ac:dyDescent="0.3">
      <c r="A391" s="6">
        <v>651</v>
      </c>
      <c r="B391" s="9"/>
      <c r="C391" s="9">
        <v>1</v>
      </c>
      <c r="F391">
        <v>651</v>
      </c>
      <c r="H391">
        <v>1</v>
      </c>
    </row>
    <row r="392" spans="1:8" x14ac:dyDescent="0.3">
      <c r="A392" s="6">
        <v>660</v>
      </c>
      <c r="B392" s="9"/>
      <c r="C392" s="9">
        <v>1</v>
      </c>
      <c r="F392">
        <v>660</v>
      </c>
      <c r="H392">
        <v>1</v>
      </c>
    </row>
    <row r="393" spans="1:8" x14ac:dyDescent="0.3">
      <c r="A393" s="6">
        <v>665</v>
      </c>
      <c r="B393" s="9"/>
      <c r="C393" s="9">
        <v>1</v>
      </c>
      <c r="F393">
        <v>665</v>
      </c>
      <c r="H393">
        <v>1</v>
      </c>
    </row>
    <row r="394" spans="1:8" x14ac:dyDescent="0.3">
      <c r="A394" s="6">
        <v>666</v>
      </c>
      <c r="B394" s="9"/>
      <c r="C394" s="9">
        <v>1</v>
      </c>
      <c r="F394">
        <v>666</v>
      </c>
      <c r="H394">
        <v>1</v>
      </c>
    </row>
    <row r="395" spans="1:8" x14ac:dyDescent="0.3">
      <c r="A395" s="6">
        <v>670</v>
      </c>
      <c r="B395" s="9"/>
      <c r="C395" s="9">
        <v>1</v>
      </c>
      <c r="F395">
        <v>670</v>
      </c>
      <c r="H395">
        <v>1</v>
      </c>
    </row>
    <row r="396" spans="1:8" x14ac:dyDescent="0.3">
      <c r="A396" s="6">
        <v>676</v>
      </c>
      <c r="B396" s="9"/>
      <c r="C396" s="9">
        <v>1</v>
      </c>
      <c r="F396">
        <v>676</v>
      </c>
      <c r="H396">
        <v>1</v>
      </c>
    </row>
    <row r="397" spans="1:8" x14ac:dyDescent="0.3">
      <c r="A397" s="6">
        <v>680</v>
      </c>
      <c r="B397" s="9"/>
      <c r="C397" s="9">
        <v>2</v>
      </c>
      <c r="F397">
        <v>680</v>
      </c>
      <c r="H397">
        <v>2</v>
      </c>
    </row>
    <row r="398" spans="1:8" x14ac:dyDescent="0.3">
      <c r="A398" s="6">
        <v>682</v>
      </c>
      <c r="B398" s="9"/>
      <c r="C398" s="9">
        <v>2</v>
      </c>
      <c r="F398">
        <v>682</v>
      </c>
      <c r="H398">
        <v>2</v>
      </c>
    </row>
    <row r="399" spans="1:8" x14ac:dyDescent="0.3">
      <c r="A399" s="6">
        <v>688</v>
      </c>
      <c r="B399" s="9"/>
      <c r="C399" s="9">
        <v>1</v>
      </c>
      <c r="F399">
        <v>688</v>
      </c>
      <c r="H399">
        <v>1</v>
      </c>
    </row>
    <row r="400" spans="1:8" x14ac:dyDescent="0.3">
      <c r="A400" s="6">
        <v>701</v>
      </c>
      <c r="B400" s="9"/>
      <c r="C400" s="9">
        <v>1</v>
      </c>
      <c r="F400">
        <v>701</v>
      </c>
      <c r="H400">
        <v>1</v>
      </c>
    </row>
    <row r="401" spans="1:8" x14ac:dyDescent="0.3">
      <c r="A401" s="6">
        <v>707</v>
      </c>
      <c r="B401" s="9"/>
      <c r="C401" s="9">
        <v>1</v>
      </c>
      <c r="F401">
        <v>707</v>
      </c>
      <c r="H401">
        <v>1</v>
      </c>
    </row>
    <row r="402" spans="1:8" x14ac:dyDescent="0.3">
      <c r="A402" s="6">
        <v>711</v>
      </c>
      <c r="B402" s="9"/>
      <c r="C402" s="9">
        <v>1</v>
      </c>
      <c r="F402">
        <v>711</v>
      </c>
      <c r="H402">
        <v>1</v>
      </c>
    </row>
    <row r="403" spans="1:8" x14ac:dyDescent="0.3">
      <c r="A403" s="6">
        <v>714</v>
      </c>
      <c r="B403" s="9"/>
      <c r="C403" s="9">
        <v>1</v>
      </c>
      <c r="F403">
        <v>714</v>
      </c>
      <c r="H403">
        <v>1</v>
      </c>
    </row>
    <row r="404" spans="1:8" x14ac:dyDescent="0.3">
      <c r="A404" s="6">
        <v>721</v>
      </c>
      <c r="B404" s="9"/>
      <c r="C404" s="9">
        <v>1</v>
      </c>
      <c r="F404">
        <v>721</v>
      </c>
      <c r="H404">
        <v>1</v>
      </c>
    </row>
    <row r="405" spans="1:8" x14ac:dyDescent="0.3">
      <c r="A405" s="6">
        <v>729</v>
      </c>
      <c r="B405" s="9"/>
      <c r="C405" s="9">
        <v>1</v>
      </c>
      <c r="F405">
        <v>729</v>
      </c>
      <c r="H405">
        <v>1</v>
      </c>
    </row>
    <row r="406" spans="1:8" x14ac:dyDescent="0.3">
      <c r="A406" s="6">
        <v>736</v>
      </c>
      <c r="B406" s="9"/>
      <c r="C406" s="9">
        <v>1</v>
      </c>
      <c r="F406">
        <v>736</v>
      </c>
      <c r="H406">
        <v>1</v>
      </c>
    </row>
    <row r="407" spans="1:8" x14ac:dyDescent="0.3">
      <c r="A407" s="6">
        <v>740</v>
      </c>
      <c r="B407" s="9"/>
      <c r="C407" s="9">
        <v>1</v>
      </c>
      <c r="F407">
        <v>740</v>
      </c>
      <c r="H407">
        <v>1</v>
      </c>
    </row>
    <row r="408" spans="1:8" x14ac:dyDescent="0.3">
      <c r="A408" s="6">
        <v>742</v>
      </c>
      <c r="B408" s="9"/>
      <c r="C408" s="9">
        <v>1</v>
      </c>
      <c r="F408">
        <v>742</v>
      </c>
      <c r="H408">
        <v>1</v>
      </c>
    </row>
    <row r="409" spans="1:8" x14ac:dyDescent="0.3">
      <c r="A409" s="6">
        <v>760</v>
      </c>
      <c r="B409" s="9"/>
      <c r="C409" s="9">
        <v>1</v>
      </c>
      <c r="F409">
        <v>760</v>
      </c>
      <c r="H409">
        <v>1</v>
      </c>
    </row>
    <row r="410" spans="1:8" x14ac:dyDescent="0.3">
      <c r="A410" s="6">
        <v>813</v>
      </c>
      <c r="B410" s="9"/>
      <c r="C410" s="9">
        <v>1</v>
      </c>
      <c r="F410">
        <v>813</v>
      </c>
      <c r="H410">
        <v>1</v>
      </c>
    </row>
    <row r="411" spans="1:8" x14ac:dyDescent="0.3">
      <c r="A411" s="6">
        <v>821</v>
      </c>
      <c r="B411" s="9"/>
      <c r="C411" s="9">
        <v>1</v>
      </c>
      <c r="F411">
        <v>821</v>
      </c>
      <c r="H411">
        <v>1</v>
      </c>
    </row>
    <row r="412" spans="1:8" x14ac:dyDescent="0.3">
      <c r="A412" s="6">
        <v>827</v>
      </c>
      <c r="B412" s="9"/>
      <c r="C412" s="9">
        <v>1</v>
      </c>
      <c r="F412">
        <v>827</v>
      </c>
      <c r="H412">
        <v>1</v>
      </c>
    </row>
    <row r="413" spans="1:8" x14ac:dyDescent="0.3">
      <c r="A413" s="6">
        <v>834</v>
      </c>
      <c r="B413" s="9"/>
      <c r="C413" s="9">
        <v>1</v>
      </c>
      <c r="F413">
        <v>834</v>
      </c>
      <c r="H413">
        <v>1</v>
      </c>
    </row>
    <row r="414" spans="1:8" x14ac:dyDescent="0.3">
      <c r="A414" s="6">
        <v>848</v>
      </c>
      <c r="B414" s="9"/>
      <c r="C414" s="9">
        <v>1</v>
      </c>
      <c r="F414">
        <v>848</v>
      </c>
      <c r="H414">
        <v>1</v>
      </c>
    </row>
    <row r="415" spans="1:8" x14ac:dyDescent="0.3">
      <c r="A415" s="6">
        <v>859</v>
      </c>
      <c r="B415" s="9"/>
      <c r="C415" s="9">
        <v>1</v>
      </c>
      <c r="F415">
        <v>859</v>
      </c>
      <c r="H415">
        <v>1</v>
      </c>
    </row>
    <row r="416" spans="1:8" x14ac:dyDescent="0.3">
      <c r="A416" s="6">
        <v>874</v>
      </c>
      <c r="B416" s="9"/>
      <c r="C416" s="9">
        <v>1</v>
      </c>
      <c r="F416">
        <v>874</v>
      </c>
      <c r="H416">
        <v>1</v>
      </c>
    </row>
    <row r="417" spans="1:8" x14ac:dyDescent="0.3">
      <c r="A417" s="6">
        <v>878</v>
      </c>
      <c r="B417" s="9"/>
      <c r="C417" s="9">
        <v>1</v>
      </c>
      <c r="F417">
        <v>878</v>
      </c>
      <c r="H417">
        <v>1</v>
      </c>
    </row>
    <row r="418" spans="1:8" x14ac:dyDescent="0.3">
      <c r="A418" s="6">
        <v>885</v>
      </c>
      <c r="B418" s="9"/>
      <c r="C418" s="9">
        <v>1</v>
      </c>
      <c r="F418">
        <v>885</v>
      </c>
      <c r="H418">
        <v>1</v>
      </c>
    </row>
    <row r="419" spans="1:8" x14ac:dyDescent="0.3">
      <c r="A419" s="6">
        <v>890</v>
      </c>
      <c r="B419" s="9">
        <v>1</v>
      </c>
      <c r="C419" s="9"/>
      <c r="F419">
        <v>890</v>
      </c>
      <c r="G419">
        <v>1</v>
      </c>
    </row>
    <row r="420" spans="1:8" x14ac:dyDescent="0.3">
      <c r="A420" s="6">
        <v>897</v>
      </c>
      <c r="B420" s="9"/>
      <c r="C420" s="9">
        <v>1</v>
      </c>
      <c r="F420">
        <v>897</v>
      </c>
      <c r="H420">
        <v>1</v>
      </c>
    </row>
    <row r="421" spans="1:8" x14ac:dyDescent="0.3">
      <c r="A421" s="6">
        <v>902</v>
      </c>
      <c r="B421" s="9"/>
      <c r="C421" s="9">
        <v>1</v>
      </c>
      <c r="F421">
        <v>902</v>
      </c>
      <c r="H421">
        <v>1</v>
      </c>
    </row>
    <row r="422" spans="1:8" x14ac:dyDescent="0.3">
      <c r="A422" s="6">
        <v>916</v>
      </c>
      <c r="B422" s="9"/>
      <c r="C422" s="9">
        <v>1</v>
      </c>
      <c r="F422">
        <v>916</v>
      </c>
      <c r="H422">
        <v>1</v>
      </c>
    </row>
    <row r="423" spans="1:8" x14ac:dyDescent="0.3">
      <c r="A423" s="6">
        <v>930</v>
      </c>
      <c r="B423" s="9"/>
      <c r="C423" s="9">
        <v>1</v>
      </c>
      <c r="F423">
        <v>930</v>
      </c>
      <c r="H423">
        <v>1</v>
      </c>
    </row>
    <row r="424" spans="1:8" x14ac:dyDescent="0.3">
      <c r="A424" s="6">
        <v>942</v>
      </c>
      <c r="B424" s="9"/>
      <c r="C424" s="9">
        <v>1</v>
      </c>
      <c r="F424">
        <v>942</v>
      </c>
      <c r="H424">
        <v>1</v>
      </c>
    </row>
    <row r="425" spans="1:8" x14ac:dyDescent="0.3">
      <c r="A425" s="6">
        <v>943</v>
      </c>
      <c r="B425" s="9"/>
      <c r="C425" s="9">
        <v>1</v>
      </c>
      <c r="F425">
        <v>943</v>
      </c>
      <c r="H425">
        <v>1</v>
      </c>
    </row>
    <row r="426" spans="1:8" x14ac:dyDescent="0.3">
      <c r="A426" s="6">
        <v>944</v>
      </c>
      <c r="B426" s="9"/>
      <c r="C426" s="9">
        <v>1</v>
      </c>
      <c r="F426">
        <v>944</v>
      </c>
      <c r="H426">
        <v>1</v>
      </c>
    </row>
    <row r="427" spans="1:8" x14ac:dyDescent="0.3">
      <c r="A427" s="6">
        <v>951</v>
      </c>
      <c r="B427" s="9"/>
      <c r="C427" s="9">
        <v>1</v>
      </c>
      <c r="F427">
        <v>951</v>
      </c>
      <c r="H427">
        <v>1</v>
      </c>
    </row>
    <row r="428" spans="1:8" x14ac:dyDescent="0.3">
      <c r="A428" s="6">
        <v>963</v>
      </c>
      <c r="B428" s="9"/>
      <c r="C428" s="9">
        <v>1</v>
      </c>
      <c r="F428">
        <v>963</v>
      </c>
      <c r="H428">
        <v>1</v>
      </c>
    </row>
    <row r="429" spans="1:8" x14ac:dyDescent="0.3">
      <c r="A429" s="6">
        <v>964</v>
      </c>
      <c r="B429" s="9"/>
      <c r="C429" s="9">
        <v>1</v>
      </c>
      <c r="F429">
        <v>964</v>
      </c>
      <c r="H429">
        <v>1</v>
      </c>
    </row>
    <row r="430" spans="1:8" x14ac:dyDescent="0.3">
      <c r="A430" s="6">
        <v>971</v>
      </c>
      <c r="B430" s="9"/>
      <c r="C430" s="9">
        <v>1</v>
      </c>
      <c r="F430">
        <v>971</v>
      </c>
      <c r="H430">
        <v>1</v>
      </c>
    </row>
    <row r="431" spans="1:8" x14ac:dyDescent="0.3">
      <c r="A431" s="6">
        <v>975</v>
      </c>
      <c r="B431" s="9">
        <v>1</v>
      </c>
      <c r="C431" s="9"/>
      <c r="F431">
        <v>975</v>
      </c>
      <c r="G431">
        <v>1</v>
      </c>
    </row>
    <row r="432" spans="1:8" x14ac:dyDescent="0.3">
      <c r="A432" s="6">
        <v>983</v>
      </c>
      <c r="B432" s="9"/>
      <c r="C432" s="9">
        <v>1</v>
      </c>
      <c r="F432">
        <v>983</v>
      </c>
      <c r="H432">
        <v>1</v>
      </c>
    </row>
    <row r="433" spans="1:8" x14ac:dyDescent="0.3">
      <c r="A433" s="6">
        <v>988</v>
      </c>
      <c r="B433" s="9"/>
      <c r="C433" s="9">
        <v>1</v>
      </c>
      <c r="F433">
        <v>988</v>
      </c>
      <c r="H433">
        <v>1</v>
      </c>
    </row>
    <row r="434" spans="1:8" x14ac:dyDescent="0.3">
      <c r="A434" s="6">
        <v>1013</v>
      </c>
      <c r="B434" s="9"/>
      <c r="C434" s="9">
        <v>1</v>
      </c>
      <c r="F434">
        <v>1013</v>
      </c>
      <c r="H434">
        <v>1</v>
      </c>
    </row>
    <row r="435" spans="1:8" x14ac:dyDescent="0.3">
      <c r="A435" s="6">
        <v>1019</v>
      </c>
      <c r="B435" s="9"/>
      <c r="C435" s="9">
        <v>1</v>
      </c>
      <c r="F435">
        <v>1019</v>
      </c>
      <c r="H435">
        <v>1</v>
      </c>
    </row>
    <row r="436" spans="1:8" x14ac:dyDescent="0.3">
      <c r="A436" s="6">
        <v>1021</v>
      </c>
      <c r="B436" s="9"/>
      <c r="C436" s="9">
        <v>1</v>
      </c>
      <c r="F436">
        <v>1021</v>
      </c>
      <c r="H436">
        <v>1</v>
      </c>
    </row>
    <row r="437" spans="1:8" x14ac:dyDescent="0.3">
      <c r="A437" s="6">
        <v>1049</v>
      </c>
      <c r="B437" s="9"/>
      <c r="C437" s="9">
        <v>1</v>
      </c>
      <c r="F437">
        <v>1049</v>
      </c>
      <c r="H437">
        <v>1</v>
      </c>
    </row>
    <row r="438" spans="1:8" x14ac:dyDescent="0.3">
      <c r="A438" s="6">
        <v>1062</v>
      </c>
      <c r="B438" s="9"/>
      <c r="C438" s="9">
        <v>1</v>
      </c>
      <c r="F438">
        <v>1062</v>
      </c>
      <c r="H438">
        <v>1</v>
      </c>
    </row>
    <row r="439" spans="1:8" x14ac:dyDescent="0.3">
      <c r="A439" s="6">
        <v>1071</v>
      </c>
      <c r="B439" s="9"/>
      <c r="C439" s="9">
        <v>1</v>
      </c>
      <c r="F439">
        <v>1071</v>
      </c>
      <c r="H439">
        <v>1</v>
      </c>
    </row>
    <row r="440" spans="1:8" x14ac:dyDescent="0.3">
      <c r="A440" s="6">
        <v>1088</v>
      </c>
      <c r="B440" s="9"/>
      <c r="C440" s="9">
        <v>1</v>
      </c>
      <c r="F440">
        <v>1088</v>
      </c>
      <c r="H440">
        <v>1</v>
      </c>
    </row>
    <row r="441" spans="1:8" x14ac:dyDescent="0.3">
      <c r="A441" s="6">
        <v>1095</v>
      </c>
      <c r="B441" s="9"/>
      <c r="C441" s="9">
        <v>1</v>
      </c>
      <c r="F441">
        <v>1095</v>
      </c>
      <c r="H441">
        <v>1</v>
      </c>
    </row>
    <row r="442" spans="1:8" x14ac:dyDescent="0.3">
      <c r="A442" s="6">
        <v>1104</v>
      </c>
      <c r="B442" s="9"/>
      <c r="C442" s="9">
        <v>1</v>
      </c>
      <c r="F442">
        <v>1104</v>
      </c>
      <c r="H442">
        <v>1</v>
      </c>
    </row>
    <row r="443" spans="1:8" x14ac:dyDescent="0.3">
      <c r="A443" s="6">
        <v>1107</v>
      </c>
      <c r="B443" s="9"/>
      <c r="C443" s="9">
        <v>1</v>
      </c>
      <c r="F443">
        <v>1107</v>
      </c>
      <c r="H443">
        <v>1</v>
      </c>
    </row>
    <row r="444" spans="1:8" x14ac:dyDescent="0.3">
      <c r="A444" s="6">
        <v>1113</v>
      </c>
      <c r="B444" s="9"/>
      <c r="C444" s="9">
        <v>1</v>
      </c>
      <c r="F444">
        <v>1113</v>
      </c>
      <c r="H444">
        <v>1</v>
      </c>
    </row>
    <row r="445" spans="1:8" x14ac:dyDescent="0.3">
      <c r="A445" s="6">
        <v>1151</v>
      </c>
      <c r="B445" s="9"/>
      <c r="C445" s="9">
        <v>1</v>
      </c>
      <c r="F445">
        <v>1151</v>
      </c>
      <c r="H445">
        <v>1</v>
      </c>
    </row>
    <row r="446" spans="1:8" x14ac:dyDescent="0.3">
      <c r="A446" s="6">
        <v>1204</v>
      </c>
      <c r="B446" s="9"/>
      <c r="C446" s="9">
        <v>1</v>
      </c>
      <c r="F446">
        <v>1204</v>
      </c>
      <c r="H446">
        <v>1</v>
      </c>
    </row>
    <row r="447" spans="1:8" x14ac:dyDescent="0.3">
      <c r="A447" s="6">
        <v>1224</v>
      </c>
      <c r="B447" s="9"/>
      <c r="C447" s="9">
        <v>1</v>
      </c>
      <c r="F447">
        <v>1224</v>
      </c>
      <c r="H447">
        <v>1</v>
      </c>
    </row>
    <row r="448" spans="1:8" x14ac:dyDescent="0.3">
      <c r="A448" s="6">
        <v>1251</v>
      </c>
      <c r="B448" s="9"/>
      <c r="C448" s="9">
        <v>1</v>
      </c>
      <c r="F448">
        <v>1251</v>
      </c>
      <c r="H448">
        <v>1</v>
      </c>
    </row>
    <row r="449" spans="1:8" x14ac:dyDescent="0.3">
      <c r="A449" s="6">
        <v>1260</v>
      </c>
      <c r="B449" s="9"/>
      <c r="C449" s="9">
        <v>1</v>
      </c>
      <c r="F449">
        <v>1260</v>
      </c>
      <c r="H449">
        <v>1</v>
      </c>
    </row>
    <row r="450" spans="1:8" x14ac:dyDescent="0.3">
      <c r="A450" s="6">
        <v>1281</v>
      </c>
      <c r="B450" s="9"/>
      <c r="C450" s="9">
        <v>1</v>
      </c>
      <c r="F450">
        <v>1281</v>
      </c>
      <c r="H450">
        <v>1</v>
      </c>
    </row>
    <row r="451" spans="1:8" x14ac:dyDescent="0.3">
      <c r="A451" s="6">
        <v>1293</v>
      </c>
      <c r="B451" s="9">
        <v>1</v>
      </c>
      <c r="C451" s="9"/>
      <c r="F451">
        <v>1293</v>
      </c>
      <c r="G451">
        <v>1</v>
      </c>
    </row>
    <row r="452" spans="1:8" x14ac:dyDescent="0.3">
      <c r="A452" s="6">
        <v>1328</v>
      </c>
      <c r="B452" s="9"/>
      <c r="C452" s="9">
        <v>1</v>
      </c>
      <c r="F452">
        <v>1328</v>
      </c>
      <c r="H452">
        <v>1</v>
      </c>
    </row>
    <row r="453" spans="1:8" x14ac:dyDescent="0.3">
      <c r="A453" s="6">
        <v>1356</v>
      </c>
      <c r="B453" s="9"/>
      <c r="C453" s="9">
        <v>1</v>
      </c>
      <c r="F453">
        <v>1356</v>
      </c>
      <c r="H453">
        <v>1</v>
      </c>
    </row>
    <row r="454" spans="1:8" x14ac:dyDescent="0.3">
      <c r="A454" s="6">
        <v>1364</v>
      </c>
      <c r="B454" s="9"/>
      <c r="C454" s="9">
        <v>1</v>
      </c>
      <c r="F454">
        <v>1364</v>
      </c>
      <c r="H454">
        <v>1</v>
      </c>
    </row>
    <row r="455" spans="1:8" x14ac:dyDescent="0.3">
      <c r="A455" s="6">
        <v>1373</v>
      </c>
      <c r="B455" s="9"/>
      <c r="C455" s="9">
        <v>1</v>
      </c>
      <c r="F455">
        <v>1373</v>
      </c>
      <c r="H455">
        <v>1</v>
      </c>
    </row>
    <row r="456" spans="1:8" x14ac:dyDescent="0.3">
      <c r="A456" s="6">
        <v>1375</v>
      </c>
      <c r="B456" s="9"/>
      <c r="C456" s="9">
        <v>1</v>
      </c>
      <c r="F456">
        <v>1375</v>
      </c>
      <c r="H456">
        <v>1</v>
      </c>
    </row>
    <row r="457" spans="1:8" x14ac:dyDescent="0.3">
      <c r="A457" s="6">
        <v>1420</v>
      </c>
      <c r="B457" s="9"/>
      <c r="C457" s="9">
        <v>1</v>
      </c>
      <c r="F457">
        <v>1420</v>
      </c>
      <c r="H457">
        <v>1</v>
      </c>
    </row>
    <row r="458" spans="1:8" x14ac:dyDescent="0.3">
      <c r="A458" s="6">
        <v>1510</v>
      </c>
      <c r="B458" s="9"/>
      <c r="C458" s="9">
        <v>1</v>
      </c>
      <c r="F458">
        <v>1510</v>
      </c>
      <c r="H458">
        <v>1</v>
      </c>
    </row>
    <row r="459" spans="1:8" x14ac:dyDescent="0.3">
      <c r="A459" s="6">
        <v>1513</v>
      </c>
      <c r="B459" s="9"/>
      <c r="C459" s="9">
        <v>1</v>
      </c>
      <c r="F459">
        <v>1513</v>
      </c>
      <c r="H459">
        <v>1</v>
      </c>
    </row>
    <row r="460" spans="1:8" x14ac:dyDescent="0.3">
      <c r="A460" s="6">
        <v>1530</v>
      </c>
      <c r="B460" s="9"/>
      <c r="C460" s="9">
        <v>1</v>
      </c>
      <c r="F460">
        <v>1530</v>
      </c>
      <c r="H460">
        <v>1</v>
      </c>
    </row>
    <row r="461" spans="1:8" x14ac:dyDescent="0.3">
      <c r="A461" s="6">
        <v>1556</v>
      </c>
      <c r="B461" s="9"/>
      <c r="C461" s="9">
        <v>1</v>
      </c>
      <c r="F461">
        <v>1556</v>
      </c>
      <c r="H461">
        <v>1</v>
      </c>
    </row>
    <row r="462" spans="1:8" x14ac:dyDescent="0.3">
      <c r="A462" s="6">
        <v>1596</v>
      </c>
      <c r="B462" s="9"/>
      <c r="C462" s="9">
        <v>1</v>
      </c>
      <c r="F462">
        <v>1596</v>
      </c>
      <c r="H462">
        <v>1</v>
      </c>
    </row>
    <row r="463" spans="1:8" x14ac:dyDescent="0.3">
      <c r="A463" s="6">
        <v>1633</v>
      </c>
      <c r="B463" s="9"/>
      <c r="C463" s="9">
        <v>1</v>
      </c>
      <c r="F463">
        <v>1633</v>
      </c>
      <c r="H463">
        <v>1</v>
      </c>
    </row>
    <row r="464" spans="1:8" x14ac:dyDescent="0.3">
      <c r="A464" s="6">
        <v>1637</v>
      </c>
      <c r="B464" s="9"/>
      <c r="C464" s="9">
        <v>1</v>
      </c>
      <c r="F464">
        <v>1637</v>
      </c>
      <c r="H464">
        <v>1</v>
      </c>
    </row>
    <row r="465" spans="1:8" x14ac:dyDescent="0.3">
      <c r="A465" s="6">
        <v>1670</v>
      </c>
      <c r="B465" s="9"/>
      <c r="C465" s="9">
        <v>1</v>
      </c>
      <c r="F465">
        <v>1670</v>
      </c>
      <c r="H465">
        <v>1</v>
      </c>
    </row>
    <row r="466" spans="1:8" x14ac:dyDescent="0.3">
      <c r="A466" s="6">
        <v>1737</v>
      </c>
      <c r="B466" s="9"/>
      <c r="C466" s="9">
        <v>1</v>
      </c>
      <c r="F466">
        <v>1737</v>
      </c>
      <c r="H466">
        <v>1</v>
      </c>
    </row>
    <row r="467" spans="1:8" x14ac:dyDescent="0.3">
      <c r="A467" s="6">
        <v>1762</v>
      </c>
      <c r="B467" s="9"/>
      <c r="C467" s="9">
        <v>1</v>
      </c>
      <c r="F467">
        <v>1762</v>
      </c>
      <c r="H467">
        <v>1</v>
      </c>
    </row>
    <row r="468" spans="1:8" x14ac:dyDescent="0.3">
      <c r="A468" s="6">
        <v>1780</v>
      </c>
      <c r="B468" s="9"/>
      <c r="C468" s="9">
        <v>1</v>
      </c>
      <c r="F468">
        <v>1780</v>
      </c>
      <c r="H468">
        <v>1</v>
      </c>
    </row>
    <row r="469" spans="1:8" x14ac:dyDescent="0.3">
      <c r="A469" s="6">
        <v>1789</v>
      </c>
      <c r="B469" s="9"/>
      <c r="C469" s="9">
        <v>1</v>
      </c>
      <c r="F469">
        <v>1789</v>
      </c>
      <c r="H469">
        <v>1</v>
      </c>
    </row>
    <row r="470" spans="1:8" x14ac:dyDescent="0.3">
      <c r="A470" s="6">
        <v>1876</v>
      </c>
      <c r="B470" s="9"/>
      <c r="C470" s="9">
        <v>1</v>
      </c>
      <c r="F470">
        <v>1876</v>
      </c>
      <c r="H470">
        <v>1</v>
      </c>
    </row>
    <row r="471" spans="1:8" x14ac:dyDescent="0.3">
      <c r="A471" s="6">
        <v>1887</v>
      </c>
      <c r="B471" s="9"/>
      <c r="C471" s="9">
        <v>1</v>
      </c>
      <c r="F471">
        <v>1887</v>
      </c>
      <c r="H471">
        <v>1</v>
      </c>
    </row>
    <row r="472" spans="1:8" x14ac:dyDescent="0.3">
      <c r="A472" s="6">
        <v>1945</v>
      </c>
      <c r="B472" s="9"/>
      <c r="C472" s="9">
        <v>1</v>
      </c>
      <c r="F472">
        <v>1945</v>
      </c>
      <c r="H472">
        <v>1</v>
      </c>
    </row>
    <row r="473" spans="1:8" x14ac:dyDescent="0.3">
      <c r="A473" s="6">
        <v>1980</v>
      </c>
      <c r="B473" s="9"/>
      <c r="C473" s="9">
        <v>1</v>
      </c>
      <c r="F473">
        <v>1980</v>
      </c>
      <c r="H473">
        <v>1</v>
      </c>
    </row>
    <row r="474" spans="1:8" x14ac:dyDescent="0.3">
      <c r="A474" s="6">
        <v>2035</v>
      </c>
      <c r="B474" s="9"/>
      <c r="C474" s="9">
        <v>1</v>
      </c>
      <c r="F474">
        <v>2035</v>
      </c>
      <c r="H474">
        <v>1</v>
      </c>
    </row>
    <row r="475" spans="1:8" x14ac:dyDescent="0.3">
      <c r="A475" s="6">
        <v>2051</v>
      </c>
      <c r="B475" s="9"/>
      <c r="C475" s="9">
        <v>1</v>
      </c>
      <c r="F475">
        <v>2051</v>
      </c>
      <c r="H475">
        <v>1</v>
      </c>
    </row>
    <row r="476" spans="1:8" x14ac:dyDescent="0.3">
      <c r="A476" s="6">
        <v>2139</v>
      </c>
      <c r="B476" s="9"/>
      <c r="C476" s="9">
        <v>1</v>
      </c>
      <c r="F476">
        <v>2139</v>
      </c>
      <c r="H476">
        <v>1</v>
      </c>
    </row>
    <row r="477" spans="1:8" x14ac:dyDescent="0.3">
      <c r="A477" s="6">
        <v>2165</v>
      </c>
      <c r="B477" s="9"/>
      <c r="C477" s="9">
        <v>1</v>
      </c>
      <c r="F477">
        <v>2165</v>
      </c>
      <c r="H477">
        <v>1</v>
      </c>
    </row>
    <row r="478" spans="1:8" x14ac:dyDescent="0.3">
      <c r="A478" s="6">
        <v>2174</v>
      </c>
      <c r="B478" s="9"/>
      <c r="C478" s="9">
        <v>1</v>
      </c>
      <c r="F478">
        <v>2174</v>
      </c>
      <c r="H478">
        <v>1</v>
      </c>
    </row>
    <row r="479" spans="1:8" x14ac:dyDescent="0.3">
      <c r="A479" s="6">
        <v>2436</v>
      </c>
      <c r="B479" s="9"/>
      <c r="C479" s="9">
        <v>1</v>
      </c>
      <c r="F479">
        <v>2436</v>
      </c>
      <c r="H479">
        <v>1</v>
      </c>
    </row>
    <row r="480" spans="1:8" x14ac:dyDescent="0.3">
      <c r="A480" s="6">
        <v>2478</v>
      </c>
      <c r="B480" s="9"/>
      <c r="C480" s="9">
        <v>1</v>
      </c>
      <c r="F480">
        <v>2478</v>
      </c>
      <c r="H480">
        <v>1</v>
      </c>
    </row>
    <row r="481" spans="1:8" x14ac:dyDescent="0.3">
      <c r="A481" s="6">
        <v>2525</v>
      </c>
      <c r="B481" s="9"/>
      <c r="C481" s="9">
        <v>1</v>
      </c>
      <c r="F481">
        <v>2525</v>
      </c>
      <c r="H481">
        <v>1</v>
      </c>
    </row>
    <row r="482" spans="1:8" x14ac:dyDescent="0.3">
      <c r="A482" s="6">
        <v>2602</v>
      </c>
      <c r="B482" s="9"/>
      <c r="C482" s="9">
        <v>1</v>
      </c>
      <c r="F482">
        <v>2602</v>
      </c>
      <c r="H482">
        <v>1</v>
      </c>
    </row>
    <row r="483" spans="1:8" x14ac:dyDescent="0.3">
      <c r="A483" s="6">
        <v>3238</v>
      </c>
      <c r="B483" s="9"/>
      <c r="C483" s="9">
        <v>1</v>
      </c>
      <c r="F483">
        <v>3238</v>
      </c>
      <c r="H483">
        <v>1</v>
      </c>
    </row>
    <row r="484" spans="1:8" x14ac:dyDescent="0.3">
      <c r="A484" s="6">
        <v>3355</v>
      </c>
      <c r="B484" s="9"/>
      <c r="C484" s="9">
        <v>1</v>
      </c>
      <c r="F484">
        <v>3355</v>
      </c>
      <c r="H484">
        <v>1</v>
      </c>
    </row>
    <row r="485" spans="1:8" x14ac:dyDescent="0.3">
      <c r="A485" s="6">
        <v>3468</v>
      </c>
      <c r="B485" s="9"/>
      <c r="C485" s="9">
        <v>1</v>
      </c>
      <c r="F485">
        <v>3468</v>
      </c>
      <c r="H485">
        <v>1</v>
      </c>
    </row>
    <row r="486" spans="1:8" x14ac:dyDescent="0.3">
      <c r="A486" s="6">
        <v>3562</v>
      </c>
      <c r="B486" s="9"/>
      <c r="C486" s="9">
        <v>1</v>
      </c>
      <c r="F486">
        <v>3562</v>
      </c>
      <c r="H486">
        <v>1</v>
      </c>
    </row>
    <row r="487" spans="1:8" x14ac:dyDescent="0.3">
      <c r="A487" s="6">
        <v>3663</v>
      </c>
      <c r="B487" s="9"/>
      <c r="C487" s="9">
        <v>1</v>
      </c>
      <c r="F487">
        <v>3663</v>
      </c>
      <c r="H487">
        <v>1</v>
      </c>
    </row>
    <row r="488" spans="1:8" x14ac:dyDescent="0.3">
      <c r="A488" s="6">
        <v>3863</v>
      </c>
      <c r="B488" s="9"/>
      <c r="C488" s="9">
        <v>1</v>
      </c>
      <c r="F488">
        <v>3863</v>
      </c>
      <c r="H488">
        <v>1</v>
      </c>
    </row>
    <row r="489" spans="1:8" x14ac:dyDescent="0.3">
      <c r="A489" s="6">
        <v>4245</v>
      </c>
      <c r="B489" s="9"/>
      <c r="C489" s="9">
        <v>1</v>
      </c>
      <c r="F489">
        <v>4245</v>
      </c>
      <c r="H489">
        <v>1</v>
      </c>
    </row>
    <row r="490" spans="1:8" x14ac:dyDescent="0.3">
      <c r="A490" s="6">
        <v>4330</v>
      </c>
      <c r="B490" s="9"/>
      <c r="C490" s="9">
        <v>1</v>
      </c>
      <c r="F490">
        <v>4330</v>
      </c>
      <c r="H490">
        <v>1</v>
      </c>
    </row>
    <row r="491" spans="1:8" x14ac:dyDescent="0.3">
      <c r="A491" s="6">
        <v>4562</v>
      </c>
      <c r="B491" s="9"/>
      <c r="C491" s="9">
        <v>1</v>
      </c>
      <c r="F491">
        <v>4562</v>
      </c>
      <c r="H491">
        <v>1</v>
      </c>
    </row>
    <row r="492" spans="1:8" x14ac:dyDescent="0.3">
      <c r="A492" s="6">
        <v>4883</v>
      </c>
      <c r="B492" s="9"/>
      <c r="C492" s="9">
        <v>1</v>
      </c>
      <c r="F492">
        <v>4883</v>
      </c>
      <c r="H492">
        <v>1</v>
      </c>
    </row>
    <row r="493" spans="1:8" x14ac:dyDescent="0.3">
      <c r="A493" s="6">
        <v>5812</v>
      </c>
      <c r="B493" s="9"/>
      <c r="C493" s="9">
        <v>1</v>
      </c>
      <c r="F493">
        <v>5812</v>
      </c>
      <c r="H493">
        <v>1</v>
      </c>
    </row>
    <row r="494" spans="1:8" x14ac:dyDescent="0.3">
      <c r="A494" s="6">
        <v>8200</v>
      </c>
      <c r="B494" s="9"/>
      <c r="C494" s="9">
        <v>1</v>
      </c>
      <c r="F494">
        <v>8200</v>
      </c>
      <c r="H494">
        <v>1</v>
      </c>
    </row>
    <row r="495" spans="1:8" x14ac:dyDescent="0.3">
      <c r="A495" s="6">
        <v>8359</v>
      </c>
      <c r="B495" s="9"/>
      <c r="C495" s="9">
        <v>1</v>
      </c>
      <c r="F495">
        <v>8359</v>
      </c>
      <c r="H495">
        <v>1</v>
      </c>
    </row>
    <row r="496" spans="1:8" x14ac:dyDescent="0.3">
      <c r="A496" s="6">
        <v>20242</v>
      </c>
      <c r="B496" s="9"/>
      <c r="C496" s="9">
        <v>1</v>
      </c>
      <c r="F496">
        <v>20242</v>
      </c>
      <c r="H496">
        <v>1</v>
      </c>
    </row>
    <row r="497" spans="1:8" x14ac:dyDescent="0.3">
      <c r="A497" s="6">
        <v>26457</v>
      </c>
      <c r="B497" s="9"/>
      <c r="C497" s="9">
        <v>1</v>
      </c>
      <c r="F497">
        <v>26457</v>
      </c>
      <c r="H497">
        <v>1</v>
      </c>
    </row>
    <row r="498" spans="1:8" x14ac:dyDescent="0.3">
      <c r="F498" s="14" t="s">
        <v>8400</v>
      </c>
      <c r="G498" s="14">
        <f>AVERAGE(G5:G497)</f>
        <v>11.86046511627907</v>
      </c>
      <c r="H498" s="14">
        <f>AVERAGE(H5:H497)</f>
        <v>4.5144628099173554</v>
      </c>
    </row>
    <row r="499" spans="1:8" x14ac:dyDescent="0.3">
      <c r="F499" s="14" t="s">
        <v>8401</v>
      </c>
      <c r="G499" s="14">
        <f>MEDIAN(G5:G497)</f>
        <v>2</v>
      </c>
      <c r="H499" s="14">
        <f>MEDIAN(H5:H497)</f>
        <v>1.5</v>
      </c>
    </row>
    <row r="500" spans="1:8" x14ac:dyDescent="0.3">
      <c r="F500" s="14" t="s">
        <v>8402</v>
      </c>
      <c r="G500" s="14">
        <f>MIN(G5:G497)</f>
        <v>1</v>
      </c>
      <c r="H500" s="14">
        <f>MIN(H5:H497)</f>
        <v>1</v>
      </c>
    </row>
    <row r="501" spans="1:8" x14ac:dyDescent="0.3">
      <c r="F501" s="14" t="s">
        <v>8403</v>
      </c>
      <c r="G501" s="14">
        <f>MAX(G5:G497)</f>
        <v>287</v>
      </c>
      <c r="H501" s="14">
        <f>MAX(H5:H497)</f>
        <v>37</v>
      </c>
    </row>
    <row r="502" spans="1:8" x14ac:dyDescent="0.3">
      <c r="F502" s="14" t="s">
        <v>8404</v>
      </c>
      <c r="G502" s="14">
        <f>VAR(G5:G497)</f>
        <v>1302.4335029069766</v>
      </c>
      <c r="H502" s="14">
        <f>VAR(H5:H497)</f>
        <v>41.239956025529153</v>
      </c>
    </row>
    <row r="503" spans="1:8" x14ac:dyDescent="0.3">
      <c r="F503" s="14" t="s">
        <v>8405</v>
      </c>
      <c r="G503" s="14">
        <f>_xlfn.STDEV.P(G5:G497)</f>
        <v>35.949090658367311</v>
      </c>
      <c r="H503" s="14">
        <f>_xlfn.STDEV.P(H5:H497)</f>
        <v>6.4151967627513375</v>
      </c>
    </row>
    <row r="506" spans="1:8" x14ac:dyDescent="0.3">
      <c r="F506" t="s">
        <v>8406</v>
      </c>
    </row>
    <row r="507" spans="1:8" ht="51.6" customHeight="1" x14ac:dyDescent="0.3">
      <c r="F507" s="24" t="s">
        <v>8412</v>
      </c>
      <c r="G507" s="24"/>
      <c r="H507" s="24"/>
    </row>
    <row r="508" spans="1:8" s="3" customFormat="1" ht="31.8" customHeight="1" x14ac:dyDescent="0.3">
      <c r="F508" s="25" t="s">
        <v>8407</v>
      </c>
      <c r="G508" s="25"/>
      <c r="H508" s="25"/>
    </row>
    <row r="509" spans="1:8" ht="54" customHeight="1" x14ac:dyDescent="0.3">
      <c r="F509" s="24" t="s">
        <v>8413</v>
      </c>
      <c r="G509" s="25"/>
      <c r="H509" s="25"/>
    </row>
  </sheetData>
  <mergeCells count="3">
    <mergeCell ref="F507:H507"/>
    <mergeCell ref="F509:H509"/>
    <mergeCell ref="F508:H50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Activity 1</vt:lpstr>
      <vt:lpstr>Activity 2</vt:lpstr>
      <vt:lpstr>Activity 3</vt:lpstr>
      <vt:lpstr>Sheet1</vt:lpstr>
      <vt:lpstr>Dataset</vt:lpstr>
      <vt:lpstr>Bonus</vt:lpstr>
      <vt:lpstr>Bonus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Arvin Seeva</cp:lastModifiedBy>
  <dcterms:created xsi:type="dcterms:W3CDTF">2017-04-20T15:17:24Z</dcterms:created>
  <dcterms:modified xsi:type="dcterms:W3CDTF">2020-06-08T14:25:16Z</dcterms:modified>
</cp:coreProperties>
</file>